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EstaPastaDeTrabalho" hidePivotFieldList="1"/>
  <mc:AlternateContent xmlns:mc="http://schemas.openxmlformats.org/markup-compatibility/2006">
    <mc:Choice Requires="x15">
      <x15ac:absPath xmlns:x15ac="http://schemas.microsoft.com/office/spreadsheetml/2010/11/ac" url="K:\02.Cálculos\01. PU\Modelos\"/>
    </mc:Choice>
  </mc:AlternateContent>
  <bookViews>
    <workbookView xWindow="0" yWindow="0" windowWidth="20490" windowHeight="7695"/>
  </bookViews>
  <sheets>
    <sheet name="CAPA" sheetId="18" r:id="rId1"/>
    <sheet name="PARÂMETROS" sheetId="10" r:id="rId2"/>
    <sheet name="MENSAL" sheetId="21" r:id="rId3"/>
    <sheet name="PU_MÊS" sheetId="17" r:id="rId4"/>
    <sheet name="PU_DIA" sheetId="13" r:id="rId5"/>
    <sheet name="AGENDA" sheetId="4" r:id="rId6"/>
    <sheet name="Apoio_Index" sheetId="16" state="hidden" r:id="rId7"/>
    <sheet name="Apoio_Calculos" sheetId="19" state="hidden" r:id="rId8"/>
  </sheets>
  <externalReferences>
    <externalReference r:id="rId9"/>
  </externalReferences>
  <definedNames>
    <definedName name="_xlnm._FilterDatabase" localSheetId="4" hidden="1">PU_DIA!$A$2:$AB$3</definedName>
    <definedName name="Anual">Apoio_Calculos!$D$6</definedName>
    <definedName name="arred_am">PARÂMETROS!$F$9</definedName>
    <definedName name="arred_cm">PARÂMETROS!$F$2</definedName>
    <definedName name="arred_cma">PARÂMETROS!$F$3</definedName>
    <definedName name="arred_cr">PARÂMETROS!#REF!</definedName>
    <definedName name="arred_cra">PARÂMETROS!#REF!</definedName>
    <definedName name="arred_fr">PARÂMETROS!$F$5</definedName>
    <definedName name="arred_fra">PARÂMETROS!$F$6</definedName>
    <definedName name="arred_jur">PARÂMETROS!$F$7</definedName>
    <definedName name="arred_PU">PARÂMETROS!$F$10</definedName>
    <definedName name="arred_spread">PARÂMETROS!$F$4</definedName>
    <definedName name="arred_sr">PARÂMETROS!$F$11</definedName>
    <definedName name="arred_VNA">PARÂMETROS!$F$8</definedName>
    <definedName name="base_calc">CAPA!$C$30</definedName>
    <definedName name="Bimestral">Apoio_Calculos!$D$3</definedName>
    <definedName name="CDI" localSheetId="7" hidden="1">Apoio_Calculos!#REF!</definedName>
    <definedName name="CDI" localSheetId="6" hidden="1">Apoio_Index!$A$1:$B$9686</definedName>
    <definedName name="DadosExternos_2" localSheetId="7" hidden="1">Apoio_Calculos!#REF!</definedName>
    <definedName name="DadosExternos_2" localSheetId="6" hidden="1">Apoio_Index!#REF!</definedName>
    <definedName name="data_limit">CAPA!$C$34</definedName>
    <definedName name="dia_ref">PARÂMETROS!$B$2</definedName>
    <definedName name="dt_aniversário_atual">CAPA!$F$5</definedName>
    <definedName name="dt_emissão">CAPA!$C$13</definedName>
    <definedName name="dt_first">CAPA!$C$14</definedName>
    <definedName name="dt_limit_boo">CAPA!$C$33</definedName>
    <definedName name="dt_vencimento">CAPA!$C$15</definedName>
    <definedName name="float">CAPA!$C$28</definedName>
    <definedName name="holiday">Apoio_Calculos!$A$2:$A$937</definedName>
    <definedName name="index">CAPA!$C$27</definedName>
    <definedName name="index_def">CAPA!$C$29</definedName>
    <definedName name="indice">Apoio_Index!$A:$B</definedName>
    <definedName name="Mensal">Apoio_Calculos!$D$2</definedName>
    <definedName name="per_jur_n">PARÂMETROS!$B$5</definedName>
    <definedName name="per_niver">PARÂMETROS!$B$3</definedName>
    <definedName name="per_niver_n">PARÂMETROS!$B$4</definedName>
    <definedName name="pgto_def">CAPA!$C$16</definedName>
    <definedName name="pu">CAPA!$C$20</definedName>
    <definedName name="Semestral">Apoio_Calculos!$D$5</definedName>
    <definedName name="spread">CAPA!$C$26</definedName>
    <definedName name="Tabela_diaria">PU_DIA!$A$2:$AB$3</definedName>
    <definedName name="Tabela_Mensal" localSheetId="2">PLAN_MENSAL[#All]</definedName>
    <definedName name="Tabela_PU_Mensal">PU_MÊS[#All]</definedName>
    <definedName name="tipo_calc">PARÂMETROS!$B$1</definedName>
    <definedName name="tipo_cm">PARÂMETROS!$B$7</definedName>
    <definedName name="tipo_rem">PARÂMETROS!$B$6</definedName>
    <definedName name="Trimestral">Apoio_Calculos!$D$4</definedName>
    <definedName name="trunc_am">PARÂMETROS!$E$9</definedName>
    <definedName name="trunc_cm">PARÂMETROS!$E$2</definedName>
    <definedName name="trunc_cma">PARÂMETROS!$E$3</definedName>
    <definedName name="trunc_cr">PARÂMETROS!#REF!</definedName>
    <definedName name="trunc_cra">PARÂMETROS!#REF!</definedName>
    <definedName name="trunc_fr">PARÂMETROS!$E$5</definedName>
    <definedName name="trunc_fra">PARÂMETROS!$E$6</definedName>
    <definedName name="trunc_jur">PARÂMETROS!$E$7</definedName>
    <definedName name="trunc_PU">PARÂMETROS!$E$10</definedName>
    <definedName name="trunc_spread">PARÂMETROS!$E$4</definedName>
    <definedName name="trunc_sr">PARÂMETROS!$E$11</definedName>
    <definedName name="trunc_VNA">PARÂMETROS!$E$8</definedName>
  </definedNames>
  <calcPr calcId="171027"/>
  <pivotCaches>
    <pivotCache cacheId="0" r:id="rId10"/>
  </pivotCaches>
  <fileRecoveryPr autoRecover="0"/>
</workbook>
</file>

<file path=xl/calcChain.xml><?xml version="1.0" encoding="utf-8"?>
<calcChain xmlns="http://schemas.openxmlformats.org/spreadsheetml/2006/main">
  <c r="B49" i="18" l="1"/>
  <c r="B48" i="18"/>
  <c r="C3" i="21"/>
  <c r="B3" i="21"/>
  <c r="A3" i="21"/>
  <c r="F3" i="13" l="1"/>
  <c r="D3" i="13"/>
  <c r="B5" i="10"/>
  <c r="F3" i="4" l="1"/>
  <c r="E2" i="4"/>
  <c r="E3" i="4"/>
  <c r="B4" i="10" l="1"/>
  <c r="C23" i="18" l="1"/>
  <c r="F10" i="18" s="1"/>
  <c r="C34" i="18" l="1"/>
  <c r="C21" i="18" l="1"/>
  <c r="F37" i="18" l="1"/>
  <c r="F36" i="18"/>
  <c r="F35" i="18"/>
  <c r="C16" i="18" l="1"/>
  <c r="C29" i="18"/>
  <c r="F3" i="18"/>
  <c r="F8" i="18" l="1"/>
  <c r="F9" i="18"/>
  <c r="F7" i="18"/>
  <c r="E4" i="18"/>
  <c r="E6" i="18" l="1"/>
  <c r="C3" i="13" l="1"/>
  <c r="C49" i="18" l="1"/>
  <c r="C48" i="18"/>
  <c r="C27" i="18"/>
  <c r="C14" i="18" l="1"/>
  <c r="B7" i="10" l="1"/>
  <c r="B2" i="10"/>
  <c r="B6" i="10"/>
  <c r="B1" i="10"/>
  <c r="B3" i="10"/>
  <c r="C28" i="18"/>
  <c r="C30" i="18"/>
  <c r="C26" i="18"/>
  <c r="C19" i="18"/>
  <c r="C15" i="18"/>
  <c r="C13" i="18"/>
  <c r="C20" i="18"/>
  <c r="C7" i="18"/>
  <c r="C6" i="18"/>
  <c r="F6" i="18" s="1"/>
  <c r="C9" i="18"/>
  <c r="C5" i="18"/>
  <c r="C8" i="18"/>
  <c r="C4" i="18"/>
  <c r="F4" i="18" s="1"/>
  <c r="C10" i="18"/>
  <c r="D3" i="4" l="1"/>
  <c r="J2" i="10" l="1"/>
  <c r="T3" i="13" l="1"/>
  <c r="X3" i="13"/>
  <c r="Y3" i="13" l="1"/>
  <c r="Z3" i="13" l="1"/>
  <c r="W3" i="13"/>
  <c r="V3" i="13"/>
  <c r="C22" i="18" l="1"/>
  <c r="A3" i="4" l="1"/>
  <c r="C3" i="17" l="1"/>
  <c r="J3" i="13"/>
  <c r="E3" i="13"/>
  <c r="E3" i="17" l="1"/>
  <c r="R3" i="17"/>
  <c r="Q3" i="13"/>
  <c r="I3" i="13"/>
  <c r="L3" i="13" s="1"/>
  <c r="K3" i="13" l="1"/>
  <c r="R3" i="13"/>
  <c r="AA3" i="13"/>
  <c r="M3" i="13"/>
  <c r="N3" i="13" l="1"/>
  <c r="O3" i="13" s="1"/>
  <c r="P3" i="13" s="1"/>
  <c r="F3" i="17" l="1"/>
  <c r="H3" i="17" l="1"/>
  <c r="D3" i="17"/>
  <c r="D3" i="21" s="1"/>
  <c r="I3" i="17"/>
  <c r="E3" i="21" s="1"/>
  <c r="M3" i="17"/>
  <c r="I3" i="21" s="1"/>
  <c r="N3" i="17"/>
  <c r="J3" i="21" s="1"/>
  <c r="C39" i="18"/>
  <c r="C40" i="18"/>
  <c r="F5" i="18"/>
  <c r="F23" i="18" s="1"/>
  <c r="F20" i="18" l="1"/>
  <c r="S3" i="13" l="1"/>
  <c r="U3" i="13" s="1"/>
  <c r="G3" i="17" l="1"/>
  <c r="L3" i="17" l="1"/>
  <c r="F3" i="21" s="1"/>
  <c r="J3" i="17"/>
  <c r="G3" i="21" s="1"/>
  <c r="O3" i="17"/>
  <c r="K3" i="21" s="1"/>
  <c r="K3" i="17" l="1"/>
  <c r="H3" i="21" s="1"/>
  <c r="P3" i="17" l="1"/>
  <c r="M3" i="21" s="1"/>
  <c r="Q3" i="17"/>
  <c r="L3" i="21" s="1"/>
  <c r="S3" i="17" l="1"/>
  <c r="C37" i="18" l="1"/>
  <c r="C38" i="18" s="1"/>
  <c r="C36" i="18" l="1"/>
  <c r="C35" i="18" s="1"/>
  <c r="F25" i="18" l="1"/>
  <c r="T3" i="17"/>
  <c r="N3" i="21" s="1"/>
  <c r="F19" i="18"/>
  <c r="F29" i="18" s="1"/>
  <c r="F13" i="18"/>
  <c r="F22" i="18"/>
  <c r="F31" i="18" s="1"/>
  <c r="F15" i="18"/>
  <c r="F21" i="18"/>
  <c r="F30" i="18" s="1"/>
  <c r="F26" i="18"/>
  <c r="F24" i="18"/>
  <c r="F14" i="18"/>
  <c r="F16" i="18" l="1"/>
  <c r="C44" i="18"/>
  <c r="F32" i="18"/>
  <c r="C41" i="18" l="1"/>
  <c r="C43" i="18"/>
  <c r="C45" i="18" s="1"/>
</calcChain>
</file>

<file path=xl/connections.xml><?xml version="1.0" encoding="utf-8"?>
<connections xmlns="http://schemas.openxmlformats.org/spreadsheetml/2006/main">
  <connection id="1" name="TR" type="1" refreshedVersion="6" background="1" refreshOnLoad="1" saveData="1">
    <dbPr connection="DSN=index;UID=consulta;DESCRIPTION={{indices de corre;};SERVER=192.168.1.200;DATABASE=indices;PORT=3306;" command="SELECT date as DATA, var as VAR FROM `indices`.`tr`"/>
  </connection>
</connections>
</file>

<file path=xl/sharedStrings.xml><?xml version="1.0" encoding="utf-8"?>
<sst xmlns="http://schemas.openxmlformats.org/spreadsheetml/2006/main" count="536" uniqueCount="169">
  <si>
    <t>Data Aniversário</t>
  </si>
  <si>
    <t>Amortização Ordinária</t>
  </si>
  <si>
    <t>Amortização Extra</t>
  </si>
  <si>
    <t>Quantidade</t>
  </si>
  <si>
    <t>Data</t>
  </si>
  <si>
    <t>Remuneração</t>
  </si>
  <si>
    <t>Evento</t>
  </si>
  <si>
    <t>Data Aniversário Posterior</t>
  </si>
  <si>
    <t>VNE</t>
  </si>
  <si>
    <t>VNA</t>
  </si>
  <si>
    <t>PU</t>
  </si>
  <si>
    <t>Incorporação de Juros</t>
  </si>
  <si>
    <t>PMT</t>
  </si>
  <si>
    <t>Saída de Caixa Total</t>
  </si>
  <si>
    <t>Saldo Residual</t>
  </si>
  <si>
    <t>Seq.</t>
  </si>
  <si>
    <t>Código Série</t>
  </si>
  <si>
    <t>Apelido</t>
  </si>
  <si>
    <t>Emissão</t>
  </si>
  <si>
    <t>Série</t>
  </si>
  <si>
    <t>Data de Emissão</t>
  </si>
  <si>
    <t>Vencimento</t>
  </si>
  <si>
    <t>PU de Emissão</t>
  </si>
  <si>
    <t>1a Data de Aniversário</t>
  </si>
  <si>
    <t>Indexador</t>
  </si>
  <si>
    <t>% Taxa Flutuante</t>
  </si>
  <si>
    <t>Taxa de Juros Pré/Spread</t>
  </si>
  <si>
    <t>Volume Emitido</t>
  </si>
  <si>
    <t>Tipo Série</t>
  </si>
  <si>
    <t>CRI's Emitidos</t>
  </si>
  <si>
    <t>Base Cálculo</t>
  </si>
  <si>
    <t>Início</t>
  </si>
  <si>
    <t>Data de Pagamento</t>
  </si>
  <si>
    <t>DCT/DUT</t>
  </si>
  <si>
    <t>DCP/DUP</t>
  </si>
  <si>
    <t>JUROS</t>
  </si>
  <si>
    <t>DATA</t>
  </si>
  <si>
    <t>VAR</t>
  </si>
  <si>
    <t>Data Feriados</t>
  </si>
  <si>
    <t>Referência CM</t>
  </si>
  <si>
    <t>Mensal</t>
  </si>
  <si>
    <t>Tipo</t>
  </si>
  <si>
    <t>Def</t>
  </si>
  <si>
    <t>Bimestral</t>
  </si>
  <si>
    <t>Trimestral</t>
  </si>
  <si>
    <t>Semestral</t>
  </si>
  <si>
    <t>Anual</t>
  </si>
  <si>
    <t>CRI's Distribuídos</t>
  </si>
  <si>
    <t>Volume Distribuído</t>
  </si>
  <si>
    <t>Truncagem</t>
  </si>
  <si>
    <t>Defasagem Pagamento</t>
  </si>
  <si>
    <t>Var / NI</t>
  </si>
  <si>
    <t>Dia Referência</t>
  </si>
  <si>
    <t>Tipo Remuneração</t>
  </si>
  <si>
    <t>Fator Spread Acumulado</t>
  </si>
  <si>
    <t>Arrendodamento</t>
  </si>
  <si>
    <t xml:space="preserve">Referência CM -1 </t>
  </si>
  <si>
    <t>Taxa</t>
  </si>
  <si>
    <t>DIAS</t>
  </si>
  <si>
    <t>Data Aniversário Anterior</t>
  </si>
  <si>
    <t>Amortização</t>
  </si>
  <si>
    <t>Juros</t>
  </si>
  <si>
    <t>Spread</t>
  </si>
  <si>
    <t>Corrigir</t>
  </si>
  <si>
    <t>Periodicidade Aniversário</t>
  </si>
  <si>
    <t>N</t>
  </si>
  <si>
    <t>Data Pagamento</t>
  </si>
  <si>
    <t>Aniversário</t>
  </si>
  <si>
    <t>Data Base</t>
  </si>
  <si>
    <t>Prazo Restante</t>
  </si>
  <si>
    <t>Média Amort</t>
  </si>
  <si>
    <t>Média Amex</t>
  </si>
  <si>
    <t>Status</t>
  </si>
  <si>
    <t>Fluxo de Curto Prazo</t>
  </si>
  <si>
    <t>Fluxo de Longo Prazo</t>
  </si>
  <si>
    <t>% Amortizado</t>
  </si>
  <si>
    <t>Saldo Total</t>
  </si>
  <si>
    <t>Saldo Total (PU)</t>
  </si>
  <si>
    <t>Fluxo Total</t>
  </si>
  <si>
    <t>Dias</t>
  </si>
  <si>
    <t>Saída de Caixa VP</t>
  </si>
  <si>
    <t>Duration (anos)</t>
  </si>
  <si>
    <t>Rótulos de Linha</t>
  </si>
  <si>
    <t>Trim3</t>
  </si>
  <si>
    <t>set</t>
  </si>
  <si>
    <t>Soma de Saída de Caixa Total</t>
  </si>
  <si>
    <t>IF</t>
  </si>
  <si>
    <t>ISIN</t>
  </si>
  <si>
    <t>JUROS PAGO</t>
  </si>
  <si>
    <t>FATOR REMUNERAÇÃO</t>
  </si>
  <si>
    <t>JUROS PAGOS</t>
  </si>
  <si>
    <t>Tipo Cálculo</t>
  </si>
  <si>
    <t>2019</t>
  </si>
  <si>
    <t>Fator Spread (diário)</t>
  </si>
  <si>
    <t>Fator Juros</t>
  </si>
  <si>
    <t>Fator DI (final-acumulado)</t>
  </si>
  <si>
    <t>Juros a Incorporar</t>
  </si>
  <si>
    <t>Pagamento de Juros</t>
  </si>
  <si>
    <t>Pagamento de Amortização</t>
  </si>
  <si>
    <t>Evento Genérico</t>
  </si>
  <si>
    <t>Empresa</t>
  </si>
  <si>
    <t>Pagamento de Amex</t>
  </si>
  <si>
    <t>Pagamento de Amex %</t>
  </si>
  <si>
    <t>Pagamento de Amex $</t>
  </si>
  <si>
    <t>Pagamento de Amortização $</t>
  </si>
  <si>
    <t>Pagamento de Amortização %</t>
  </si>
  <si>
    <t>PREÇO UNITÁRIO</t>
  </si>
  <si>
    <t>SAÍDA DE CAIXA</t>
  </si>
  <si>
    <t>TOTAL</t>
  </si>
  <si>
    <t>PAGAMENTO, INCORPORAÇÃO E EVENTO GENÉRICO</t>
  </si>
  <si>
    <t>Banco</t>
  </si>
  <si>
    <t>Agência</t>
  </si>
  <si>
    <t>Conta Corrente</t>
  </si>
  <si>
    <t>DADOS SÉRIE</t>
  </si>
  <si>
    <t>DADOS EMISSÃO</t>
  </si>
  <si>
    <t>DATAS</t>
  </si>
  <si>
    <t>CÁLCULO</t>
  </si>
  <si>
    <t>Defasagem Indexador</t>
  </si>
  <si>
    <t>INFORMAÇÕES</t>
  </si>
  <si>
    <t>VOLUME SÉRIE</t>
  </si>
  <si>
    <t>PATRIMÔNIO SEPARADO</t>
  </si>
  <si>
    <t>ITEM</t>
  </si>
  <si>
    <t>CNA06-COF01-06</t>
  </si>
  <si>
    <t>Periodicidade Correção</t>
  </si>
  <si>
    <t>Periodicidade Juros</t>
  </si>
  <si>
    <t>Trim1</t>
  </si>
  <si>
    <t>jan</t>
  </si>
  <si>
    <t>fev</t>
  </si>
  <si>
    <t>mar</t>
  </si>
  <si>
    <t>Trim2</t>
  </si>
  <si>
    <t>abr</t>
  </si>
  <si>
    <t>mai</t>
  </si>
  <si>
    <t>jun</t>
  </si>
  <si>
    <t>jul</t>
  </si>
  <si>
    <t>ago</t>
  </si>
  <si>
    <t>Trim4</t>
  </si>
  <si>
    <t>out</t>
  </si>
  <si>
    <t>nov</t>
  </si>
  <si>
    <t>dez</t>
  </si>
  <si>
    <t>2017</t>
  </si>
  <si>
    <t>2018</t>
  </si>
  <si>
    <t>2020</t>
  </si>
  <si>
    <t>2021</t>
  </si>
  <si>
    <t>2022</t>
  </si>
  <si>
    <t>2023</t>
  </si>
  <si>
    <t>2024</t>
  </si>
  <si>
    <t>2025</t>
  </si>
  <si>
    <t>2026</t>
  </si>
  <si>
    <t>2027</t>
  </si>
  <si>
    <t>2028</t>
  </si>
  <si>
    <t>2029</t>
  </si>
  <si>
    <t>2030</t>
  </si>
  <si>
    <t>2031</t>
  </si>
  <si>
    <t>2032</t>
  </si>
  <si>
    <t>2033</t>
  </si>
  <si>
    <t>2034</t>
  </si>
  <si>
    <t>2035</t>
  </si>
  <si>
    <t>2036</t>
  </si>
  <si>
    <t>2037</t>
  </si>
  <si>
    <t>2038</t>
  </si>
  <si>
    <t>(Vários itens)</t>
  </si>
  <si>
    <t>Prazo Informações</t>
  </si>
  <si>
    <t>Saldo Atualizado</t>
  </si>
  <si>
    <t>Juros Pagos</t>
  </si>
  <si>
    <t>TR</t>
  </si>
  <si>
    <t>FATOR TR</t>
  </si>
  <si>
    <t>FATOR TR ACUM</t>
  </si>
  <si>
    <t>Fator TR</t>
  </si>
  <si>
    <t>Fator TR Acumulado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</si>
</sst>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4" formatCode="_-&quot;R$&quot;* #,##0.00_-;\-&quot;R$&quot;* #,##0.00_-;_-&quot;R$&quot;* &quot;-&quot;??_-;_-@_-"/>
    <numFmt numFmtId="43" formatCode="_-* #,##0.00_-;\-* #,##0.00_-;_-* &quot;-&quot;??_-;_-@_-"/>
    <numFmt numFmtId="164" formatCode="&quot;$&quot;#,##0"/>
    <numFmt numFmtId="165" formatCode="&quot;R$&quot;\ #,##0"/>
    <numFmt numFmtId="166" formatCode="0.000%"/>
    <numFmt numFmtId="167" formatCode="0.0000%"/>
    <numFmt numFmtId="168" formatCode="_-&quot;R$&quot;* #,##0.00000000_-;\-&quot;R$&quot;* #,##0.00000000_-;_-&quot;R$&quot;* &quot;-&quot;??_-;_-@_-"/>
    <numFmt numFmtId="169" formatCode="#,##0_ ;\-#,##0\ "/>
    <numFmt numFmtId="170" formatCode="0.000"/>
    <numFmt numFmtId="171" formatCode="#,##0.00000000_ ;\-#,##0.00000000\ "/>
    <numFmt numFmtId="172" formatCode="0.000000000"/>
    <numFmt numFmtId="173" formatCode="_-* #,##0.00000000_-;\-* #,##0.00000000_-;_-* &quot;-&quot;??_-;_-@_-"/>
    <numFmt numFmtId="174" formatCode="_-* #,##0.00000000_-;\-* #,##0.00000000_-;_-* &quot;-&quot;????????_-;_-@_-"/>
    <numFmt numFmtId="175" formatCode="#,##0.00_ ;\-#,##0.00\ "/>
    <numFmt numFmtId="176" formatCode="&quot;R$&quot;#,##0.00"/>
    <numFmt numFmtId="177" formatCode="0.000000000000000000000000"/>
    <numFmt numFmtId="178" formatCode="0.0000000000000"/>
    <numFmt numFmtId="179" formatCode="0.00000000000000000000"/>
    <numFmt numFmtId="180" formatCode="0.0000"/>
  </numFmts>
  <fonts count="16" x14ac:knownFonts="1">
    <font>
      <sz val="10"/>
      <color theme="1" tint="0.34998626667073579"/>
      <name val="Century Gothic"/>
      <family val="2"/>
      <scheme val="minor"/>
    </font>
    <font>
      <b/>
      <sz val="8"/>
      <color theme="1" tint="0.34998626667073579"/>
      <name val="Century Gothic"/>
      <family val="2"/>
      <scheme val="minor"/>
    </font>
    <font>
      <b/>
      <sz val="21"/>
      <color theme="1" tint="0.34998626667073579"/>
      <name val="Century Gothic"/>
      <family val="2"/>
      <scheme val="minor"/>
    </font>
    <font>
      <b/>
      <sz val="14"/>
      <color theme="6" tint="-0.24994659260841701"/>
      <name val="Century Gothic"/>
      <family val="2"/>
      <scheme val="minor"/>
    </font>
    <font>
      <sz val="9"/>
      <color theme="6"/>
      <name val="Century Gothic"/>
      <family val="2"/>
      <scheme val="minor"/>
    </font>
    <font>
      <b/>
      <sz val="11"/>
      <color theme="1" tint="0.34998626667073579"/>
      <name val="Century Gothic"/>
      <family val="2"/>
      <scheme val="minor"/>
    </font>
    <font>
      <sz val="24"/>
      <color theme="6" tint="-0.24994659260841701"/>
      <name val="Century Gothic"/>
      <family val="2"/>
      <scheme val="minor"/>
    </font>
    <font>
      <sz val="10"/>
      <color theme="1" tint="0.34998626667073579"/>
      <name val="Century Gothic"/>
      <family val="2"/>
      <scheme val="minor"/>
    </font>
    <font>
      <b/>
      <sz val="10"/>
      <color theme="0"/>
      <name val="Century Gothic"/>
      <family val="2"/>
      <scheme val="minor"/>
    </font>
    <font>
      <sz val="10"/>
      <color theme="1"/>
      <name val="Century Gothic"/>
      <family val="2"/>
      <scheme val="minor"/>
    </font>
    <font>
      <b/>
      <sz val="10"/>
      <color theme="0"/>
      <name val="Calibri"/>
      <family val="2"/>
    </font>
    <font>
      <sz val="10"/>
      <color theme="1" tint="0.34998626667073579"/>
      <name val="Calibri"/>
      <family val="2"/>
    </font>
    <font>
      <b/>
      <i/>
      <sz val="10"/>
      <color theme="0"/>
      <name val="Calibri"/>
      <family val="2"/>
    </font>
    <font>
      <b/>
      <sz val="10"/>
      <color theme="1" tint="0.34998626667073579"/>
      <name val="Calibri"/>
      <family val="2"/>
    </font>
    <font>
      <sz val="8"/>
      <color rgb="FF000000"/>
      <name val="Segoe UI"/>
      <family val="2"/>
    </font>
    <font>
      <b/>
      <sz val="10"/>
      <color theme="1"/>
      <name val="Calibri"/>
      <family val="2"/>
    </font>
  </fonts>
  <fills count="9">
    <fill>
      <patternFill patternType="none"/>
    </fill>
    <fill>
      <patternFill patternType="gray125"/>
    </fill>
    <fill>
      <patternFill patternType="solid">
        <fgColor theme="0" tint="-4.9989318521683403E-2"/>
        <bgColor indexed="64"/>
      </patternFill>
    </fill>
    <fill>
      <patternFill patternType="solid">
        <fgColor theme="6"/>
        <bgColor indexed="64"/>
      </patternFill>
    </fill>
    <fill>
      <patternFill patternType="solid">
        <fgColor theme="2" tint="-0.14999847407452621"/>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rgb="FFFFC000"/>
        <bgColor indexed="64"/>
      </patternFill>
    </fill>
    <fill>
      <patternFill patternType="solid">
        <fgColor rgb="FFC00000"/>
        <bgColor indexed="64"/>
      </patternFill>
    </fill>
  </fills>
  <borders count="15">
    <border>
      <left/>
      <right/>
      <top/>
      <bottom/>
      <diagonal/>
    </border>
    <border>
      <left/>
      <right/>
      <top style="thin">
        <color theme="0" tint="-0.14996795556505021"/>
      </top>
      <bottom style="thin">
        <color theme="0" tint="-0.1499679555650502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0.14996795556505021"/>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s>
  <cellStyleXfs count="11">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cellStyleXfs>
  <cellXfs count="98">
    <xf numFmtId="0" fontId="0" fillId="0" borderId="0" xfId="0"/>
    <xf numFmtId="0" fontId="0" fillId="0" borderId="0" xfId="0"/>
    <xf numFmtId="0" fontId="0" fillId="0" borderId="2" xfId="0" applyBorder="1" applyAlignment="1">
      <alignment horizontal="center" vertical="center"/>
    </xf>
    <xf numFmtId="0" fontId="8" fillId="3" borderId="2" xfId="0" applyFont="1" applyFill="1" applyBorder="1" applyAlignment="1">
      <alignment horizontal="center" vertical="center"/>
    </xf>
    <xf numFmtId="14" fontId="0" fillId="0" borderId="0" xfId="0" applyNumberFormat="1" applyAlignment="1">
      <alignment horizontal="center"/>
    </xf>
    <xf numFmtId="14" fontId="0" fillId="0" borderId="1" xfId="0" applyNumberFormat="1" applyBorder="1" applyAlignment="1">
      <alignment horizontal="center"/>
    </xf>
    <xf numFmtId="14" fontId="0" fillId="0" borderId="0" xfId="0" applyNumberFormat="1" applyBorder="1" applyAlignment="1">
      <alignment horizontal="center"/>
    </xf>
    <xf numFmtId="167" fontId="0" fillId="0" borderId="0" xfId="8" applyNumberFormat="1" applyFont="1" applyBorder="1" applyAlignment="1">
      <alignment horizontal="center"/>
    </xf>
    <xf numFmtId="1" fontId="0" fillId="0" borderId="1" xfId="8" applyNumberFormat="1" applyFont="1" applyBorder="1" applyAlignment="1">
      <alignment horizontal="center"/>
    </xf>
    <xf numFmtId="0" fontId="0" fillId="4" borderId="2" xfId="0" applyFill="1" applyBorder="1" applyAlignment="1">
      <alignment horizontal="center"/>
    </xf>
    <xf numFmtId="166" fontId="0" fillId="4" borderId="2" xfId="8" applyNumberFormat="1" applyFont="1" applyFill="1" applyBorder="1" applyAlignment="1">
      <alignment horizontal="center"/>
    </xf>
    <xf numFmtId="164" fontId="0" fillId="0" borderId="6" xfId="0" applyNumberFormat="1" applyBorder="1" applyAlignment="1">
      <alignment horizontal="center" vertical="center"/>
    </xf>
    <xf numFmtId="1" fontId="0" fillId="0" borderId="0" xfId="0" applyNumberFormat="1" applyBorder="1" applyAlignment="1">
      <alignment horizontal="center"/>
    </xf>
    <xf numFmtId="1" fontId="0" fillId="0" borderId="1" xfId="0" applyNumberFormat="1" applyBorder="1" applyAlignment="1">
      <alignment horizontal="center"/>
    </xf>
    <xf numFmtId="169" fontId="0" fillId="0" borderId="1" xfId="10" applyNumberFormat="1" applyFont="1" applyBorder="1" applyAlignment="1">
      <alignment horizontal="center"/>
    </xf>
    <xf numFmtId="1" fontId="0" fillId="4" borderId="2" xfId="8" applyNumberFormat="1" applyFont="1" applyFill="1" applyBorder="1" applyAlignment="1">
      <alignment horizontal="center"/>
    </xf>
    <xf numFmtId="0" fontId="8" fillId="5" borderId="7" xfId="0" applyNumberFormat="1" applyFont="1" applyFill="1" applyBorder="1" applyAlignment="1">
      <alignment horizontal="center"/>
    </xf>
    <xf numFmtId="14" fontId="9" fillId="6" borderId="7" xfId="0" applyNumberFormat="1" applyFont="1" applyFill="1" applyBorder="1" applyAlignment="1">
      <alignment horizontal="center"/>
    </xf>
    <xf numFmtId="14" fontId="9" fillId="0" borderId="7" xfId="0" applyNumberFormat="1" applyFont="1" applyBorder="1" applyAlignment="1">
      <alignment horizontal="center"/>
    </xf>
    <xf numFmtId="170" fontId="0" fillId="0" borderId="1" xfId="8" applyNumberFormat="1" applyFont="1" applyBorder="1" applyAlignment="1">
      <alignment horizontal="center"/>
    </xf>
    <xf numFmtId="0" fontId="8" fillId="3" borderId="3" xfId="0" applyFont="1" applyFill="1" applyBorder="1" applyAlignment="1">
      <alignment horizontal="center" vertical="center"/>
    </xf>
    <xf numFmtId="0" fontId="9" fillId="6" borderId="8" xfId="0" applyNumberFormat="1" applyFont="1" applyFill="1" applyBorder="1" applyAlignment="1">
      <alignment horizontal="center"/>
    </xf>
    <xf numFmtId="0" fontId="9" fillId="0" borderId="8" xfId="0" applyNumberFormat="1" applyFont="1" applyBorder="1" applyAlignment="1">
      <alignment horizontal="center"/>
    </xf>
    <xf numFmtId="0" fontId="8" fillId="5" borderId="8" xfId="0" applyNumberFormat="1" applyFont="1" applyFill="1" applyBorder="1" applyAlignment="1">
      <alignment horizontal="center"/>
    </xf>
    <xf numFmtId="171" fontId="0" fillId="0" borderId="1" xfId="10" applyNumberFormat="1" applyFont="1" applyBorder="1" applyAlignment="1">
      <alignment horizontal="center"/>
    </xf>
    <xf numFmtId="0" fontId="0" fillId="7" borderId="2" xfId="0" applyFill="1" applyBorder="1" applyAlignment="1">
      <alignment horizontal="center"/>
    </xf>
    <xf numFmtId="14" fontId="0" fillId="0" borderId="0" xfId="0" applyNumberFormat="1" applyBorder="1" applyAlignment="1">
      <alignment horizontal="center" vertical="center"/>
    </xf>
    <xf numFmtId="1" fontId="0" fillId="0" borderId="0" xfId="0" applyNumberFormat="1" applyBorder="1" applyAlignment="1">
      <alignment horizontal="center" vertical="center"/>
    </xf>
    <xf numFmtId="167" fontId="0" fillId="0" borderId="0" xfId="0" applyNumberFormat="1" applyBorder="1" applyAlignment="1">
      <alignment horizontal="center" vertical="center"/>
    </xf>
    <xf numFmtId="165" fontId="0" fillId="0" borderId="0" xfId="0" applyNumberFormat="1" applyBorder="1" applyAlignment="1">
      <alignment horizontal="center" vertical="center"/>
    </xf>
    <xf numFmtId="1" fontId="0" fillId="4" borderId="2" xfId="0" applyNumberFormat="1" applyFill="1" applyBorder="1" applyAlignment="1">
      <alignment horizontal="center"/>
    </xf>
    <xf numFmtId="0" fontId="8" fillId="3" borderId="2" xfId="0" applyFont="1" applyFill="1" applyBorder="1" applyAlignment="1">
      <alignment horizontal="center" vertical="center"/>
    </xf>
    <xf numFmtId="171" fontId="0" fillId="0" borderId="10" xfId="10" applyNumberFormat="1" applyFont="1" applyBorder="1" applyAlignment="1">
      <alignment horizontal="center"/>
    </xf>
    <xf numFmtId="14" fontId="0" fillId="0" borderId="0" xfId="0" applyNumberFormat="1"/>
    <xf numFmtId="10" fontId="0" fillId="0" borderId="1" xfId="8" applyNumberFormat="1" applyFont="1" applyBorder="1" applyAlignment="1">
      <alignment horizontal="center"/>
    </xf>
    <xf numFmtId="0" fontId="0" fillId="0" borderId="0" xfId="0" applyAlignment="1">
      <alignment horizontal="center"/>
    </xf>
    <xf numFmtId="43" fontId="0" fillId="0" borderId="0" xfId="10" applyFont="1"/>
    <xf numFmtId="43" fontId="0" fillId="0" borderId="0" xfId="0" applyNumberFormat="1"/>
    <xf numFmtId="17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176" fontId="0" fillId="0" borderId="0" xfId="0" applyNumberFormat="1"/>
    <xf numFmtId="0" fontId="10" fillId="3" borderId="2" xfId="0" applyFont="1" applyFill="1" applyBorder="1" applyAlignment="1">
      <alignment horizontal="center" vertical="center"/>
    </xf>
    <xf numFmtId="0" fontId="11" fillId="0" borderId="0" xfId="0" applyFont="1"/>
    <xf numFmtId="0" fontId="11" fillId="4" borderId="2" xfId="0" applyFont="1" applyFill="1" applyBorder="1" applyAlignment="1">
      <alignment horizontal="center"/>
    </xf>
    <xf numFmtId="14" fontId="11" fillId="4" borderId="2" xfId="0" applyNumberFormat="1" applyFont="1" applyFill="1" applyBorder="1" applyAlignment="1">
      <alignment horizontal="center"/>
    </xf>
    <xf numFmtId="168" fontId="11" fillId="4" borderId="2" xfId="9" applyNumberFormat="1" applyFont="1" applyFill="1" applyBorder="1" applyAlignment="1">
      <alignment horizontal="center"/>
    </xf>
    <xf numFmtId="10" fontId="11" fillId="4" borderId="2" xfId="8" applyNumberFormat="1" applyFont="1" applyFill="1" applyBorder="1" applyAlignment="1">
      <alignment horizontal="center"/>
    </xf>
    <xf numFmtId="166" fontId="11" fillId="4" borderId="2" xfId="8" applyNumberFormat="1" applyFont="1" applyFill="1" applyBorder="1" applyAlignment="1">
      <alignment horizontal="center"/>
    </xf>
    <xf numFmtId="44" fontId="11" fillId="4" borderId="2" xfId="9" applyNumberFormat="1" applyFont="1" applyFill="1" applyBorder="1" applyAlignment="1">
      <alignment horizontal="center"/>
    </xf>
    <xf numFmtId="0" fontId="12" fillId="3" borderId="2" xfId="0" applyFont="1" applyFill="1" applyBorder="1" applyAlignment="1">
      <alignment horizontal="center" vertical="center"/>
    </xf>
    <xf numFmtId="175" fontId="11" fillId="4" borderId="2" xfId="10" applyNumberFormat="1" applyFont="1" applyFill="1" applyBorder="1" applyAlignment="1">
      <alignment horizontal="center"/>
    </xf>
    <xf numFmtId="44" fontId="11" fillId="4" borderId="2" xfId="9" applyFont="1" applyFill="1" applyBorder="1" applyAlignment="1">
      <alignment horizontal="center"/>
    </xf>
    <xf numFmtId="44" fontId="11" fillId="4" borderId="2" xfId="0" applyNumberFormat="1" applyFont="1" applyFill="1" applyBorder="1" applyAlignment="1">
      <alignment horizontal="center"/>
    </xf>
    <xf numFmtId="0" fontId="13" fillId="7" borderId="2" xfId="0" applyFont="1" applyFill="1" applyBorder="1" applyAlignment="1">
      <alignment horizontal="center"/>
    </xf>
    <xf numFmtId="14" fontId="13" fillId="7" borderId="2" xfId="0" applyNumberFormat="1" applyFont="1" applyFill="1" applyBorder="1" applyAlignment="1">
      <alignment horizontal="center"/>
    </xf>
    <xf numFmtId="10" fontId="0" fillId="0" borderId="0" xfId="0" applyNumberFormat="1"/>
    <xf numFmtId="0" fontId="10" fillId="3" borderId="14" xfId="0" applyFont="1" applyFill="1" applyBorder="1" applyAlignment="1">
      <alignment horizontal="center" vertical="center"/>
    </xf>
    <xf numFmtId="1" fontId="11" fillId="0" borderId="2" xfId="0" applyNumberFormat="1" applyFont="1" applyBorder="1" applyAlignment="1">
      <alignment horizontal="center"/>
    </xf>
    <xf numFmtId="1" fontId="11" fillId="0" borderId="2" xfId="8" applyNumberFormat="1" applyFont="1" applyBorder="1" applyAlignment="1">
      <alignment horizontal="center"/>
    </xf>
    <xf numFmtId="14" fontId="11" fillId="0" borderId="2" xfId="0" applyNumberFormat="1" applyFont="1" applyBorder="1" applyAlignment="1">
      <alignment horizontal="center"/>
    </xf>
    <xf numFmtId="173" fontId="11" fillId="0" borderId="2" xfId="10" applyNumberFormat="1" applyFont="1" applyBorder="1" applyAlignment="1">
      <alignment horizontal="center"/>
    </xf>
    <xf numFmtId="173" fontId="11" fillId="0" borderId="2" xfId="0" applyNumberFormat="1" applyFont="1" applyBorder="1" applyAlignment="1">
      <alignment horizontal="center"/>
    </xf>
    <xf numFmtId="43" fontId="11" fillId="0" borderId="2" xfId="10" applyFont="1" applyBorder="1" applyAlignment="1">
      <alignment horizontal="center"/>
    </xf>
    <xf numFmtId="166" fontId="11" fillId="0" borderId="1" xfId="8" applyNumberFormat="1" applyFont="1" applyBorder="1" applyAlignment="1">
      <alignment horizontal="center"/>
    </xf>
    <xf numFmtId="172" fontId="11" fillId="0" borderId="1" xfId="8" quotePrefix="1" applyNumberFormat="1" applyFont="1" applyBorder="1" applyAlignment="1">
      <alignment horizontal="center"/>
    </xf>
    <xf numFmtId="173" fontId="11" fillId="0" borderId="1" xfId="10" applyNumberFormat="1" applyFont="1" applyBorder="1" applyAlignment="1">
      <alignment horizontal="center"/>
    </xf>
    <xf numFmtId="173" fontId="11" fillId="0" borderId="1" xfId="0" applyNumberFormat="1" applyFont="1" applyBorder="1" applyAlignment="1">
      <alignment horizontal="center"/>
    </xf>
    <xf numFmtId="43" fontId="11" fillId="0" borderId="1" xfId="10" applyFont="1" applyBorder="1" applyAlignment="1">
      <alignment horizontal="center"/>
    </xf>
    <xf numFmtId="177" fontId="0" fillId="0" borderId="0" xfId="0" applyNumberFormat="1"/>
    <xf numFmtId="179" fontId="0" fillId="0" borderId="0" xfId="0" applyNumberFormat="1"/>
    <xf numFmtId="172" fontId="0" fillId="0" borderId="0" xfId="0" applyNumberFormat="1"/>
    <xf numFmtId="178" fontId="0" fillId="0" borderId="0" xfId="0" applyNumberFormat="1"/>
    <xf numFmtId="0" fontId="10" fillId="8" borderId="2" xfId="0" applyFont="1" applyFill="1" applyBorder="1" applyAlignment="1">
      <alignment horizontal="center" vertical="center"/>
    </xf>
    <xf numFmtId="9" fontId="0" fillId="0" borderId="0" xfId="0" applyNumberFormat="1"/>
    <xf numFmtId="2" fontId="0" fillId="0" borderId="0" xfId="0" applyNumberFormat="1"/>
    <xf numFmtId="180" fontId="0" fillId="0" borderId="0" xfId="0" applyNumberFormat="1"/>
    <xf numFmtId="169" fontId="11" fillId="4" borderId="2" xfId="0" applyNumberFormat="1" applyFont="1" applyFill="1" applyBorder="1" applyAlignment="1">
      <alignment horizontal="center"/>
    </xf>
    <xf numFmtId="0" fontId="8" fillId="3" borderId="2" xfId="0" applyFont="1" applyFill="1" applyBorder="1" applyAlignment="1">
      <alignment horizontal="center"/>
    </xf>
    <xf numFmtId="0" fontId="10" fillId="3" borderId="9" xfId="0" applyFont="1" applyFill="1" applyBorder="1" applyAlignment="1">
      <alignment horizontal="center" vertical="center"/>
    </xf>
    <xf numFmtId="167" fontId="11" fillId="4" borderId="2" xfId="8" applyNumberFormat="1" applyFont="1" applyFill="1" applyBorder="1" applyAlignment="1">
      <alignment horizontal="center"/>
    </xf>
    <xf numFmtId="0" fontId="10" fillId="3" borderId="6" xfId="0" applyFont="1" applyFill="1" applyBorder="1" applyAlignment="1">
      <alignment horizontal="center" vertical="center"/>
    </xf>
    <xf numFmtId="0" fontId="11" fillId="0" borderId="0" xfId="0" applyFont="1" applyAlignment="1">
      <alignment horizontal="center"/>
    </xf>
    <xf numFmtId="1" fontId="11" fillId="4" borderId="2" xfId="0" applyNumberFormat="1" applyFont="1" applyFill="1" applyBorder="1" applyAlignment="1">
      <alignment horizontal="center"/>
    </xf>
    <xf numFmtId="0" fontId="11" fillId="4" borderId="9" xfId="0" applyFont="1" applyFill="1" applyBorder="1" applyAlignment="1">
      <alignment horizontal="center"/>
    </xf>
    <xf numFmtId="10" fontId="11" fillId="0" borderId="0" xfId="0" applyNumberFormat="1" applyFont="1"/>
    <xf numFmtId="10" fontId="11" fillId="0" borderId="0" xfId="8" applyNumberFormat="1" applyFont="1"/>
    <xf numFmtId="169" fontId="11" fillId="4" borderId="2" xfId="9" applyNumberFormat="1" applyFont="1" applyFill="1" applyBorder="1" applyAlignment="1">
      <alignment horizontal="center"/>
    </xf>
    <xf numFmtId="10" fontId="0" fillId="0" borderId="0" xfId="8" applyNumberFormat="1" applyFont="1" applyAlignment="1">
      <alignment horizontal="center"/>
    </xf>
    <xf numFmtId="0" fontId="15" fillId="0" borderId="3" xfId="0" applyFont="1" applyFill="1" applyBorder="1" applyAlignment="1">
      <alignment vertical="center"/>
    </xf>
    <xf numFmtId="0" fontId="15" fillId="0" borderId="5" xfId="0" applyFont="1" applyFill="1" applyBorder="1" applyAlignment="1">
      <alignment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cellXfs>
  <cellStyles count="11">
    <cellStyle name="Bom" xfId="5" builtinId="26" customBuiltin="1"/>
    <cellStyle name="Hiperlink" xfId="6" builtinId="8" customBuiltin="1"/>
    <cellStyle name="Hiperlink Visitado" xfId="7" builtinId="9" customBuiltin="1"/>
    <cellStyle name="Moeda" xfId="9" builtinId="4"/>
    <cellStyle name="Normal" xfId="0" builtinId="0" customBuiltin="1"/>
    <cellStyle name="Porcentagem" xfId="8" builtinId="5"/>
    <cellStyle name="Título 1" xfId="1" builtinId="16" customBuiltin="1"/>
    <cellStyle name="Título 2" xfId="2" builtinId="17" customBuiltin="1"/>
    <cellStyle name="Título 3" xfId="3" builtinId="18" customBuiltin="1"/>
    <cellStyle name="Título 4" xfId="4" builtinId="19" customBuiltin="1"/>
    <cellStyle name="Vírgula" xfId="10" builtinId="3"/>
  </cellStyles>
  <dxfs count="64">
    <dxf>
      <numFmt numFmtId="14" formatCode="0.0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R$&quot;\ #,##0"/>
      <alignment horizontal="center" vertical="bottom" textRotation="0" wrapText="0" indent="0" justifyLastLine="0" shrinkToFit="0" readingOrder="0"/>
    </dxf>
    <dxf>
      <numFmt numFmtId="166" formatCode="0.000%"/>
      <alignment horizontal="center" vertical="bottom" textRotation="0" wrapText="0" indent="0" justifyLastLine="0" shrinkToFit="0" readingOrder="0"/>
    </dxf>
    <dxf>
      <numFmt numFmtId="167" formatCode="0.0000%"/>
      <alignment horizontal="center"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bottom style="thin">
          <color theme="0"/>
        </bottom>
      </border>
    </dxf>
    <dxf>
      <alignment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fill>
        <patternFill>
          <bgColor rgb="FF00FF00"/>
        </patternFill>
      </fill>
    </dxf>
    <dxf>
      <font>
        <b/>
        <i val="0"/>
        <color theme="0"/>
      </font>
      <fill>
        <patternFill>
          <bgColor rgb="FF00CC00"/>
        </patternFill>
      </fill>
    </dxf>
    <dxf>
      <font>
        <strike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border outline="0">
        <top style="thin">
          <color theme="0"/>
        </top>
      </border>
    </dxf>
    <dxf>
      <font>
        <strike val="0"/>
        <outline val="0"/>
        <shadow val="0"/>
        <u val="none"/>
        <vertAlign val="baseline"/>
        <sz val="10"/>
        <color theme="1" tint="0.34998626667073579"/>
        <name val="Calibri"/>
        <scheme val="none"/>
      </font>
    </dxf>
    <dxf>
      <border outline="0">
        <bottom style="thin">
          <color theme="0"/>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b/>
        <i val="0"/>
        <color theme="0"/>
      </font>
      <fill>
        <patternFill>
          <bgColor rgb="FF00CC00"/>
        </patternFill>
      </fill>
    </dxf>
    <dxf>
      <font>
        <strike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family val="2"/>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border outline="0">
        <top style="thin">
          <color rgb="FFFFFFFF"/>
        </top>
      </border>
    </dxf>
    <dxf>
      <font>
        <strike val="0"/>
        <outline val="0"/>
        <shadow val="0"/>
        <u val="none"/>
        <vertAlign val="baseline"/>
        <sz val="10"/>
        <color rgb="FF595959"/>
        <name val="Calibri"/>
        <scheme val="none"/>
      </font>
    </dxf>
    <dxf>
      <border outline="0">
        <bottom style="thin">
          <color rgb="FFFFFFFF"/>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b/>
        <i val="0"/>
        <color theme="0"/>
      </font>
      <fill>
        <patternFill>
          <bgColor rgb="FF00CC00"/>
        </patternFill>
      </fill>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tableStyleElement type="wholeTable" dxfId="63"/>
      <tableStyleElement type="headerRow" dxfId="62"/>
    </tableStyle>
    <tableStyle name="Product Price List Slicer" pivot="0" table="0" count="9">
      <tableStyleElement type="wholeTable" dxfId="61"/>
    </tableStyle>
  </tableStyles>
  <colors>
    <mruColors>
      <color rgb="FF00FF00"/>
      <color rgb="FF00CC00"/>
    </mruColors>
  </colors>
  <extLst>
    <ext xmlns:x14="http://schemas.microsoft.com/office/spreadsheetml/2009/9/main" uri="{46F421CA-312F-682f-3DD2-61675219B42D}">
      <x14:dxfs count="8">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Century Gothic"/>
            <scheme val="minor"/>
          </font>
          <fill>
            <patternFill patternType="solid">
              <fgColor theme="4"/>
              <bgColor theme="6"/>
            </patternFill>
          </fill>
          <border diagonalUp="0" diagonalDown="0">
            <left/>
            <right/>
            <top/>
            <bottom/>
            <vertical/>
            <horizontal/>
          </border>
        </dxf>
        <dxf>
          <font>
            <b val="0"/>
            <i val="0"/>
            <sz val="11"/>
            <color theme="6" tint="-0.24994659260841701"/>
            <name val="Century Gothic"/>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Century Gothic"/>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5"/>
    </mc:Choice>
    <mc:Fallback>
      <c:style val="5"/>
    </mc:Fallback>
  </mc:AlternateContent>
  <c:pivotSource>
    <c:name>[TR.xlsx]Apoio_Calculos!Tabela dinâmica1</c:name>
    <c:fmtId val="2"/>
  </c:pivotSource>
  <c:chart>
    <c:autoTitleDeleted val="1"/>
    <c:pivotFmts>
      <c:pivotFmt>
        <c:idx val="0"/>
        <c:spPr>
          <a:solidFill>
            <a:schemeClr val="accent3">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70000"/>
            </a:schemeClr>
          </a:solidFill>
          <a:ln>
            <a:noFill/>
          </a:ln>
          <a:effectLst/>
        </c:spPr>
        <c:marker>
          <c:symbol val="none"/>
        </c:marker>
      </c:pivotFmt>
    </c:pivotFmts>
    <c:plotArea>
      <c:layout>
        <c:manualLayout>
          <c:layoutTarget val="inner"/>
          <c:xMode val="edge"/>
          <c:yMode val="edge"/>
          <c:x val="0.24837770475540952"/>
          <c:y val="7.1648910575892052E-2"/>
          <c:w val="0.69451672854378654"/>
          <c:h val="0.88119566509716274"/>
        </c:manualLayout>
      </c:layout>
      <c:barChart>
        <c:barDir val="bar"/>
        <c:grouping val="clustered"/>
        <c:varyColors val="0"/>
        <c:ser>
          <c:idx val="0"/>
          <c:order val="0"/>
          <c:tx>
            <c:strRef>
              <c:f>Apoio_Calculos!$G$3</c:f>
              <c:strCache>
                <c:ptCount val="1"/>
                <c:pt idx="0">
                  <c:v>Total</c:v>
                </c:pt>
              </c:strCache>
            </c:strRef>
          </c:tx>
          <c:spPr>
            <a:solidFill>
              <a:schemeClr val="accent3">
                <a:alpha val="70000"/>
              </a:schemeClr>
            </a:solidFill>
            <a:ln>
              <a:noFill/>
            </a:ln>
            <a:effectLst/>
          </c:spPr>
          <c:invertIfNegative val="0"/>
          <c:dLbls>
            <c:delete val="1"/>
          </c:dLbls>
          <c:cat>
            <c:multiLvlStrRef>
              <c:f>Apoio_Calculos!$F$4:$F$356</c:f>
              <c:multiLvlStrCache>
                <c:ptCount val="248"/>
                <c:lvl>
                  <c:pt idx="0">
                    <c:v>jan</c:v>
                  </c:pt>
                  <c:pt idx="1">
                    <c:v>fev</c:v>
                  </c:pt>
                  <c:pt idx="2">
                    <c:v>mar</c:v>
                  </c:pt>
                  <c:pt idx="3">
                    <c:v>abr</c:v>
                  </c:pt>
                  <c:pt idx="4">
                    <c:v>mai</c:v>
                  </c:pt>
                  <c:pt idx="5">
                    <c:v>jun</c:v>
                  </c:pt>
                  <c:pt idx="6">
                    <c:v>jul</c:v>
                  </c:pt>
                  <c:pt idx="7">
                    <c:v>ago</c:v>
                  </c:pt>
                  <c:pt idx="8">
                    <c:v>set</c:v>
                  </c:pt>
                  <c:pt idx="9">
                    <c:v>out</c:v>
                  </c:pt>
                  <c:pt idx="10">
                    <c:v>nov</c:v>
                  </c:pt>
                  <c:pt idx="11">
                    <c:v>dez</c:v>
                  </c:pt>
                  <c:pt idx="12">
                    <c:v>ago</c:v>
                  </c:pt>
                  <c:pt idx="13">
                    <c:v>set</c:v>
                  </c:pt>
                  <c:pt idx="14">
                    <c:v>out</c:v>
                  </c:pt>
                  <c:pt idx="15">
                    <c:v>nov</c:v>
                  </c:pt>
                  <c:pt idx="16">
                    <c:v>dez</c:v>
                  </c:pt>
                  <c:pt idx="17">
                    <c:v>jan</c:v>
                  </c:pt>
                  <c:pt idx="18">
                    <c:v>fev</c:v>
                  </c:pt>
                  <c:pt idx="19">
                    <c:v>mar</c:v>
                  </c:pt>
                  <c:pt idx="20">
                    <c:v>abr</c:v>
                  </c:pt>
                  <c:pt idx="21">
                    <c:v>mai</c:v>
                  </c:pt>
                  <c:pt idx="22">
                    <c:v>jun</c:v>
                  </c:pt>
                  <c:pt idx="23">
                    <c:v>jul</c:v>
                  </c:pt>
                  <c:pt idx="24">
                    <c:v>ago</c:v>
                  </c:pt>
                  <c:pt idx="25">
                    <c:v>set</c:v>
                  </c:pt>
                  <c:pt idx="26">
                    <c:v>out</c:v>
                  </c:pt>
                  <c:pt idx="27">
                    <c:v>nov</c:v>
                  </c:pt>
                  <c:pt idx="28">
                    <c:v>dez</c:v>
                  </c:pt>
                  <c:pt idx="29">
                    <c:v>jan</c:v>
                  </c:pt>
                  <c:pt idx="30">
                    <c:v>fev</c:v>
                  </c:pt>
                  <c:pt idx="31">
                    <c:v>mar</c:v>
                  </c:pt>
                  <c:pt idx="32">
                    <c:v>abr</c:v>
                  </c:pt>
                  <c:pt idx="33">
                    <c:v>mai</c:v>
                  </c:pt>
                  <c:pt idx="34">
                    <c:v>jun</c:v>
                  </c:pt>
                  <c:pt idx="35">
                    <c:v>jul</c:v>
                  </c:pt>
                  <c:pt idx="36">
                    <c:v>ago</c:v>
                  </c:pt>
                  <c:pt idx="37">
                    <c:v>set</c:v>
                  </c:pt>
                  <c:pt idx="38">
                    <c:v>out</c:v>
                  </c:pt>
                  <c:pt idx="39">
                    <c:v>nov</c:v>
                  </c:pt>
                  <c:pt idx="40">
                    <c:v>dez</c:v>
                  </c:pt>
                  <c:pt idx="41">
                    <c:v>jan</c:v>
                  </c:pt>
                  <c:pt idx="42">
                    <c:v>fev</c:v>
                  </c:pt>
                  <c:pt idx="43">
                    <c:v>mar</c:v>
                  </c:pt>
                  <c:pt idx="44">
                    <c:v>abr</c:v>
                  </c:pt>
                  <c:pt idx="45">
                    <c:v>mai</c:v>
                  </c:pt>
                  <c:pt idx="46">
                    <c:v>jun</c:v>
                  </c:pt>
                  <c:pt idx="47">
                    <c:v>jul</c:v>
                  </c:pt>
                  <c:pt idx="48">
                    <c:v>ago</c:v>
                  </c:pt>
                  <c:pt idx="49">
                    <c:v>set</c:v>
                  </c:pt>
                  <c:pt idx="50">
                    <c:v>out</c:v>
                  </c:pt>
                  <c:pt idx="51">
                    <c:v>nov</c:v>
                  </c:pt>
                  <c:pt idx="52">
                    <c:v>dez</c:v>
                  </c:pt>
                  <c:pt idx="53">
                    <c:v>jan</c:v>
                  </c:pt>
                  <c:pt idx="54">
                    <c:v>fev</c:v>
                  </c:pt>
                  <c:pt idx="55">
                    <c:v>mar</c:v>
                  </c:pt>
                  <c:pt idx="56">
                    <c:v>abr</c:v>
                  </c:pt>
                  <c:pt idx="57">
                    <c:v>mai</c:v>
                  </c:pt>
                  <c:pt idx="58">
                    <c:v>jun</c:v>
                  </c:pt>
                  <c:pt idx="59">
                    <c:v>jul</c:v>
                  </c:pt>
                  <c:pt idx="60">
                    <c:v>ago</c:v>
                  </c:pt>
                  <c:pt idx="61">
                    <c:v>set</c:v>
                  </c:pt>
                  <c:pt idx="62">
                    <c:v>out</c:v>
                  </c:pt>
                  <c:pt idx="63">
                    <c:v>nov</c:v>
                  </c:pt>
                  <c:pt idx="64">
                    <c:v>dez</c:v>
                  </c:pt>
                  <c:pt idx="65">
                    <c:v>jan</c:v>
                  </c:pt>
                  <c:pt idx="66">
                    <c:v>fev</c:v>
                  </c:pt>
                  <c:pt idx="67">
                    <c:v>mar</c:v>
                  </c:pt>
                  <c:pt idx="68">
                    <c:v>abr</c:v>
                  </c:pt>
                  <c:pt idx="69">
                    <c:v>mai</c:v>
                  </c:pt>
                  <c:pt idx="70">
                    <c:v>jun</c:v>
                  </c:pt>
                  <c:pt idx="71">
                    <c:v>jul</c:v>
                  </c:pt>
                  <c:pt idx="72">
                    <c:v>ago</c:v>
                  </c:pt>
                  <c:pt idx="73">
                    <c:v>set</c:v>
                  </c:pt>
                  <c:pt idx="74">
                    <c:v>out</c:v>
                  </c:pt>
                  <c:pt idx="75">
                    <c:v>nov</c:v>
                  </c:pt>
                  <c:pt idx="76">
                    <c:v>dez</c:v>
                  </c:pt>
                  <c:pt idx="77">
                    <c:v>jan</c:v>
                  </c:pt>
                  <c:pt idx="78">
                    <c:v>fev</c:v>
                  </c:pt>
                  <c:pt idx="79">
                    <c:v>mar</c:v>
                  </c:pt>
                  <c:pt idx="80">
                    <c:v>abr</c:v>
                  </c:pt>
                  <c:pt idx="81">
                    <c:v>mai</c:v>
                  </c:pt>
                  <c:pt idx="82">
                    <c:v>jun</c:v>
                  </c:pt>
                  <c:pt idx="83">
                    <c:v>jul</c:v>
                  </c:pt>
                  <c:pt idx="84">
                    <c:v>ago</c:v>
                  </c:pt>
                  <c:pt idx="85">
                    <c:v>set</c:v>
                  </c:pt>
                  <c:pt idx="86">
                    <c:v>out</c:v>
                  </c:pt>
                  <c:pt idx="87">
                    <c:v>nov</c:v>
                  </c:pt>
                  <c:pt idx="88">
                    <c:v>dez</c:v>
                  </c:pt>
                  <c:pt idx="89">
                    <c:v>jan</c:v>
                  </c:pt>
                  <c:pt idx="90">
                    <c:v>fev</c:v>
                  </c:pt>
                  <c:pt idx="91">
                    <c:v>mar</c:v>
                  </c:pt>
                  <c:pt idx="92">
                    <c:v>abr</c:v>
                  </c:pt>
                  <c:pt idx="93">
                    <c:v>mai</c:v>
                  </c:pt>
                  <c:pt idx="94">
                    <c:v>jun</c:v>
                  </c:pt>
                  <c:pt idx="95">
                    <c:v>jul</c:v>
                  </c:pt>
                  <c:pt idx="96">
                    <c:v>ago</c:v>
                  </c:pt>
                  <c:pt idx="97">
                    <c:v>set</c:v>
                  </c:pt>
                  <c:pt idx="98">
                    <c:v>out</c:v>
                  </c:pt>
                  <c:pt idx="99">
                    <c:v>nov</c:v>
                  </c:pt>
                  <c:pt idx="100">
                    <c:v>dez</c:v>
                  </c:pt>
                  <c:pt idx="101">
                    <c:v>jan</c:v>
                  </c:pt>
                  <c:pt idx="102">
                    <c:v>fev</c:v>
                  </c:pt>
                  <c:pt idx="103">
                    <c:v>mar</c:v>
                  </c:pt>
                  <c:pt idx="104">
                    <c:v>abr</c:v>
                  </c:pt>
                  <c:pt idx="105">
                    <c:v>mai</c:v>
                  </c:pt>
                  <c:pt idx="106">
                    <c:v>jun</c:v>
                  </c:pt>
                  <c:pt idx="107">
                    <c:v>jul</c:v>
                  </c:pt>
                  <c:pt idx="108">
                    <c:v>ago</c:v>
                  </c:pt>
                  <c:pt idx="109">
                    <c:v>set</c:v>
                  </c:pt>
                  <c:pt idx="110">
                    <c:v>out</c:v>
                  </c:pt>
                  <c:pt idx="111">
                    <c:v>nov</c:v>
                  </c:pt>
                  <c:pt idx="112">
                    <c:v>dez</c:v>
                  </c:pt>
                  <c:pt idx="113">
                    <c:v>jan</c:v>
                  </c:pt>
                  <c:pt idx="114">
                    <c:v>fev</c:v>
                  </c:pt>
                  <c:pt idx="115">
                    <c:v>mar</c:v>
                  </c:pt>
                  <c:pt idx="116">
                    <c:v>abr</c:v>
                  </c:pt>
                  <c:pt idx="117">
                    <c:v>mai</c:v>
                  </c:pt>
                  <c:pt idx="118">
                    <c:v>jun</c:v>
                  </c:pt>
                  <c:pt idx="119">
                    <c:v>jul</c:v>
                  </c:pt>
                  <c:pt idx="120">
                    <c:v>ago</c:v>
                  </c:pt>
                  <c:pt idx="121">
                    <c:v>set</c:v>
                  </c:pt>
                  <c:pt idx="122">
                    <c:v>out</c:v>
                  </c:pt>
                  <c:pt idx="123">
                    <c:v>nov</c:v>
                  </c:pt>
                  <c:pt idx="124">
                    <c:v>dez</c:v>
                  </c:pt>
                  <c:pt idx="125">
                    <c:v>jan</c:v>
                  </c:pt>
                  <c:pt idx="126">
                    <c:v>fev</c:v>
                  </c:pt>
                  <c:pt idx="127">
                    <c:v>mar</c:v>
                  </c:pt>
                  <c:pt idx="128">
                    <c:v>abr</c:v>
                  </c:pt>
                  <c:pt idx="129">
                    <c:v>mai</c:v>
                  </c:pt>
                  <c:pt idx="130">
                    <c:v>jun</c:v>
                  </c:pt>
                  <c:pt idx="131">
                    <c:v>jul</c:v>
                  </c:pt>
                  <c:pt idx="132">
                    <c:v>ago</c:v>
                  </c:pt>
                  <c:pt idx="133">
                    <c:v>set</c:v>
                  </c:pt>
                  <c:pt idx="134">
                    <c:v>out</c:v>
                  </c:pt>
                  <c:pt idx="135">
                    <c:v>nov</c:v>
                  </c:pt>
                  <c:pt idx="136">
                    <c:v>dez</c:v>
                  </c:pt>
                  <c:pt idx="137">
                    <c:v>jan</c:v>
                  </c:pt>
                  <c:pt idx="138">
                    <c:v>fev</c:v>
                  </c:pt>
                  <c:pt idx="139">
                    <c:v>mar</c:v>
                  </c:pt>
                  <c:pt idx="140">
                    <c:v>abr</c:v>
                  </c:pt>
                  <c:pt idx="141">
                    <c:v>mai</c:v>
                  </c:pt>
                  <c:pt idx="142">
                    <c:v>jun</c:v>
                  </c:pt>
                  <c:pt idx="143">
                    <c:v>jul</c:v>
                  </c:pt>
                  <c:pt idx="144">
                    <c:v>ago</c:v>
                  </c:pt>
                  <c:pt idx="145">
                    <c:v>set</c:v>
                  </c:pt>
                  <c:pt idx="146">
                    <c:v>out</c:v>
                  </c:pt>
                  <c:pt idx="147">
                    <c:v>nov</c:v>
                  </c:pt>
                  <c:pt idx="148">
                    <c:v>dez</c:v>
                  </c:pt>
                  <c:pt idx="149">
                    <c:v>jan</c:v>
                  </c:pt>
                  <c:pt idx="150">
                    <c:v>fev</c:v>
                  </c:pt>
                  <c:pt idx="151">
                    <c:v>mar</c:v>
                  </c:pt>
                  <c:pt idx="152">
                    <c:v>abr</c:v>
                  </c:pt>
                  <c:pt idx="153">
                    <c:v>mai</c:v>
                  </c:pt>
                  <c:pt idx="154">
                    <c:v>jun</c:v>
                  </c:pt>
                  <c:pt idx="155">
                    <c:v>jul</c:v>
                  </c:pt>
                  <c:pt idx="156">
                    <c:v>ago</c:v>
                  </c:pt>
                  <c:pt idx="157">
                    <c:v>set</c:v>
                  </c:pt>
                  <c:pt idx="158">
                    <c:v>out</c:v>
                  </c:pt>
                  <c:pt idx="159">
                    <c:v>nov</c:v>
                  </c:pt>
                  <c:pt idx="160">
                    <c:v>dez</c:v>
                  </c:pt>
                  <c:pt idx="161">
                    <c:v>jan</c:v>
                  </c:pt>
                  <c:pt idx="162">
                    <c:v>fev</c:v>
                  </c:pt>
                  <c:pt idx="163">
                    <c:v>mar</c:v>
                  </c:pt>
                  <c:pt idx="164">
                    <c:v>abr</c:v>
                  </c:pt>
                  <c:pt idx="165">
                    <c:v>mai</c:v>
                  </c:pt>
                  <c:pt idx="166">
                    <c:v>jun</c:v>
                  </c:pt>
                  <c:pt idx="167">
                    <c:v>jul</c:v>
                  </c:pt>
                  <c:pt idx="168">
                    <c:v>ago</c:v>
                  </c:pt>
                  <c:pt idx="169">
                    <c:v>set</c:v>
                  </c:pt>
                  <c:pt idx="170">
                    <c:v>out</c:v>
                  </c:pt>
                  <c:pt idx="171">
                    <c:v>nov</c:v>
                  </c:pt>
                  <c:pt idx="172">
                    <c:v>dez</c:v>
                  </c:pt>
                  <c:pt idx="173">
                    <c:v>jan</c:v>
                  </c:pt>
                  <c:pt idx="174">
                    <c:v>fev</c:v>
                  </c:pt>
                  <c:pt idx="175">
                    <c:v>mar</c:v>
                  </c:pt>
                  <c:pt idx="176">
                    <c:v>abr</c:v>
                  </c:pt>
                  <c:pt idx="177">
                    <c:v>mai</c:v>
                  </c:pt>
                  <c:pt idx="178">
                    <c:v>jun</c:v>
                  </c:pt>
                  <c:pt idx="179">
                    <c:v>jul</c:v>
                  </c:pt>
                  <c:pt idx="180">
                    <c:v>ago</c:v>
                  </c:pt>
                  <c:pt idx="181">
                    <c:v>set</c:v>
                  </c:pt>
                  <c:pt idx="182">
                    <c:v>out</c:v>
                  </c:pt>
                  <c:pt idx="183">
                    <c:v>nov</c:v>
                  </c:pt>
                  <c:pt idx="184">
                    <c:v>dez</c:v>
                  </c:pt>
                  <c:pt idx="185">
                    <c:v>jan</c:v>
                  </c:pt>
                  <c:pt idx="186">
                    <c:v>fev</c:v>
                  </c:pt>
                  <c:pt idx="187">
                    <c:v>mar</c:v>
                  </c:pt>
                  <c:pt idx="188">
                    <c:v>abr</c:v>
                  </c:pt>
                  <c:pt idx="189">
                    <c:v>mai</c:v>
                  </c:pt>
                  <c:pt idx="190">
                    <c:v>jun</c:v>
                  </c:pt>
                  <c:pt idx="191">
                    <c:v>jul</c:v>
                  </c:pt>
                  <c:pt idx="192">
                    <c:v>ago</c:v>
                  </c:pt>
                  <c:pt idx="193">
                    <c:v>set</c:v>
                  </c:pt>
                  <c:pt idx="194">
                    <c:v>out</c:v>
                  </c:pt>
                  <c:pt idx="195">
                    <c:v>nov</c:v>
                  </c:pt>
                  <c:pt idx="196">
                    <c:v>dez</c:v>
                  </c:pt>
                  <c:pt idx="197">
                    <c:v>jan</c:v>
                  </c:pt>
                  <c:pt idx="198">
                    <c:v>fev</c:v>
                  </c:pt>
                  <c:pt idx="199">
                    <c:v>mar</c:v>
                  </c:pt>
                  <c:pt idx="200">
                    <c:v>abr</c:v>
                  </c:pt>
                  <c:pt idx="201">
                    <c:v>mai</c:v>
                  </c:pt>
                  <c:pt idx="202">
                    <c:v>jun</c:v>
                  </c:pt>
                  <c:pt idx="203">
                    <c:v>jul</c:v>
                  </c:pt>
                  <c:pt idx="204">
                    <c:v>ago</c:v>
                  </c:pt>
                  <c:pt idx="205">
                    <c:v>set</c:v>
                  </c:pt>
                  <c:pt idx="206">
                    <c:v>out</c:v>
                  </c:pt>
                  <c:pt idx="207">
                    <c:v>nov</c:v>
                  </c:pt>
                  <c:pt idx="208">
                    <c:v>dez</c:v>
                  </c:pt>
                  <c:pt idx="209">
                    <c:v>jan</c:v>
                  </c:pt>
                  <c:pt idx="210">
                    <c:v>fev</c:v>
                  </c:pt>
                  <c:pt idx="211">
                    <c:v>mar</c:v>
                  </c:pt>
                  <c:pt idx="212">
                    <c:v>abr</c:v>
                  </c:pt>
                  <c:pt idx="213">
                    <c:v>mai</c:v>
                  </c:pt>
                  <c:pt idx="214">
                    <c:v>jun</c:v>
                  </c:pt>
                  <c:pt idx="215">
                    <c:v>jul</c:v>
                  </c:pt>
                  <c:pt idx="216">
                    <c:v>ago</c:v>
                  </c:pt>
                  <c:pt idx="217">
                    <c:v>set</c:v>
                  </c:pt>
                  <c:pt idx="218">
                    <c:v>out</c:v>
                  </c:pt>
                  <c:pt idx="219">
                    <c:v>nov</c:v>
                  </c:pt>
                  <c:pt idx="220">
                    <c:v>dez</c:v>
                  </c:pt>
                  <c:pt idx="221">
                    <c:v>jan</c:v>
                  </c:pt>
                  <c:pt idx="222">
                    <c:v>fev</c:v>
                  </c:pt>
                  <c:pt idx="223">
                    <c:v>mar</c:v>
                  </c:pt>
                  <c:pt idx="224">
                    <c:v>abr</c:v>
                  </c:pt>
                  <c:pt idx="225">
                    <c:v>mai</c:v>
                  </c:pt>
                  <c:pt idx="226">
                    <c:v>jun</c:v>
                  </c:pt>
                  <c:pt idx="227">
                    <c:v>jul</c:v>
                  </c:pt>
                  <c:pt idx="228">
                    <c:v>ago</c:v>
                  </c:pt>
                  <c:pt idx="229">
                    <c:v>set</c:v>
                  </c:pt>
                  <c:pt idx="230">
                    <c:v>out</c:v>
                  </c:pt>
                  <c:pt idx="231">
                    <c:v>nov</c:v>
                  </c:pt>
                  <c:pt idx="232">
                    <c:v>dez</c:v>
                  </c:pt>
                  <c:pt idx="233">
                    <c:v>jan</c:v>
                  </c:pt>
                  <c:pt idx="234">
                    <c:v>fev</c:v>
                  </c:pt>
                  <c:pt idx="235">
                    <c:v>mar</c:v>
                  </c:pt>
                  <c:pt idx="236">
                    <c:v>abr</c:v>
                  </c:pt>
                  <c:pt idx="237">
                    <c:v>mai</c:v>
                  </c:pt>
                  <c:pt idx="238">
                    <c:v>jun</c:v>
                  </c:pt>
                  <c:pt idx="239">
                    <c:v>jul</c:v>
                  </c:pt>
                  <c:pt idx="240">
                    <c:v>ago</c:v>
                  </c:pt>
                  <c:pt idx="241">
                    <c:v>set</c:v>
                  </c:pt>
                  <c:pt idx="242">
                    <c:v>out</c:v>
                  </c:pt>
                  <c:pt idx="243">
                    <c:v>nov</c:v>
                  </c:pt>
                  <c:pt idx="244">
                    <c:v>dez</c:v>
                  </c:pt>
                  <c:pt idx="245">
                    <c:v>jan</c:v>
                  </c:pt>
                  <c:pt idx="246">
                    <c:v>fev</c:v>
                  </c:pt>
                  <c:pt idx="247">
                    <c:v>mar</c:v>
                  </c:pt>
                </c:lvl>
                <c:lvl>
                  <c:pt idx="0">
                    <c:v>Trim1</c:v>
                  </c:pt>
                  <c:pt idx="3">
                    <c:v>Trim2</c:v>
                  </c:pt>
                  <c:pt idx="6">
                    <c:v>Trim3</c:v>
                  </c:pt>
                  <c:pt idx="9">
                    <c:v>Trim4</c:v>
                  </c:pt>
                  <c:pt idx="12">
                    <c:v>Trim3</c:v>
                  </c:pt>
                  <c:pt idx="14">
                    <c:v>Trim4</c:v>
                  </c:pt>
                  <c:pt idx="17">
                    <c:v>Trim1</c:v>
                  </c:pt>
                  <c:pt idx="20">
                    <c:v>Trim2</c:v>
                  </c:pt>
                  <c:pt idx="23">
                    <c:v>Trim3</c:v>
                  </c:pt>
                  <c:pt idx="26">
                    <c:v>Trim4</c:v>
                  </c:pt>
                  <c:pt idx="29">
                    <c:v>Trim1</c:v>
                  </c:pt>
                  <c:pt idx="32">
                    <c:v>Trim2</c:v>
                  </c:pt>
                  <c:pt idx="35">
                    <c:v>Trim3</c:v>
                  </c:pt>
                  <c:pt idx="38">
                    <c:v>Trim4</c:v>
                  </c:pt>
                  <c:pt idx="41">
                    <c:v>Trim1</c:v>
                  </c:pt>
                  <c:pt idx="44">
                    <c:v>Trim2</c:v>
                  </c:pt>
                  <c:pt idx="47">
                    <c:v>Trim3</c:v>
                  </c:pt>
                  <c:pt idx="50">
                    <c:v>Trim4</c:v>
                  </c:pt>
                  <c:pt idx="53">
                    <c:v>Trim1</c:v>
                  </c:pt>
                  <c:pt idx="56">
                    <c:v>Trim2</c:v>
                  </c:pt>
                  <c:pt idx="59">
                    <c:v>Trim3</c:v>
                  </c:pt>
                  <c:pt idx="62">
                    <c:v>Trim4</c:v>
                  </c:pt>
                  <c:pt idx="65">
                    <c:v>Trim1</c:v>
                  </c:pt>
                  <c:pt idx="68">
                    <c:v>Trim2</c:v>
                  </c:pt>
                  <c:pt idx="71">
                    <c:v>Trim3</c:v>
                  </c:pt>
                  <c:pt idx="74">
                    <c:v>Trim4</c:v>
                  </c:pt>
                  <c:pt idx="77">
                    <c:v>Trim1</c:v>
                  </c:pt>
                  <c:pt idx="80">
                    <c:v>Trim2</c:v>
                  </c:pt>
                  <c:pt idx="83">
                    <c:v>Trim3</c:v>
                  </c:pt>
                  <c:pt idx="86">
                    <c:v>Trim4</c:v>
                  </c:pt>
                  <c:pt idx="89">
                    <c:v>Trim1</c:v>
                  </c:pt>
                  <c:pt idx="92">
                    <c:v>Trim2</c:v>
                  </c:pt>
                  <c:pt idx="95">
                    <c:v>Trim3</c:v>
                  </c:pt>
                  <c:pt idx="98">
                    <c:v>Trim4</c:v>
                  </c:pt>
                  <c:pt idx="101">
                    <c:v>Trim1</c:v>
                  </c:pt>
                  <c:pt idx="104">
                    <c:v>Trim2</c:v>
                  </c:pt>
                  <c:pt idx="107">
                    <c:v>Trim3</c:v>
                  </c:pt>
                  <c:pt idx="110">
                    <c:v>Trim4</c:v>
                  </c:pt>
                  <c:pt idx="113">
                    <c:v>Trim1</c:v>
                  </c:pt>
                  <c:pt idx="116">
                    <c:v>Trim2</c:v>
                  </c:pt>
                  <c:pt idx="119">
                    <c:v>Trim3</c:v>
                  </c:pt>
                  <c:pt idx="122">
                    <c:v>Trim4</c:v>
                  </c:pt>
                  <c:pt idx="125">
                    <c:v>Trim1</c:v>
                  </c:pt>
                  <c:pt idx="128">
                    <c:v>Trim2</c:v>
                  </c:pt>
                  <c:pt idx="131">
                    <c:v>Trim3</c:v>
                  </c:pt>
                  <c:pt idx="134">
                    <c:v>Trim4</c:v>
                  </c:pt>
                  <c:pt idx="137">
                    <c:v>Trim1</c:v>
                  </c:pt>
                  <c:pt idx="140">
                    <c:v>Trim2</c:v>
                  </c:pt>
                  <c:pt idx="143">
                    <c:v>Trim3</c:v>
                  </c:pt>
                  <c:pt idx="146">
                    <c:v>Trim4</c:v>
                  </c:pt>
                  <c:pt idx="149">
                    <c:v>Trim1</c:v>
                  </c:pt>
                  <c:pt idx="152">
                    <c:v>Trim2</c:v>
                  </c:pt>
                  <c:pt idx="155">
                    <c:v>Trim3</c:v>
                  </c:pt>
                  <c:pt idx="158">
                    <c:v>Trim4</c:v>
                  </c:pt>
                  <c:pt idx="161">
                    <c:v>Trim1</c:v>
                  </c:pt>
                  <c:pt idx="164">
                    <c:v>Trim2</c:v>
                  </c:pt>
                  <c:pt idx="167">
                    <c:v>Trim3</c:v>
                  </c:pt>
                  <c:pt idx="170">
                    <c:v>Trim4</c:v>
                  </c:pt>
                  <c:pt idx="173">
                    <c:v>Trim1</c:v>
                  </c:pt>
                  <c:pt idx="176">
                    <c:v>Trim2</c:v>
                  </c:pt>
                  <c:pt idx="179">
                    <c:v>Trim3</c:v>
                  </c:pt>
                  <c:pt idx="182">
                    <c:v>Trim4</c:v>
                  </c:pt>
                  <c:pt idx="185">
                    <c:v>Trim1</c:v>
                  </c:pt>
                  <c:pt idx="188">
                    <c:v>Trim2</c:v>
                  </c:pt>
                  <c:pt idx="191">
                    <c:v>Trim3</c:v>
                  </c:pt>
                  <c:pt idx="194">
                    <c:v>Trim4</c:v>
                  </c:pt>
                  <c:pt idx="197">
                    <c:v>Trim1</c:v>
                  </c:pt>
                  <c:pt idx="200">
                    <c:v>Trim2</c:v>
                  </c:pt>
                  <c:pt idx="203">
                    <c:v>Trim3</c:v>
                  </c:pt>
                  <c:pt idx="206">
                    <c:v>Trim4</c:v>
                  </c:pt>
                  <c:pt idx="209">
                    <c:v>Trim1</c:v>
                  </c:pt>
                  <c:pt idx="212">
                    <c:v>Trim2</c:v>
                  </c:pt>
                  <c:pt idx="215">
                    <c:v>Trim3</c:v>
                  </c:pt>
                  <c:pt idx="218">
                    <c:v>Trim4</c:v>
                  </c:pt>
                  <c:pt idx="221">
                    <c:v>Trim1</c:v>
                  </c:pt>
                  <c:pt idx="224">
                    <c:v>Trim2</c:v>
                  </c:pt>
                  <c:pt idx="227">
                    <c:v>Trim3</c:v>
                  </c:pt>
                  <c:pt idx="230">
                    <c:v>Trim4</c:v>
                  </c:pt>
                  <c:pt idx="233">
                    <c:v>Trim1</c:v>
                  </c:pt>
                  <c:pt idx="236">
                    <c:v>Trim2</c:v>
                  </c:pt>
                  <c:pt idx="239">
                    <c:v>Trim3</c:v>
                  </c:pt>
                  <c:pt idx="242">
                    <c:v>Trim4</c:v>
                  </c:pt>
                  <c:pt idx="245">
                    <c:v>Trim1</c:v>
                  </c:pt>
                </c:lvl>
                <c:lvl>
                  <c:pt idx="0">
                    <c:v>2019</c:v>
                  </c:pt>
                  <c:pt idx="12">
                    <c:v>2017</c:v>
                  </c:pt>
                  <c:pt idx="17">
                    <c:v>2018</c:v>
                  </c:pt>
                  <c:pt idx="29">
                    <c:v>2020</c:v>
                  </c:pt>
                  <c:pt idx="41">
                    <c:v>2021</c:v>
                  </c:pt>
                  <c:pt idx="53">
                    <c:v>2022</c:v>
                  </c:pt>
                  <c:pt idx="65">
                    <c:v>2023</c:v>
                  </c:pt>
                  <c:pt idx="77">
                    <c:v>2024</c:v>
                  </c:pt>
                  <c:pt idx="89">
                    <c:v>2025</c:v>
                  </c:pt>
                  <c:pt idx="101">
                    <c:v>2026</c:v>
                  </c:pt>
                  <c:pt idx="113">
                    <c:v>2027</c:v>
                  </c:pt>
                  <c:pt idx="125">
                    <c:v>2028</c:v>
                  </c:pt>
                  <c:pt idx="137">
                    <c:v>2029</c:v>
                  </c:pt>
                  <c:pt idx="149">
                    <c:v>2030</c:v>
                  </c:pt>
                  <c:pt idx="161">
                    <c:v>2031</c:v>
                  </c:pt>
                  <c:pt idx="173">
                    <c:v>2032</c:v>
                  </c:pt>
                  <c:pt idx="185">
                    <c:v>2033</c:v>
                  </c:pt>
                  <c:pt idx="197">
                    <c:v>2034</c:v>
                  </c:pt>
                  <c:pt idx="209">
                    <c:v>2035</c:v>
                  </c:pt>
                  <c:pt idx="221">
                    <c:v>2036</c:v>
                  </c:pt>
                  <c:pt idx="233">
                    <c:v>2037</c:v>
                  </c:pt>
                  <c:pt idx="245">
                    <c:v>2038</c:v>
                  </c:pt>
                </c:lvl>
              </c:multiLvlStrCache>
            </c:multiLvlStrRef>
          </c:cat>
          <c:val>
            <c:numRef>
              <c:f>Apoio_Calculos!$G$4:$G$356</c:f>
              <c:numCache>
                <c:formatCode>"R$"#,##0.00</c:formatCode>
                <c:ptCount val="248"/>
                <c:pt idx="0">
                  <c:v>1549642.61988424</c:v>
                </c:pt>
                <c:pt idx="1">
                  <c:v>1549733.39013518</c:v>
                </c:pt>
                <c:pt idx="2">
                  <c:v>1549787.1383975199</c:v>
                </c:pt>
                <c:pt idx="3">
                  <c:v>1549596.67869122</c:v>
                </c:pt>
                <c:pt idx="4">
                  <c:v>1549785.2821423202</c:v>
                </c:pt>
                <c:pt idx="5">
                  <c:v>1549728.2096943799</c:v>
                </c:pt>
                <c:pt idx="6">
                  <c:v>1549634.2865223202</c:v>
                </c:pt>
                <c:pt idx="7">
                  <c:v>1549708.7708288</c:v>
                </c:pt>
                <c:pt idx="8">
                  <c:v>1549743.9300705402</c:v>
                </c:pt>
                <c:pt idx="9">
                  <c:v>1549739.8101911203</c:v>
                </c:pt>
                <c:pt idx="10">
                  <c:v>1549696.4597435999</c:v>
                </c:pt>
                <c:pt idx="11">
                  <c:v>1549613.9298994199</c:v>
                </c:pt>
                <c:pt idx="12">
                  <c:v>1549698.96204802</c:v>
                </c:pt>
                <c:pt idx="13">
                  <c:v>1549710.2460465201</c:v>
                </c:pt>
                <c:pt idx="14">
                  <c:v>1549691.4453020399</c:v>
                </c:pt>
                <c:pt idx="15">
                  <c:v>1549642.5888979998</c:v>
                </c:pt>
                <c:pt idx="16">
                  <c:v>1549778.6012825603</c:v>
                </c:pt>
                <c:pt idx="17">
                  <c:v>1549667.7129144799</c:v>
                </c:pt>
                <c:pt idx="18">
                  <c:v>1549740.8323828201</c:v>
                </c:pt>
                <c:pt idx="19">
                  <c:v>1549781.5415257202</c:v>
                </c:pt>
                <c:pt idx="20">
                  <c:v>1549789.87069752</c:v>
                </c:pt>
                <c:pt idx="21">
                  <c:v>1549765.85206638</c:v>
                </c:pt>
                <c:pt idx="22">
                  <c:v>1549709.5195947001</c:v>
                </c:pt>
                <c:pt idx="23">
                  <c:v>1549620.9090622601</c:v>
                </c:pt>
                <c:pt idx="24">
                  <c:v>1549711.1950980199</c:v>
                </c:pt>
                <c:pt idx="25">
                  <c:v>1549766.7664506</c:v>
                </c:pt>
                <c:pt idx="26">
                  <c:v>1549787.6573155797</c:v>
                </c:pt>
                <c:pt idx="27">
                  <c:v>1549773.9039533399</c:v>
                </c:pt>
                <c:pt idx="28">
                  <c:v>1549725.54468372</c:v>
                </c:pt>
                <c:pt idx="29">
                  <c:v>1549694.9062699599</c:v>
                </c:pt>
                <c:pt idx="30">
                  <c:v>1549734.2132392202</c:v>
                </c:pt>
                <c:pt idx="31">
                  <c:v>1549731.9022296197</c:v>
                </c:pt>
                <c:pt idx="32">
                  <c:v>1549688.02758634</c:v>
                </c:pt>
                <c:pt idx="33">
                  <c:v>1549602.6465719801</c:v>
                </c:pt>
                <c:pt idx="34">
                  <c:v>1549675.8075855202</c:v>
                </c:pt>
                <c:pt idx="35">
                  <c:v>1549704.95844082</c:v>
                </c:pt>
                <c:pt idx="36">
                  <c:v>1549690.1574133001</c:v>
                </c:pt>
                <c:pt idx="37">
                  <c:v>1549631.4660144201</c:v>
                </c:pt>
                <c:pt idx="38">
                  <c:v>1549726.7737843997</c:v>
                </c:pt>
                <c:pt idx="39">
                  <c:v>1549775.6746670799</c:v>
                </c:pt>
                <c:pt idx="40">
                  <c:v>1549778.2318720398</c:v>
                </c:pt>
                <c:pt idx="41">
                  <c:v>1549734.5122097998</c:v>
                </c:pt>
                <c:pt idx="42">
                  <c:v>1549644.5860597799</c:v>
                </c:pt>
                <c:pt idx="43">
                  <c:v>1549703.5853612798</c:v>
                </c:pt>
                <c:pt idx="44">
                  <c:v>1549713.8522784601</c:v>
                </c:pt>
                <c:pt idx="45">
                  <c:v>1549675.4598892198</c:v>
                </c:pt>
                <c:pt idx="46">
                  <c:v>1549781.8493695999</c:v>
                </c:pt>
                <c:pt idx="47">
                  <c:v>1549644.24886904</c:v>
                </c:pt>
                <c:pt idx="48">
                  <c:v>1549650.4499921</c:v>
                </c:pt>
                <c:pt idx="49">
                  <c:v>1549605.6150281399</c:v>
                </c:pt>
                <c:pt idx="50">
                  <c:v>1549700.8944267</c:v>
                </c:pt>
                <c:pt idx="51">
                  <c:v>1549742.59382454</c:v>
                </c:pt>
                <c:pt idx="52">
                  <c:v>1549730.7982665</c:v>
                </c:pt>
                <c:pt idx="53">
                  <c:v>1549665.5975161998</c:v>
                </c:pt>
                <c:pt idx="54">
                  <c:v>1549735.80581946</c:v>
                </c:pt>
                <c:pt idx="55">
                  <c:v>1549750.0604385999</c:v>
                </c:pt>
                <c:pt idx="56">
                  <c:v>1549708.4566890602</c:v>
                </c:pt>
                <c:pt idx="57">
                  <c:v>1549611.0949930998</c:v>
                </c:pt>
                <c:pt idx="58">
                  <c:v>1549644.40708434</c:v>
                </c:pt>
                <c:pt idx="59">
                  <c:v>1549619.4111584399</c:v>
                </c:pt>
                <c:pt idx="60">
                  <c:v>1549721.3257277203</c:v>
                </c:pt>
                <c:pt idx="61">
                  <c:v>1549762.3733554198</c:v>
                </c:pt>
                <c:pt idx="62">
                  <c:v>1549742.6633638002</c:v>
                </c:pt>
                <c:pt idx="63">
                  <c:v>1549662.3110701598</c:v>
                </c:pt>
                <c:pt idx="64">
                  <c:v>1549704.08175522</c:v>
                </c:pt>
                <c:pt idx="65">
                  <c:v>1549682.6547506801</c:v>
                </c:pt>
                <c:pt idx="66">
                  <c:v>1549779.5460282401</c:v>
                </c:pt>
                <c:pt idx="67">
                  <c:v>1549629.9174072999</c:v>
                </c:pt>
                <c:pt idx="68">
                  <c:v>1549777.7337283599</c:v>
                </c:pt>
                <c:pt idx="69">
                  <c:v>1549677.73799196</c:v>
                </c:pt>
                <c:pt idx="70">
                  <c:v>1549691.23625706</c:v>
                </c:pt>
                <c:pt idx="71">
                  <c:v>1549636.6864447</c:v>
                </c:pt>
                <c:pt idx="72">
                  <c:v>1549691.7928114401</c:v>
                </c:pt>
                <c:pt idx="73">
                  <c:v>1549676.29638064</c:v>
                </c:pt>
                <c:pt idx="74">
                  <c:v>1549766.6029362399</c:v>
                </c:pt>
                <c:pt idx="75">
                  <c:v>1549608.15384036</c:v>
                </c:pt>
                <c:pt idx="76">
                  <c:v>1549729.4523052601</c:v>
                </c:pt>
                <c:pt idx="77">
                  <c:v>1549775.0378400399</c:v>
                </c:pt>
                <c:pt idx="78">
                  <c:v>1549745.07617694</c:v>
                </c:pt>
                <c:pt idx="79">
                  <c:v>1549639.7421226399</c:v>
                </c:pt>
                <c:pt idx="80">
                  <c:v>1549631.48048404</c:v>
                </c:pt>
                <c:pt idx="81">
                  <c:v>1549716.8972372401</c:v>
                </c:pt>
                <c:pt idx="82">
                  <c:v>1549721.6841787801</c:v>
                </c:pt>
                <c:pt idx="83">
                  <c:v>1549646.0336358799</c:v>
                </c:pt>
                <c:pt idx="84">
                  <c:v>1549659.6796605599</c:v>
                </c:pt>
                <c:pt idx="85">
                  <c:v>1549759.2062833002</c:v>
                </c:pt>
                <c:pt idx="86">
                  <c:v>1549773.0412104798</c:v>
                </c:pt>
                <c:pt idx="87">
                  <c:v>1549701.3984603998</c:v>
                </c:pt>
                <c:pt idx="88">
                  <c:v>1549711.2496372201</c:v>
                </c:pt>
                <c:pt idx="89">
                  <c:v>1549633.11918942</c:v>
                </c:pt>
                <c:pt idx="90">
                  <c:v>1549632.5779341401</c:v>
                </c:pt>
                <c:pt idx="91">
                  <c:v>1549706.1836878001</c:v>
                </c:pt>
                <c:pt idx="92">
                  <c:v>1549686.5811547802</c:v>
                </c:pt>
                <c:pt idx="93">
                  <c:v>1549737.2102163199</c:v>
                </c:pt>
                <c:pt idx="94">
                  <c:v>1549692.15222192</c:v>
                </c:pt>
                <c:pt idx="95">
                  <c:v>1549713.4135743203</c:v>
                </c:pt>
                <c:pt idx="96">
                  <c:v>1549636.5282703398</c:v>
                </c:pt>
                <c:pt idx="97">
                  <c:v>1549622.0560123799</c:v>
                </c:pt>
                <c:pt idx="98">
                  <c:v>1549666.53146084</c:v>
                </c:pt>
                <c:pt idx="99">
                  <c:v>1549766.4825156797</c:v>
                </c:pt>
                <c:pt idx="100">
                  <c:v>1549760.3857148602</c:v>
                </c:pt>
                <c:pt idx="101">
                  <c:v>1549648.5612180801</c:v>
                </c:pt>
                <c:pt idx="102">
                  <c:v>1549744.4311850402</c:v>
                </c:pt>
                <c:pt idx="103">
                  <c:v>1549729.1241141998</c:v>
                </c:pt>
                <c:pt idx="104">
                  <c:v>1549758.0152799599</c:v>
                </c:pt>
                <c:pt idx="105">
                  <c:v>1549673.3626772</c:v>
                </c:pt>
                <c:pt idx="106">
                  <c:v>1549629.0353460999</c:v>
                </c:pt>
                <c:pt idx="107">
                  <c:v>1549621.5561634598</c:v>
                </c:pt>
                <c:pt idx="108">
                  <c:v>1549647.44528624</c:v>
                </c:pt>
                <c:pt idx="109">
                  <c:v>1549703.2206001198</c:v>
                </c:pt>
                <c:pt idx="110">
                  <c:v>1549635.0187822802</c:v>
                </c:pt>
                <c:pt idx="111">
                  <c:v>1549742.4595484601</c:v>
                </c:pt>
                <c:pt idx="112">
                  <c:v>1549720.5367266999</c:v>
                </c:pt>
                <c:pt idx="113">
                  <c:v>1549717.7144138801</c:v>
                </c:pt>
                <c:pt idx="114">
                  <c:v>1549730.5202465202</c:v>
                </c:pt>
                <c:pt idx="115">
                  <c:v>1549755.48345602</c:v>
                </c:pt>
                <c:pt idx="116">
                  <c:v>1549643.54488438</c:v>
                </c:pt>
                <c:pt idx="117">
                  <c:v>1549684.7913950402</c:v>
                </c:pt>
                <c:pt idx="118">
                  <c:v>1549727.80441508</c:v>
                </c:pt>
                <c:pt idx="119">
                  <c:v>1549625.98588214</c:v>
                </c:pt>
                <c:pt idx="120">
                  <c:v>1549664.5512820401</c:v>
                </c:pt>
                <c:pt idx="121">
                  <c:v>1549694.53586976</c:v>
                </c:pt>
                <c:pt idx="122">
                  <c:v>1549712.5030758402</c:v>
                </c:pt>
                <c:pt idx="123">
                  <c:v>1549715.0250528199</c:v>
                </c:pt>
                <c:pt idx="124">
                  <c:v>1549698.68375214</c:v>
                </c:pt>
                <c:pt idx="125">
                  <c:v>1549660.0720704598</c:v>
                </c:pt>
                <c:pt idx="126">
                  <c:v>1549733.0751890999</c:v>
                </c:pt>
                <c:pt idx="127">
                  <c:v>1549637.3375099602</c:v>
                </c:pt>
                <c:pt idx="128">
                  <c:v>1549644.7487713599</c:v>
                </c:pt>
                <c:pt idx="129">
                  <c:v>1549747.8096161401</c:v>
                </c:pt>
                <c:pt idx="130">
                  <c:v>1549671.3384807801</c:v>
                </c:pt>
                <c:pt idx="131">
                  <c:v>1549682.0995829201</c:v>
                </c:pt>
                <c:pt idx="132">
                  <c:v>1549640.5091905</c:v>
                </c:pt>
                <c:pt idx="133">
                  <c:v>1549674.4774734001</c:v>
                </c:pt>
                <c:pt idx="134">
                  <c:v>1549646.1926112401</c:v>
                </c:pt>
                <c:pt idx="135">
                  <c:v>1549681.8265344799</c:v>
                </c:pt>
                <c:pt idx="136">
                  <c:v>1549645.3641565198</c:v>
                </c:pt>
                <c:pt idx="137">
                  <c:v>1549661.2287678597</c:v>
                </c:pt>
                <c:pt idx="138">
                  <c:v>1549721.9651250802</c:v>
                </c:pt>
                <c:pt idx="139">
                  <c:v>1549694.2950766999</c:v>
                </c:pt>
                <c:pt idx="140">
                  <c:v>1549699.9939442798</c:v>
                </c:pt>
                <c:pt idx="141">
                  <c:v>1549731.6470773001</c:v>
                </c:pt>
                <c:pt idx="142">
                  <c:v>1549658.77517848</c:v>
                </c:pt>
                <c:pt idx="143">
                  <c:v>1549722.63802916</c:v>
                </c:pt>
                <c:pt idx="144">
                  <c:v>1549669.08775622</c:v>
                </c:pt>
                <c:pt idx="145">
                  <c:v>1549735.7202210401</c:v>
                </c:pt>
                <c:pt idx="146">
                  <c:v>1549672.1584876198</c:v>
                </c:pt>
                <c:pt idx="147">
                  <c:v>1549712.3092676601</c:v>
                </c:pt>
                <c:pt idx="148">
                  <c:v>1549727.0670572002</c:v>
                </c:pt>
                <c:pt idx="149">
                  <c:v>1549709.20902742</c:v>
                </c:pt>
                <c:pt idx="150">
                  <c:v>1549651.5517765</c:v>
                </c:pt>
                <c:pt idx="151">
                  <c:v>1549661.5258427397</c:v>
                </c:pt>
                <c:pt idx="152">
                  <c:v>1549727.5681752602</c:v>
                </c:pt>
                <c:pt idx="153">
                  <c:v>1549725.51145112</c:v>
                </c:pt>
                <c:pt idx="154">
                  <c:v>1549648.3435062801</c:v>
                </c:pt>
                <c:pt idx="155">
                  <c:v>1549710.4412075002</c:v>
                </c:pt>
                <c:pt idx="156">
                  <c:v>1549676.5123907602</c:v>
                </c:pt>
                <c:pt idx="157">
                  <c:v>1549648.3986168599</c:v>
                </c:pt>
                <c:pt idx="158">
                  <c:v>1549722.4605845199</c:v>
                </c:pt>
                <c:pt idx="159">
                  <c:v>1549669.5043029201</c:v>
                </c:pt>
                <c:pt idx="160">
                  <c:v>1549694.2392612402</c:v>
                </c:pt>
                <c:pt idx="161">
                  <c:v>1549676.2733598999</c:v>
                </c:pt>
                <c:pt idx="162">
                  <c:v>1549708.16992038</c:v>
                </c:pt>
                <c:pt idx="163">
                  <c:v>1549671.6978681202</c:v>
                </c:pt>
                <c:pt idx="164">
                  <c:v>1487694.9376907998</c:v>
                </c:pt>
                <c:pt idx="165">
                  <c:v>1487727.2143987601</c:v>
                </c:pt>
                <c:pt idx="166">
                  <c:v>1487707.9028316599</c:v>
                </c:pt>
                <c:pt idx="167">
                  <c:v>1487725.083664</c:v>
                </c:pt>
                <c:pt idx="168">
                  <c:v>1487666.1614133599</c:v>
                </c:pt>
                <c:pt idx="169">
                  <c:v>1487714.07104074</c:v>
                </c:pt>
                <c:pt idx="170">
                  <c:v>1487658.2077307799</c:v>
                </c:pt>
                <c:pt idx="171">
                  <c:v>1487677.6997115598</c:v>
                </c:pt>
                <c:pt idx="172">
                  <c:v>1487659.77302896</c:v>
                </c:pt>
                <c:pt idx="173">
                  <c:v>1487682.5686238799</c:v>
                </c:pt>
                <c:pt idx="174">
                  <c:v>1487727.1506462798</c:v>
                </c:pt>
                <c:pt idx="175">
                  <c:v>1487684.0897282201</c:v>
                </c:pt>
                <c:pt idx="176">
                  <c:v>1487718.40018764</c:v>
                </c:pt>
                <c:pt idx="177">
                  <c:v>1487718.3755506601</c:v>
                </c:pt>
                <c:pt idx="178">
                  <c:v>1487665.5842198802</c:v>
                </c:pt>
                <c:pt idx="179">
                  <c:v>1487714.6626789197</c:v>
                </c:pt>
                <c:pt idx="180">
                  <c:v>1487667.41946396</c:v>
                </c:pt>
                <c:pt idx="181">
                  <c:v>1487674.6399770002</c:v>
                </c:pt>
                <c:pt idx="182">
                  <c:v>1487709.2702365599</c:v>
                </c:pt>
                <c:pt idx="183">
                  <c:v>1487662.2224175399</c:v>
                </c:pt>
                <c:pt idx="184">
                  <c:v>1487673.8558513999</c:v>
                </c:pt>
                <c:pt idx="185">
                  <c:v>1487713.0300113002</c:v>
                </c:pt>
                <c:pt idx="186">
                  <c:v>1487669.8491158998</c:v>
                </c:pt>
                <c:pt idx="187">
                  <c:v>1487674.2471487999</c:v>
                </c:pt>
                <c:pt idx="188">
                  <c:v>1487691.1134142</c:v>
                </c:pt>
                <c:pt idx="189">
                  <c:v>1487685.6415891801</c:v>
                </c:pt>
                <c:pt idx="190">
                  <c:v>1487697.9763483799</c:v>
                </c:pt>
                <c:pt idx="191">
                  <c:v>1487689.2073973201</c:v>
                </c:pt>
                <c:pt idx="192">
                  <c:v>1487693.2089619199</c:v>
                </c:pt>
                <c:pt idx="193">
                  <c:v>1487738.3173694799</c:v>
                </c:pt>
                <c:pt idx="194">
                  <c:v>1487707.0659344001</c:v>
                </c:pt>
                <c:pt idx="195">
                  <c:v>1487695.5387220399</c:v>
                </c:pt>
                <c:pt idx="196">
                  <c:v>1487720.4417426202</c:v>
                </c:pt>
                <c:pt idx="197">
                  <c:v>1487726.29410494</c:v>
                </c:pt>
                <c:pt idx="198">
                  <c:v>1487723.8511457199</c:v>
                </c:pt>
                <c:pt idx="199">
                  <c:v>1487718.4931445799</c:v>
                </c:pt>
                <c:pt idx="200">
                  <c:v>1487710.2679141001</c:v>
                </c:pt>
                <c:pt idx="201">
                  <c:v>1487693.9439897798</c:v>
                </c:pt>
                <c:pt idx="202">
                  <c:v>1487719.9859932</c:v>
                </c:pt>
                <c:pt idx="203">
                  <c:v>1487708.0277751999</c:v>
                </c:pt>
                <c:pt idx="204">
                  <c:v>1487695.9747882201</c:v>
                </c:pt>
                <c:pt idx="205">
                  <c:v>1487710.5212419201</c:v>
                </c:pt>
                <c:pt idx="206">
                  <c:v>1487711.06245092</c:v>
                </c:pt>
                <c:pt idx="207">
                  <c:v>1487707.23204044</c:v>
                </c:pt>
                <c:pt idx="208">
                  <c:v>1487697.7724778601</c:v>
                </c:pt>
                <c:pt idx="209">
                  <c:v>1487723.21411754</c:v>
                </c:pt>
                <c:pt idx="210">
                  <c:v>1487704.5066539601</c:v>
                </c:pt>
                <c:pt idx="211">
                  <c:v>1487708.90533122</c:v>
                </c:pt>
                <c:pt idx="212">
                  <c:v>1487682.9977053402</c:v>
                </c:pt>
                <c:pt idx="213">
                  <c:v>1487706.3848743602</c:v>
                </c:pt>
                <c:pt idx="214">
                  <c:v>1487690.6462994798</c:v>
                </c:pt>
                <c:pt idx="215">
                  <c:v>1487718.73511956</c:v>
                </c:pt>
                <c:pt idx="216">
                  <c:v>1487707.31731668</c:v>
                </c:pt>
                <c:pt idx="217">
                  <c:v>1487686.2443309999</c:v>
                </c:pt>
                <c:pt idx="218">
                  <c:v>1487693.0022256002</c:v>
                </c:pt>
                <c:pt idx="219">
                  <c:v>1487685.42082468</c:v>
                </c:pt>
                <c:pt idx="220">
                  <c:v>1487705.4357854798</c:v>
                </c:pt>
                <c:pt idx="221">
                  <c:v>1487706.4093742801</c:v>
                </c:pt>
                <c:pt idx="222">
                  <c:v>1487706.98190772</c:v>
                </c:pt>
                <c:pt idx="223">
                  <c:v>1487698.7968838802</c:v>
                </c:pt>
                <c:pt idx="224">
                  <c:v>1487707.3276744999</c:v>
                </c:pt>
                <c:pt idx="225">
                  <c:v>1487705.3492329801</c:v>
                </c:pt>
                <c:pt idx="226">
                  <c:v>1487700.26251096</c:v>
                </c:pt>
                <c:pt idx="227">
                  <c:v>1487704.8811624001</c:v>
                </c:pt>
                <c:pt idx="228">
                  <c:v>1487708.91887168</c:v>
                </c:pt>
                <c:pt idx="229">
                  <c:v>1487705.2930010001</c:v>
                </c:pt>
                <c:pt idx="230">
                  <c:v>1487698.60973468</c:v>
                </c:pt>
                <c:pt idx="231">
                  <c:v>1487696.1712859799</c:v>
                </c:pt>
                <c:pt idx="232">
                  <c:v>1487704.9276043798</c:v>
                </c:pt>
                <c:pt idx="233">
                  <c:v>1487702.7818927001</c:v>
                </c:pt>
                <c:pt idx="234">
                  <c:v>1487706.1044763001</c:v>
                </c:pt>
                <c:pt idx="235">
                  <c:v>1487700.1645646801</c:v>
                </c:pt>
                <c:pt idx="236">
                  <c:v>1487694.2603758802</c:v>
                </c:pt>
                <c:pt idx="237">
                  <c:v>1487698.6085687799</c:v>
                </c:pt>
                <c:pt idx="238">
                  <c:v>1487702.26393584</c:v>
                </c:pt>
                <c:pt idx="239">
                  <c:v>1487700.8411551397</c:v>
                </c:pt>
                <c:pt idx="240">
                  <c:v>1487702.0913221198</c:v>
                </c:pt>
                <c:pt idx="241">
                  <c:v>1487699.8771623201</c:v>
                </c:pt>
                <c:pt idx="242">
                  <c:v>1487703.4470680202</c:v>
                </c:pt>
                <c:pt idx="243">
                  <c:v>1487698.6785334598</c:v>
                </c:pt>
                <c:pt idx="244">
                  <c:v>1487703.3050525</c:v>
                </c:pt>
                <c:pt idx="245">
                  <c:v>1487701.9587762</c:v>
                </c:pt>
                <c:pt idx="246">
                  <c:v>1487700.2693212398</c:v>
                </c:pt>
                <c:pt idx="247">
                  <c:v>1487700.2084523598</c:v>
                </c:pt>
              </c:numCache>
            </c:numRef>
          </c:val>
          <c:extLst>
            <c:ext xmlns:c16="http://schemas.microsoft.com/office/drawing/2014/chart" uri="{C3380CC4-5D6E-409C-BE32-E72D297353CC}">
              <c16:uniqueId val="{00000000-A337-4E90-B712-4257EBD06896}"/>
            </c:ext>
          </c:extLst>
        </c:ser>
        <c:dLbls>
          <c:dLblPos val="outEnd"/>
          <c:showLegendKey val="0"/>
          <c:showVal val="1"/>
          <c:showCatName val="0"/>
          <c:showSerName val="0"/>
          <c:showPercent val="0"/>
          <c:showBubbleSize val="0"/>
        </c:dLbls>
        <c:gapWidth val="80"/>
        <c:axId val="319143176"/>
        <c:axId val="320686856"/>
      </c:barChart>
      <c:catAx>
        <c:axId val="319143176"/>
        <c:scaling>
          <c:orientation val="maxMin"/>
        </c:scaling>
        <c:delete val="0"/>
        <c:axPos val="l"/>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20" normalizeH="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pt-BR"/>
          </a:p>
        </c:txPr>
        <c:crossAx val="320686856"/>
        <c:crosses val="autoZero"/>
        <c:auto val="1"/>
        <c:lblAlgn val="ctr"/>
        <c:lblOffset val="100"/>
        <c:noMultiLvlLbl val="0"/>
      </c:catAx>
      <c:valAx>
        <c:axId val="320686856"/>
        <c:scaling>
          <c:orientation val="minMax"/>
        </c:scaling>
        <c:delete val="1"/>
        <c:axPos val="t"/>
        <c:majorGridlines>
          <c:spPr>
            <a:ln w="9525" cap="flat" cmpd="sng" algn="ctr">
              <a:solidFill>
                <a:schemeClr val="tx1">
                  <a:lumMod val="5000"/>
                  <a:lumOff val="95000"/>
                </a:schemeClr>
              </a:solidFill>
              <a:round/>
            </a:ln>
            <a:effectLst/>
          </c:spPr>
        </c:majorGridlines>
        <c:numFmt formatCode="&quot;R$&quot;#,##0.00" sourceLinked="1"/>
        <c:majorTickMark val="none"/>
        <c:minorTickMark val="none"/>
        <c:tickLblPos val="nextTo"/>
        <c:crossAx val="319143176"/>
        <c:crosses val="autoZero"/>
        <c:crossBetween val="between"/>
      </c:valAx>
      <c:spPr>
        <a:no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fmlaLink="$C$33"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27213</xdr:colOff>
      <xdr:row>2</xdr:row>
      <xdr:rowOff>68033</xdr:rowOff>
    </xdr:from>
    <xdr:to>
      <xdr:col>11</xdr:col>
      <xdr:colOff>598714</xdr:colOff>
      <xdr:row>45</xdr:row>
      <xdr:rowOff>0</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19050</xdr:colOff>
          <xdr:row>32</xdr:row>
          <xdr:rowOff>0</xdr:rowOff>
        </xdr:from>
        <xdr:to>
          <xdr:col>1</xdr:col>
          <xdr:colOff>1933575</xdr:colOff>
          <xdr:row>32</xdr:row>
          <xdr:rowOff>171450</xdr:rowOff>
        </xdr:to>
        <xdr:sp macro="" textlink="">
          <xdr:nvSpPr>
            <xdr:cNvPr id="1025" name="Caixa de seleção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C00000"/>
            </a:solidFill>
            <a:ln w="9525">
              <a:solidFill>
                <a:srgbClr val="FFFFFF"/>
              </a:solidFill>
              <a:miter lim="800000"/>
              <a:headEnd/>
              <a:tailEnd/>
            </a:ln>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Travar Cálculo</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Emiss&#245;es/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BANK"/>
      <sheetName val="PLAYERS"/>
    </sheetNames>
    <sheetDataSet>
      <sheetData sheetId="0">
        <row r="1">
          <cell r="B1" t="str">
            <v>Código Série</v>
          </cell>
          <cell r="C1" t="str">
            <v>IF</v>
          </cell>
          <cell r="D1" t="str">
            <v>ISIN</v>
          </cell>
          <cell r="E1" t="str">
            <v>Apelido</v>
          </cell>
          <cell r="F1" t="str">
            <v>Empresa</v>
          </cell>
          <cell r="G1" t="str">
            <v>Status</v>
          </cell>
          <cell r="H1" t="str">
            <v>Emissão</v>
          </cell>
          <cell r="I1" t="str">
            <v>Série</v>
          </cell>
          <cell r="J1" t="str">
            <v>Tipo</v>
          </cell>
          <cell r="Q1" t="str">
            <v>Data de Emissão</v>
          </cell>
          <cell r="S1" t="str">
            <v>Vencimento</v>
          </cell>
          <cell r="T1" t="str">
            <v>1a Data de Aniversário</v>
          </cell>
          <cell r="W1" t="str">
            <v>Periodicidade do Aniversário</v>
          </cell>
          <cell r="X1" t="str">
            <v>Defasagem Pagamento</v>
          </cell>
          <cell r="Y1" t="str">
            <v>QTDE EMITIDA</v>
          </cell>
          <cell r="Z1" t="str">
            <v>VOLUME</v>
          </cell>
          <cell r="AA1" t="str">
            <v>PU de Emissão</v>
          </cell>
          <cell r="AB1" t="str">
            <v>Tipo Cálculo</v>
          </cell>
          <cell r="AC1" t="str">
            <v>Indexador</v>
          </cell>
          <cell r="AD1" t="str">
            <v>Var / NI</v>
          </cell>
          <cell r="AE1" t="str">
            <v>Defasagem</v>
          </cell>
          <cell r="AF1" t="str">
            <v>Periodicidade de CM</v>
          </cell>
          <cell r="AG1" t="str">
            <v>% Taxa Flutuante</v>
          </cell>
          <cell r="AH1" t="str">
            <v>Dia de Referência</v>
          </cell>
          <cell r="AI1" t="str">
            <v>Tipo Remuneração</v>
          </cell>
          <cell r="AJ1" t="str">
            <v>Taxa de Juros Pré/Spread</v>
          </cell>
          <cell r="AK1" t="str">
            <v>Periodicidade de Juros</v>
          </cell>
          <cell r="AL1" t="str">
            <v>Base Cálculo</v>
          </cell>
        </row>
        <row r="2">
          <cell r="B2" t="str">
            <v>CIA01-BIB01-01</v>
          </cell>
          <cell r="C2" t="str">
            <v>13A0003720</v>
          </cell>
          <cell r="D2" t="str">
            <v>-</v>
          </cell>
          <cell r="E2" t="str">
            <v>BIB</v>
          </cell>
          <cell r="F2" t="str">
            <v>ISEC</v>
          </cell>
          <cell r="G2" t="str">
            <v>Ativo</v>
          </cell>
          <cell r="H2">
            <v>1</v>
          </cell>
          <cell r="I2">
            <v>1</v>
          </cell>
          <cell r="J2" t="str">
            <v>Única</v>
          </cell>
          <cell r="Q2">
            <v>41276</v>
          </cell>
          <cell r="S2">
            <v>43472</v>
          </cell>
          <cell r="T2">
            <v>41281</v>
          </cell>
          <cell r="W2" t="str">
            <v>Mensal</v>
          </cell>
          <cell r="X2">
            <v>0</v>
          </cell>
          <cell r="Y2">
            <v>10</v>
          </cell>
          <cell r="Z2">
            <v>3070272.5</v>
          </cell>
          <cell r="AA2">
            <v>307027.25</v>
          </cell>
          <cell r="AB2" t="str">
            <v>Carrega</v>
          </cell>
          <cell r="AC2" t="str">
            <v>IGPM</v>
          </cell>
          <cell r="AD2" t="str">
            <v>NI</v>
          </cell>
          <cell r="AE2">
            <v>-2</v>
          </cell>
          <cell r="AF2" t="str">
            <v>Mensal</v>
          </cell>
          <cell r="AG2">
            <v>1</v>
          </cell>
          <cell r="AH2">
            <v>1</v>
          </cell>
          <cell r="AI2" t="str">
            <v>Saldo</v>
          </cell>
          <cell r="AJ2">
            <v>0.115</v>
          </cell>
          <cell r="AK2" t="str">
            <v>Mensal</v>
          </cell>
          <cell r="AL2">
            <v>360</v>
          </cell>
        </row>
        <row r="3">
          <cell r="B3" t="str">
            <v>CIA02-CNL01-02</v>
          </cell>
          <cell r="C3" t="str">
            <v>13A0008892</v>
          </cell>
          <cell r="D3" t="str">
            <v>-</v>
          </cell>
          <cell r="E3" t="str">
            <v>CNL</v>
          </cell>
          <cell r="F3" t="str">
            <v>ISEC</v>
          </cell>
          <cell r="G3" t="str">
            <v>Ativo</v>
          </cell>
          <cell r="H3">
            <v>1</v>
          </cell>
          <cell r="I3">
            <v>2</v>
          </cell>
          <cell r="J3" t="str">
            <v>Única</v>
          </cell>
          <cell r="Q3">
            <v>41281</v>
          </cell>
          <cell r="S3">
            <v>43472</v>
          </cell>
          <cell r="T3">
            <v>41312</v>
          </cell>
          <cell r="W3" t="str">
            <v>Mensal</v>
          </cell>
          <cell r="X3">
            <v>0</v>
          </cell>
          <cell r="Y3">
            <v>33</v>
          </cell>
          <cell r="Z3">
            <v>10000000</v>
          </cell>
          <cell r="AA3">
            <v>303030.30303000001</v>
          </cell>
          <cell r="AB3" t="str">
            <v>Carrega</v>
          </cell>
          <cell r="AC3" t="str">
            <v>IGPM</v>
          </cell>
          <cell r="AD3" t="str">
            <v>NI</v>
          </cell>
          <cell r="AE3">
            <v>-2</v>
          </cell>
          <cell r="AF3" t="str">
            <v>Mensal</v>
          </cell>
          <cell r="AG3">
            <v>1</v>
          </cell>
          <cell r="AH3">
            <v>1</v>
          </cell>
          <cell r="AI3" t="str">
            <v>Saldo</v>
          </cell>
          <cell r="AJ3">
            <v>9.7000000000000003E-2</v>
          </cell>
          <cell r="AK3" t="str">
            <v>Mensal</v>
          </cell>
          <cell r="AL3">
            <v>360</v>
          </cell>
        </row>
        <row r="4">
          <cell r="B4" t="str">
            <v>CIA03-ECX01-03</v>
          </cell>
          <cell r="C4" t="str">
            <v>13E0042787</v>
          </cell>
          <cell r="D4" t="str">
            <v>-</v>
          </cell>
          <cell r="E4" t="str">
            <v>ECOMAX</v>
          </cell>
          <cell r="F4" t="str">
            <v>ISEC</v>
          </cell>
          <cell r="G4" t="str">
            <v>Ativo</v>
          </cell>
          <cell r="H4">
            <v>1</v>
          </cell>
          <cell r="I4">
            <v>3</v>
          </cell>
          <cell r="J4" t="str">
            <v>Única</v>
          </cell>
          <cell r="Q4">
            <v>41416</v>
          </cell>
          <cell r="S4">
            <v>43623</v>
          </cell>
          <cell r="T4">
            <v>41462</v>
          </cell>
          <cell r="W4" t="str">
            <v>Mensal</v>
          </cell>
          <cell r="X4">
            <v>0</v>
          </cell>
          <cell r="Y4">
            <v>49</v>
          </cell>
          <cell r="Z4">
            <v>14971561.24</v>
          </cell>
          <cell r="AA4">
            <v>305542.06612244999</v>
          </cell>
          <cell r="AB4" t="str">
            <v>Carrega</v>
          </cell>
          <cell r="AC4" t="str">
            <v>IGPM</v>
          </cell>
          <cell r="AD4" t="str">
            <v>NI</v>
          </cell>
          <cell r="AE4">
            <v>-2</v>
          </cell>
          <cell r="AF4" t="str">
            <v>Mensal</v>
          </cell>
          <cell r="AG4">
            <v>1</v>
          </cell>
          <cell r="AH4">
            <v>1</v>
          </cell>
          <cell r="AI4" t="str">
            <v>Saldo</v>
          </cell>
          <cell r="AJ4">
            <v>9.1999999999999998E-2</v>
          </cell>
          <cell r="AK4" t="str">
            <v>Mensal</v>
          </cell>
          <cell r="AL4">
            <v>360</v>
          </cell>
        </row>
        <row r="5">
          <cell r="B5" t="str">
            <v>CIA04-DAC01-04</v>
          </cell>
          <cell r="C5" t="str">
            <v>13K0035657</v>
          </cell>
          <cell r="D5" t="str">
            <v>-</v>
          </cell>
          <cell r="E5" t="str">
            <v>DACON</v>
          </cell>
          <cell r="F5" t="str">
            <v>ISEC</v>
          </cell>
          <cell r="G5" t="str">
            <v>Ativo</v>
          </cell>
          <cell r="H5">
            <v>1</v>
          </cell>
          <cell r="I5">
            <v>4</v>
          </cell>
          <cell r="J5" t="str">
            <v>Única</v>
          </cell>
          <cell r="Q5">
            <v>41579</v>
          </cell>
          <cell r="S5">
            <v>43166</v>
          </cell>
          <cell r="T5">
            <v>41585</v>
          </cell>
          <cell r="W5" t="str">
            <v>Mensal</v>
          </cell>
          <cell r="X5">
            <v>0</v>
          </cell>
          <cell r="Y5">
            <v>55</v>
          </cell>
          <cell r="Z5">
            <v>16803415.510000002</v>
          </cell>
          <cell r="AA5">
            <v>305516.64569956</v>
          </cell>
          <cell r="AB5" t="str">
            <v>Descarrega</v>
          </cell>
          <cell r="AC5" t="str">
            <v>CDI</v>
          </cell>
          <cell r="AD5" t="str">
            <v>Var</v>
          </cell>
          <cell r="AE5">
            <v>-2</v>
          </cell>
          <cell r="AF5" t="str">
            <v>Mensal</v>
          </cell>
          <cell r="AG5">
            <v>1</v>
          </cell>
          <cell r="AH5">
            <v>1</v>
          </cell>
          <cell r="AI5" t="str">
            <v>Parcela</v>
          </cell>
          <cell r="AJ5">
            <v>0</v>
          </cell>
          <cell r="AK5" t="str">
            <v>Mensal</v>
          </cell>
          <cell r="AL5">
            <v>252</v>
          </cell>
        </row>
        <row r="6">
          <cell r="B6" t="str">
            <v>CIA05-FLA01-05</v>
          </cell>
          <cell r="C6" t="str">
            <v>13K0072448</v>
          </cell>
          <cell r="D6" t="str">
            <v>-</v>
          </cell>
          <cell r="E6" t="str">
            <v>FLACAM</v>
          </cell>
          <cell r="F6" t="str">
            <v>ISEC</v>
          </cell>
          <cell r="G6" t="str">
            <v>Ativo</v>
          </cell>
          <cell r="H6">
            <v>1</v>
          </cell>
          <cell r="I6">
            <v>5</v>
          </cell>
          <cell r="J6" t="str">
            <v>Única</v>
          </cell>
          <cell r="Q6">
            <v>41585</v>
          </cell>
          <cell r="S6">
            <v>45968</v>
          </cell>
          <cell r="T6">
            <v>41615</v>
          </cell>
          <cell r="W6" t="str">
            <v>Mensal</v>
          </cell>
          <cell r="X6">
            <v>0</v>
          </cell>
          <cell r="Y6">
            <v>25</v>
          </cell>
          <cell r="Z6">
            <v>25000000</v>
          </cell>
          <cell r="AA6">
            <v>1000000</v>
          </cell>
          <cell r="AB6" t="str">
            <v>Carrega</v>
          </cell>
          <cell r="AC6" t="str">
            <v>IGPM</v>
          </cell>
          <cell r="AD6" t="str">
            <v>NI</v>
          </cell>
          <cell r="AE6">
            <v>-2</v>
          </cell>
          <cell r="AF6" t="str">
            <v>Mensal</v>
          </cell>
          <cell r="AG6">
            <v>1</v>
          </cell>
          <cell r="AH6">
            <v>1</v>
          </cell>
          <cell r="AI6" t="str">
            <v>Saldo</v>
          </cell>
          <cell r="AJ6">
            <v>0.08</v>
          </cell>
          <cell r="AK6" t="str">
            <v>Mensal</v>
          </cell>
          <cell r="AL6">
            <v>360</v>
          </cell>
        </row>
        <row r="7">
          <cell r="B7" t="str">
            <v>CIA06-VIT01-06</v>
          </cell>
          <cell r="C7" t="str">
            <v>13L0049128</v>
          </cell>
          <cell r="D7" t="str">
            <v>-</v>
          </cell>
          <cell r="E7" t="str">
            <v>VITACON</v>
          </cell>
          <cell r="F7" t="str">
            <v>ISEC</v>
          </cell>
          <cell r="G7" t="str">
            <v>Ativo</v>
          </cell>
          <cell r="H7">
            <v>1</v>
          </cell>
          <cell r="I7">
            <v>6</v>
          </cell>
          <cell r="J7" t="str">
            <v>Sênior</v>
          </cell>
          <cell r="Q7">
            <v>41627</v>
          </cell>
          <cell r="S7">
            <v>43441</v>
          </cell>
          <cell r="T7">
            <v>41646</v>
          </cell>
          <cell r="W7" t="str">
            <v>Mensal</v>
          </cell>
          <cell r="X7">
            <v>0</v>
          </cell>
          <cell r="Y7">
            <v>62</v>
          </cell>
          <cell r="Z7">
            <v>18800000</v>
          </cell>
          <cell r="AA7">
            <v>303225.80645162001</v>
          </cell>
          <cell r="AB7" t="str">
            <v>Descarrega</v>
          </cell>
          <cell r="AC7" t="str">
            <v>CDI</v>
          </cell>
          <cell r="AD7" t="str">
            <v>Var</v>
          </cell>
          <cell r="AE7">
            <v>-2</v>
          </cell>
          <cell r="AF7" t="str">
            <v>Mensal</v>
          </cell>
          <cell r="AG7">
            <v>1</v>
          </cell>
          <cell r="AH7">
            <v>1</v>
          </cell>
          <cell r="AI7" t="str">
            <v>Saldo</v>
          </cell>
          <cell r="AJ7">
            <v>2.8000000000000001E-2</v>
          </cell>
          <cell r="AK7" t="str">
            <v>Mensal</v>
          </cell>
          <cell r="AL7">
            <v>252</v>
          </cell>
        </row>
        <row r="8">
          <cell r="B8" t="str">
            <v>CIA06-VIT01-07</v>
          </cell>
          <cell r="C8" t="str">
            <v>13L0049248</v>
          </cell>
          <cell r="D8" t="str">
            <v>-</v>
          </cell>
          <cell r="E8" t="str">
            <v>VITACON</v>
          </cell>
          <cell r="F8" t="str">
            <v>ISEC</v>
          </cell>
          <cell r="G8" t="str">
            <v>Ativo</v>
          </cell>
          <cell r="H8">
            <v>1</v>
          </cell>
          <cell r="I8">
            <v>7</v>
          </cell>
          <cell r="J8" t="str">
            <v>Subordinada</v>
          </cell>
          <cell r="Q8">
            <v>41627</v>
          </cell>
          <cell r="S8">
            <v>43441</v>
          </cell>
          <cell r="T8">
            <v>41646</v>
          </cell>
          <cell r="W8" t="str">
            <v>Mensal</v>
          </cell>
          <cell r="X8">
            <v>0</v>
          </cell>
          <cell r="Y8">
            <v>14</v>
          </cell>
          <cell r="Z8">
            <v>4700000</v>
          </cell>
          <cell r="AA8">
            <v>335714.28571428999</v>
          </cell>
          <cell r="AB8" t="str">
            <v>Descarrega</v>
          </cell>
          <cell r="AC8" t="str">
            <v>CDI</v>
          </cell>
          <cell r="AD8" t="str">
            <v>Var</v>
          </cell>
          <cell r="AE8">
            <v>-2</v>
          </cell>
          <cell r="AF8" t="str">
            <v>Mensal</v>
          </cell>
          <cell r="AG8">
            <v>1</v>
          </cell>
          <cell r="AH8">
            <v>1</v>
          </cell>
          <cell r="AI8" t="str">
            <v>Saldo</v>
          </cell>
          <cell r="AJ8">
            <v>2.8000000000000001E-2</v>
          </cell>
          <cell r="AK8" t="str">
            <v>Mensal</v>
          </cell>
          <cell r="AL8">
            <v>252</v>
          </cell>
        </row>
        <row r="9">
          <cell r="B9" t="str">
            <v>CIA08-ECO01-08</v>
          </cell>
          <cell r="C9" t="str">
            <v>14F0691837</v>
          </cell>
          <cell r="D9" t="str">
            <v>-</v>
          </cell>
          <cell r="E9" t="str">
            <v>ECOCIL</v>
          </cell>
          <cell r="F9" t="str">
            <v>ISEC</v>
          </cell>
          <cell r="G9" t="str">
            <v>Ativo</v>
          </cell>
          <cell r="H9">
            <v>1</v>
          </cell>
          <cell r="I9">
            <v>8</v>
          </cell>
          <cell r="J9" t="str">
            <v>Única</v>
          </cell>
          <cell r="Q9">
            <v>41820</v>
          </cell>
          <cell r="S9">
            <v>44625</v>
          </cell>
          <cell r="T9">
            <v>41825</v>
          </cell>
          <cell r="W9" t="str">
            <v>Mensal</v>
          </cell>
          <cell r="X9">
            <v>0</v>
          </cell>
          <cell r="Y9">
            <v>70</v>
          </cell>
          <cell r="Z9">
            <v>21000000</v>
          </cell>
          <cell r="AA9">
            <v>300000</v>
          </cell>
          <cell r="AB9" t="str">
            <v>Carrega</v>
          </cell>
          <cell r="AC9" t="str">
            <v>IGPM</v>
          </cell>
          <cell r="AD9" t="str">
            <v>NI</v>
          </cell>
          <cell r="AE9">
            <v>-2</v>
          </cell>
          <cell r="AF9" t="str">
            <v>Mensal</v>
          </cell>
          <cell r="AG9">
            <v>1</v>
          </cell>
          <cell r="AH9">
            <v>1</v>
          </cell>
          <cell r="AI9" t="str">
            <v>Saldo</v>
          </cell>
          <cell r="AJ9">
            <v>0.129</v>
          </cell>
          <cell r="AK9" t="str">
            <v>Mensal</v>
          </cell>
          <cell r="AL9">
            <v>360</v>
          </cell>
        </row>
        <row r="10">
          <cell r="B10" t="str">
            <v>CIB01-CON01-01</v>
          </cell>
          <cell r="C10" t="str">
            <v>13B0006454</v>
          </cell>
          <cell r="D10" t="str">
            <v>-</v>
          </cell>
          <cell r="E10" t="str">
            <v>CONSPAR</v>
          </cell>
          <cell r="F10" t="str">
            <v>ISEC</v>
          </cell>
          <cell r="G10" t="str">
            <v>Ativo</v>
          </cell>
          <cell r="H10">
            <v>2</v>
          </cell>
          <cell r="I10">
            <v>1</v>
          </cell>
          <cell r="J10" t="str">
            <v>Única</v>
          </cell>
          <cell r="Q10">
            <v>41312</v>
          </cell>
          <cell r="S10">
            <v>44964</v>
          </cell>
          <cell r="T10">
            <v>41340</v>
          </cell>
          <cell r="W10" t="str">
            <v>Mensal</v>
          </cell>
          <cell r="X10">
            <v>0</v>
          </cell>
          <cell r="Y10">
            <v>110</v>
          </cell>
          <cell r="Z10">
            <v>33058895.440000001</v>
          </cell>
          <cell r="AA10">
            <v>300535.41309091001</v>
          </cell>
          <cell r="AB10" t="str">
            <v>Carrega</v>
          </cell>
          <cell r="AC10" t="str">
            <v>IGPM</v>
          </cell>
          <cell r="AD10" t="str">
            <v>NI</v>
          </cell>
          <cell r="AE10">
            <v>-2</v>
          </cell>
          <cell r="AF10" t="str">
            <v>Mensal</v>
          </cell>
          <cell r="AG10">
            <v>1</v>
          </cell>
          <cell r="AH10">
            <v>1</v>
          </cell>
          <cell r="AI10" t="str">
            <v>Saldo</v>
          </cell>
          <cell r="AJ10">
            <v>9.5000000000000001E-2</v>
          </cell>
          <cell r="AK10" t="str">
            <v>Mensal</v>
          </cell>
          <cell r="AL10">
            <v>360</v>
          </cell>
        </row>
        <row r="11">
          <cell r="B11" t="str">
            <v>CIB02-LUC01-02</v>
          </cell>
          <cell r="C11" t="str">
            <v>13F0051911</v>
          </cell>
          <cell r="D11" t="str">
            <v>BRIMWLCRI047</v>
          </cell>
          <cell r="E11" t="str">
            <v>LUCIO</v>
          </cell>
          <cell r="F11" t="str">
            <v>ISEC</v>
          </cell>
          <cell r="G11" t="str">
            <v>Ativo</v>
          </cell>
          <cell r="H11">
            <v>2</v>
          </cell>
          <cell r="I11">
            <v>2</v>
          </cell>
          <cell r="J11" t="str">
            <v>Sênior</v>
          </cell>
          <cell r="Q11">
            <v>41457</v>
          </cell>
          <cell r="S11">
            <v>44811</v>
          </cell>
          <cell r="T11">
            <v>41493</v>
          </cell>
          <cell r="W11" t="str">
            <v>Mensal</v>
          </cell>
          <cell r="X11">
            <v>0</v>
          </cell>
          <cell r="Y11">
            <v>140</v>
          </cell>
          <cell r="Z11">
            <v>42090488.469999999</v>
          </cell>
          <cell r="AA11">
            <v>300646.34620124003</v>
          </cell>
          <cell r="AB11" t="str">
            <v>Carrega</v>
          </cell>
          <cell r="AC11" t="str">
            <v>IGPM</v>
          </cell>
          <cell r="AD11" t="str">
            <v>NI</v>
          </cell>
          <cell r="AE11">
            <v>-3</v>
          </cell>
          <cell r="AF11" t="str">
            <v>Mensal</v>
          </cell>
          <cell r="AG11">
            <v>1</v>
          </cell>
          <cell r="AH11">
            <v>1</v>
          </cell>
          <cell r="AI11" t="str">
            <v>Saldo</v>
          </cell>
          <cell r="AJ11">
            <v>0.12</v>
          </cell>
          <cell r="AK11" t="str">
            <v>Mensal</v>
          </cell>
          <cell r="AL11">
            <v>360</v>
          </cell>
        </row>
        <row r="12">
          <cell r="B12" t="str">
            <v>CIB02-LUC01-03</v>
          </cell>
          <cell r="C12" t="str">
            <v>13F0051994</v>
          </cell>
          <cell r="D12" t="str">
            <v>-</v>
          </cell>
          <cell r="E12" t="str">
            <v>LUCIO</v>
          </cell>
          <cell r="F12" t="str">
            <v>ISEC</v>
          </cell>
          <cell r="G12" t="str">
            <v>Ativo</v>
          </cell>
          <cell r="H12">
            <v>2</v>
          </cell>
          <cell r="I12">
            <v>3</v>
          </cell>
          <cell r="J12" t="str">
            <v>Mezz</v>
          </cell>
          <cell r="Q12">
            <v>41457</v>
          </cell>
          <cell r="S12">
            <v>44811</v>
          </cell>
          <cell r="T12">
            <v>41493</v>
          </cell>
          <cell r="W12" t="str">
            <v>Mensal</v>
          </cell>
          <cell r="X12">
            <v>0</v>
          </cell>
          <cell r="Y12">
            <v>7</v>
          </cell>
          <cell r="Z12">
            <v>2246611.17</v>
          </cell>
          <cell r="AA12">
            <v>320944.45279385999</v>
          </cell>
          <cell r="AB12" t="str">
            <v>Carrega</v>
          </cell>
          <cell r="AC12" t="str">
            <v>IGPM</v>
          </cell>
          <cell r="AD12" t="str">
            <v>NI</v>
          </cell>
          <cell r="AE12">
            <v>-3</v>
          </cell>
          <cell r="AF12" t="str">
            <v>Mensal</v>
          </cell>
          <cell r="AG12">
            <v>1</v>
          </cell>
          <cell r="AH12">
            <v>1</v>
          </cell>
          <cell r="AI12" t="str">
            <v>Saldo</v>
          </cell>
          <cell r="AJ12">
            <v>0.12</v>
          </cell>
          <cell r="AK12" t="str">
            <v>Mensal</v>
          </cell>
          <cell r="AL12">
            <v>360</v>
          </cell>
        </row>
        <row r="13">
          <cell r="B13" t="str">
            <v>CIB02-LUC01-04</v>
          </cell>
          <cell r="C13" t="str">
            <v>13G0012201</v>
          </cell>
          <cell r="D13" t="str">
            <v>-</v>
          </cell>
          <cell r="E13" t="str">
            <v>LUCIO</v>
          </cell>
          <cell r="F13" t="str">
            <v>ISEC</v>
          </cell>
          <cell r="G13" t="str">
            <v>Ativo</v>
          </cell>
          <cell r="H13">
            <v>2</v>
          </cell>
          <cell r="I13">
            <v>4</v>
          </cell>
          <cell r="J13" t="str">
            <v>Junior</v>
          </cell>
          <cell r="Q13">
            <v>41457</v>
          </cell>
          <cell r="S13">
            <v>44811</v>
          </cell>
          <cell r="T13">
            <v>41493</v>
          </cell>
          <cell r="W13" t="str">
            <v>Mensal</v>
          </cell>
          <cell r="X13">
            <v>0</v>
          </cell>
          <cell r="Y13">
            <v>1</v>
          </cell>
          <cell r="Z13">
            <v>300174.21000000002</v>
          </cell>
          <cell r="AA13">
            <v>300174.20563952997</v>
          </cell>
          <cell r="AB13" t="str">
            <v>Carrega</v>
          </cell>
          <cell r="AC13" t="str">
            <v>IGPM</v>
          </cell>
          <cell r="AD13" t="str">
            <v>NI</v>
          </cell>
          <cell r="AE13">
            <v>-3</v>
          </cell>
          <cell r="AF13" t="str">
            <v>Mensal</v>
          </cell>
          <cell r="AG13">
            <v>1</v>
          </cell>
          <cell r="AH13">
            <v>1</v>
          </cell>
          <cell r="AI13" t="str">
            <v>Saldo</v>
          </cell>
          <cell r="AJ13">
            <v>0.12</v>
          </cell>
          <cell r="AK13" t="str">
            <v>Mensal</v>
          </cell>
          <cell r="AL13">
            <v>360</v>
          </cell>
        </row>
        <row r="14">
          <cell r="B14" t="str">
            <v>CIB05-ESS02-05</v>
          </cell>
          <cell r="C14" t="str">
            <v>15L0676347</v>
          </cell>
          <cell r="D14" t="str">
            <v>BRIMWLCRI0G8</v>
          </cell>
          <cell r="E14" t="str">
            <v>ESSER 2</v>
          </cell>
          <cell r="F14" t="str">
            <v>ISEC</v>
          </cell>
          <cell r="G14" t="str">
            <v>Ativo</v>
          </cell>
          <cell r="H14">
            <v>2</v>
          </cell>
          <cell r="I14">
            <v>5</v>
          </cell>
          <cell r="J14" t="str">
            <v>Sênior</v>
          </cell>
          <cell r="Q14">
            <v>42353</v>
          </cell>
          <cell r="S14">
            <v>44545</v>
          </cell>
          <cell r="T14">
            <v>42444</v>
          </cell>
          <cell r="W14" t="str">
            <v>Trimestral</v>
          </cell>
          <cell r="X14">
            <v>0</v>
          </cell>
          <cell r="Y14">
            <v>786</v>
          </cell>
          <cell r="Z14">
            <v>39330000</v>
          </cell>
          <cell r="AA14">
            <v>50038.167938940001</v>
          </cell>
          <cell r="AB14" t="str">
            <v>Descarrega</v>
          </cell>
          <cell r="AC14" t="str">
            <v>CDI</v>
          </cell>
          <cell r="AD14" t="str">
            <v>Var</v>
          </cell>
          <cell r="AE14">
            <v>-1</v>
          </cell>
          <cell r="AF14" t="str">
            <v>Trimestral</v>
          </cell>
          <cell r="AG14">
            <v>1</v>
          </cell>
          <cell r="AH14">
            <v>1</v>
          </cell>
          <cell r="AI14" t="str">
            <v>Saldo</v>
          </cell>
          <cell r="AJ14">
            <v>3.1E-2</v>
          </cell>
          <cell r="AK14" t="str">
            <v>Trimestral</v>
          </cell>
          <cell r="AL14">
            <v>252</v>
          </cell>
        </row>
        <row r="15">
          <cell r="B15" t="str">
            <v>CIB05-ESS02-06</v>
          </cell>
          <cell r="C15" t="str">
            <v>15L0676771</v>
          </cell>
          <cell r="D15" t="str">
            <v>BRIMWLCRI0H6</v>
          </cell>
          <cell r="E15" t="str">
            <v>ESSER 2</v>
          </cell>
          <cell r="F15" t="str">
            <v>ISEC</v>
          </cell>
          <cell r="G15" t="str">
            <v>Ativo</v>
          </cell>
          <cell r="H15">
            <v>2</v>
          </cell>
          <cell r="I15">
            <v>6</v>
          </cell>
          <cell r="J15" t="str">
            <v>Junior</v>
          </cell>
          <cell r="Q15">
            <v>42353</v>
          </cell>
          <cell r="S15">
            <v>44545</v>
          </cell>
          <cell r="T15">
            <v>42444</v>
          </cell>
          <cell r="W15" t="str">
            <v>Trimestral</v>
          </cell>
          <cell r="X15">
            <v>0</v>
          </cell>
          <cell r="Y15">
            <v>87</v>
          </cell>
          <cell r="Z15">
            <v>4370000</v>
          </cell>
          <cell r="AA15">
            <v>50229.885057479994</v>
          </cell>
          <cell r="AB15" t="str">
            <v>Descarrega</v>
          </cell>
          <cell r="AC15" t="str">
            <v>CDI</v>
          </cell>
          <cell r="AD15" t="str">
            <v>Var</v>
          </cell>
          <cell r="AE15">
            <v>-1</v>
          </cell>
          <cell r="AF15" t="str">
            <v>Trimestral</v>
          </cell>
          <cell r="AG15">
            <v>1</v>
          </cell>
          <cell r="AH15">
            <v>1</v>
          </cell>
          <cell r="AI15" t="str">
            <v>Saldo</v>
          </cell>
          <cell r="AJ15">
            <v>4.4999999999999998E-2</v>
          </cell>
          <cell r="AK15" t="str">
            <v>Trimestral</v>
          </cell>
          <cell r="AL15">
            <v>252</v>
          </cell>
        </row>
        <row r="16">
          <cell r="B16" t="str">
            <v>CIC01-CHB01-01</v>
          </cell>
          <cell r="C16" t="str">
            <v>14G0412584</v>
          </cell>
          <cell r="D16" t="str">
            <v>BRIMWLCRI0C7</v>
          </cell>
          <cell r="E16" t="str">
            <v>CHB</v>
          </cell>
          <cell r="F16" t="str">
            <v>ISEC</v>
          </cell>
          <cell r="G16" t="str">
            <v>Ativo</v>
          </cell>
          <cell r="H16">
            <v>3</v>
          </cell>
          <cell r="I16">
            <v>1</v>
          </cell>
          <cell r="J16" t="str">
            <v>Sênior</v>
          </cell>
          <cell r="Q16">
            <v>41851</v>
          </cell>
          <cell r="S16">
            <v>45509</v>
          </cell>
          <cell r="T16">
            <v>41856</v>
          </cell>
          <cell r="W16" t="str">
            <v>Mensal</v>
          </cell>
          <cell r="X16">
            <v>0</v>
          </cell>
          <cell r="Y16">
            <v>51</v>
          </cell>
          <cell r="Z16">
            <v>15336435.539999999</v>
          </cell>
          <cell r="AA16">
            <v>300714.42235294002</v>
          </cell>
          <cell r="AB16" t="str">
            <v>Carrega</v>
          </cell>
          <cell r="AC16" t="str">
            <v>IGPM</v>
          </cell>
          <cell r="AD16" t="str">
            <v>NI</v>
          </cell>
          <cell r="AE16">
            <v>-3</v>
          </cell>
          <cell r="AF16" t="str">
            <v>Mensal</v>
          </cell>
          <cell r="AG16">
            <v>1</v>
          </cell>
          <cell r="AH16">
            <v>1</v>
          </cell>
          <cell r="AI16" t="str">
            <v>Saldo</v>
          </cell>
          <cell r="AJ16">
            <v>0.09</v>
          </cell>
          <cell r="AK16" t="str">
            <v>Mensal</v>
          </cell>
          <cell r="AL16">
            <v>360</v>
          </cell>
        </row>
        <row r="17">
          <cell r="B17" t="str">
            <v>CIC01-CHB01-02</v>
          </cell>
          <cell r="C17" t="str">
            <v>14G0412585</v>
          </cell>
          <cell r="D17" t="str">
            <v>BRIMWLCRI0D5</v>
          </cell>
          <cell r="E17" t="str">
            <v>CHB</v>
          </cell>
          <cell r="F17" t="str">
            <v>ISEC</v>
          </cell>
          <cell r="G17" t="str">
            <v>Ativo</v>
          </cell>
          <cell r="H17">
            <v>3</v>
          </cell>
          <cell r="I17">
            <v>2</v>
          </cell>
          <cell r="J17" t="str">
            <v>Junior</v>
          </cell>
          <cell r="Q17">
            <v>41851</v>
          </cell>
          <cell r="S17">
            <v>45509</v>
          </cell>
          <cell r="T17">
            <v>41856</v>
          </cell>
          <cell r="W17" t="str">
            <v>Mensal</v>
          </cell>
          <cell r="X17">
            <v>0</v>
          </cell>
          <cell r="Y17">
            <v>7</v>
          </cell>
          <cell r="Z17">
            <v>2291665.34</v>
          </cell>
          <cell r="AA17">
            <v>327380.76285713998</v>
          </cell>
          <cell r="AB17" t="str">
            <v>Carrega</v>
          </cell>
          <cell r="AC17" t="str">
            <v>IGPM</v>
          </cell>
          <cell r="AD17" t="str">
            <v>NI</v>
          </cell>
          <cell r="AE17">
            <v>-3</v>
          </cell>
          <cell r="AF17" t="str">
            <v>Mensal</v>
          </cell>
          <cell r="AG17">
            <v>1</v>
          </cell>
          <cell r="AH17">
            <v>1</v>
          </cell>
          <cell r="AI17" t="str">
            <v>Saldo</v>
          </cell>
          <cell r="AJ17">
            <v>0.36870000000000003</v>
          </cell>
          <cell r="AK17" t="str">
            <v>Mensal</v>
          </cell>
          <cell r="AL17">
            <v>360</v>
          </cell>
        </row>
        <row r="18">
          <cell r="B18" t="str">
            <v>CIC03-ESS01-03</v>
          </cell>
          <cell r="C18" t="str">
            <v>14K0050601</v>
          </cell>
          <cell r="D18" t="str">
            <v>BRIMWLCRI0E3</v>
          </cell>
          <cell r="E18" t="str">
            <v>ESSER 1</v>
          </cell>
          <cell r="F18" t="str">
            <v>ISEC</v>
          </cell>
          <cell r="G18" t="str">
            <v>Ativo</v>
          </cell>
          <cell r="H18">
            <v>3</v>
          </cell>
          <cell r="I18">
            <v>3</v>
          </cell>
          <cell r="J18" t="str">
            <v>Sênior</v>
          </cell>
          <cell r="Q18">
            <v>41948</v>
          </cell>
          <cell r="S18">
            <v>43774</v>
          </cell>
          <cell r="T18">
            <v>41978</v>
          </cell>
          <cell r="W18" t="str">
            <v>Mensal</v>
          </cell>
          <cell r="X18">
            <v>0</v>
          </cell>
          <cell r="Y18">
            <v>140</v>
          </cell>
          <cell r="Z18">
            <v>46750000</v>
          </cell>
          <cell r="AA18">
            <v>333928.57142857998</v>
          </cell>
          <cell r="AB18" t="str">
            <v>Descarrega</v>
          </cell>
          <cell r="AC18" t="str">
            <v>CDI</v>
          </cell>
          <cell r="AD18" t="str">
            <v>Var</v>
          </cell>
          <cell r="AE18">
            <v>-1</v>
          </cell>
          <cell r="AF18" t="str">
            <v>Mensal</v>
          </cell>
          <cell r="AG18">
            <v>1</v>
          </cell>
          <cell r="AH18">
            <v>1</v>
          </cell>
          <cell r="AI18" t="str">
            <v>Saldo</v>
          </cell>
          <cell r="AJ18">
            <v>0.03</v>
          </cell>
          <cell r="AK18" t="str">
            <v>Mensal</v>
          </cell>
          <cell r="AL18">
            <v>252</v>
          </cell>
        </row>
        <row r="19">
          <cell r="B19" t="str">
            <v>CIC03-ESS01-04</v>
          </cell>
          <cell r="C19" t="str">
            <v>14K0050645</v>
          </cell>
          <cell r="D19" t="str">
            <v>BRIMWLCRI0F0</v>
          </cell>
          <cell r="E19" t="str">
            <v>ESSER 1</v>
          </cell>
          <cell r="F19" t="str">
            <v>ISEC</v>
          </cell>
          <cell r="G19" t="str">
            <v>Ativo</v>
          </cell>
          <cell r="H19">
            <v>3</v>
          </cell>
          <cell r="I19">
            <v>4</v>
          </cell>
          <cell r="J19" t="str">
            <v>Junior</v>
          </cell>
          <cell r="Q19">
            <v>41948</v>
          </cell>
          <cell r="S19">
            <v>43774</v>
          </cell>
          <cell r="T19">
            <v>41978</v>
          </cell>
          <cell r="W19" t="str">
            <v>Mensal</v>
          </cell>
          <cell r="X19">
            <v>0</v>
          </cell>
          <cell r="Y19">
            <v>27</v>
          </cell>
          <cell r="Z19">
            <v>8250000</v>
          </cell>
          <cell r="AA19">
            <v>305555.55555555999</v>
          </cell>
          <cell r="AB19" t="str">
            <v>Descarrega</v>
          </cell>
          <cell r="AC19" t="str">
            <v>CDI</v>
          </cell>
          <cell r="AD19" t="str">
            <v>Var</v>
          </cell>
          <cell r="AE19">
            <v>-1</v>
          </cell>
          <cell r="AF19" t="str">
            <v>Mensal</v>
          </cell>
          <cell r="AG19">
            <v>1</v>
          </cell>
          <cell r="AH19">
            <v>1</v>
          </cell>
          <cell r="AI19" t="str">
            <v>Saldo</v>
          </cell>
          <cell r="AJ19">
            <v>0.03</v>
          </cell>
          <cell r="AK19" t="str">
            <v>Mensal</v>
          </cell>
          <cell r="AL19">
            <v>252</v>
          </cell>
        </row>
        <row r="20">
          <cell r="B20" t="str">
            <v>CID02-AIR01-02</v>
          </cell>
          <cell r="C20" t="str">
            <v>16I0815552</v>
          </cell>
          <cell r="D20" t="str">
            <v>BRIMWLCRI0J2</v>
          </cell>
          <cell r="E20" t="str">
            <v>AIR LIQUIDE 1</v>
          </cell>
          <cell r="F20" t="str">
            <v>ISEC</v>
          </cell>
          <cell r="G20" t="str">
            <v>Ativo</v>
          </cell>
          <cell r="H20">
            <v>4</v>
          </cell>
          <cell r="I20">
            <v>2</v>
          </cell>
          <cell r="J20" t="str">
            <v>Única</v>
          </cell>
          <cell r="Q20">
            <v>42618</v>
          </cell>
          <cell r="S20">
            <v>47533</v>
          </cell>
          <cell r="T20">
            <v>42662</v>
          </cell>
          <cell r="W20" t="str">
            <v>Mensal</v>
          </cell>
          <cell r="X20">
            <v>0</v>
          </cell>
          <cell r="Y20">
            <v>3262</v>
          </cell>
          <cell r="Z20">
            <v>32620815.510000002</v>
          </cell>
          <cell r="AA20">
            <v>10000.250003069999</v>
          </cell>
          <cell r="AB20" t="str">
            <v>Carrega</v>
          </cell>
          <cell r="AC20" t="str">
            <v>IPCA</v>
          </cell>
          <cell r="AD20" t="str">
            <v>NI</v>
          </cell>
          <cell r="AE20">
            <v>2</v>
          </cell>
          <cell r="AF20" t="str">
            <v>Anual</v>
          </cell>
          <cell r="AG20">
            <v>1</v>
          </cell>
          <cell r="AH20">
            <v>1</v>
          </cell>
          <cell r="AI20" t="str">
            <v>Saldo</v>
          </cell>
          <cell r="AJ20">
            <v>7.0000000000000007E-2</v>
          </cell>
          <cell r="AK20" t="str">
            <v>Mensal</v>
          </cell>
          <cell r="AL20">
            <v>360</v>
          </cell>
        </row>
        <row r="21">
          <cell r="B21" t="str">
            <v>CID05-LER01-05</v>
          </cell>
          <cell r="C21" t="str">
            <v>17A0899147</v>
          </cell>
          <cell r="D21" t="str">
            <v>BRIMWLCRI0K0</v>
          </cell>
          <cell r="E21" t="str">
            <v>LEROY MERLIN</v>
          </cell>
          <cell r="F21" t="str">
            <v>ISEC</v>
          </cell>
          <cell r="G21" t="str">
            <v>Ativo</v>
          </cell>
          <cell r="H21">
            <v>4</v>
          </cell>
          <cell r="I21">
            <v>5</v>
          </cell>
          <cell r="J21" t="str">
            <v>Única</v>
          </cell>
          <cell r="Q21">
            <v>42747</v>
          </cell>
          <cell r="S21">
            <v>46399</v>
          </cell>
          <cell r="T21">
            <v>42778</v>
          </cell>
          <cell r="W21" t="str">
            <v>Mensal</v>
          </cell>
          <cell r="X21">
            <v>0</v>
          </cell>
          <cell r="Y21">
            <v>69913</v>
          </cell>
          <cell r="Z21">
            <v>69913663.579999998</v>
          </cell>
          <cell r="AA21">
            <v>1000.00949152</v>
          </cell>
          <cell r="AB21" t="str">
            <v>Carrega</v>
          </cell>
          <cell r="AC21" t="str">
            <v>IPCA</v>
          </cell>
          <cell r="AD21" t="str">
            <v>NI</v>
          </cell>
          <cell r="AE21">
            <v>1</v>
          </cell>
          <cell r="AF21" t="str">
            <v>Mensal</v>
          </cell>
          <cell r="AG21">
            <v>1</v>
          </cell>
          <cell r="AH21">
            <v>1</v>
          </cell>
          <cell r="AI21" t="str">
            <v>Saldo</v>
          </cell>
          <cell r="AJ21">
            <v>6.2988000000000002E-2</v>
          </cell>
          <cell r="AK21" t="str">
            <v>Mensal</v>
          </cell>
          <cell r="AL21">
            <v>360</v>
          </cell>
        </row>
        <row r="22">
          <cell r="B22" t="str">
            <v>CID06-AIR02-06</v>
          </cell>
          <cell r="C22" t="str">
            <v>17C0976127</v>
          </cell>
          <cell r="D22" t="str">
            <v>BRIMWLCRI0L8</v>
          </cell>
          <cell r="E22" t="str">
            <v>AIR LIQUIDE 2</v>
          </cell>
          <cell r="F22" t="str">
            <v>ISEC</v>
          </cell>
          <cell r="G22" t="str">
            <v>Ativo</v>
          </cell>
          <cell r="H22">
            <v>4</v>
          </cell>
          <cell r="I22">
            <v>6</v>
          </cell>
          <cell r="J22" t="str">
            <v>Única</v>
          </cell>
          <cell r="Q22">
            <v>42815</v>
          </cell>
          <cell r="S22">
            <v>47948</v>
          </cell>
          <cell r="T22">
            <v>42835</v>
          </cell>
          <cell r="W22" t="str">
            <v>Mensal</v>
          </cell>
          <cell r="X22">
            <v>0</v>
          </cell>
          <cell r="Y22">
            <v>1900</v>
          </cell>
          <cell r="Z22">
            <v>19675060.030000001</v>
          </cell>
          <cell r="AA22">
            <v>10355.29475264</v>
          </cell>
          <cell r="AB22" t="str">
            <v>Carrega</v>
          </cell>
          <cell r="AC22" t="str">
            <v>IPCA</v>
          </cell>
          <cell r="AD22" t="str">
            <v>NI</v>
          </cell>
          <cell r="AE22">
            <v>2</v>
          </cell>
          <cell r="AF22" t="str">
            <v>Anual</v>
          </cell>
          <cell r="AG22">
            <v>1</v>
          </cell>
          <cell r="AH22">
            <v>1</v>
          </cell>
          <cell r="AI22" t="str">
            <v>Saldo</v>
          </cell>
          <cell r="AJ22">
            <v>0.06</v>
          </cell>
          <cell r="AK22" t="str">
            <v>Mensal</v>
          </cell>
          <cell r="AL22">
            <v>360</v>
          </cell>
        </row>
        <row r="23">
          <cell r="B23" t="str">
            <v>CNA06-COF01-06</v>
          </cell>
          <cell r="C23" t="str">
            <v>12L0022128</v>
          </cell>
          <cell r="D23" t="str">
            <v>BRNSECCRI058</v>
          </cell>
          <cell r="E23" t="str">
            <v>CONFIDERE</v>
          </cell>
          <cell r="F23" t="str">
            <v>NOVA</v>
          </cell>
          <cell r="G23" t="str">
            <v>Ativo</v>
          </cell>
          <cell r="H23">
            <v>1</v>
          </cell>
          <cell r="I23">
            <v>6</v>
          </cell>
          <cell r="J23" t="str">
            <v>Única</v>
          </cell>
          <cell r="Q23">
            <v>41264</v>
          </cell>
          <cell r="S23">
            <v>50485</v>
          </cell>
          <cell r="T23">
            <v>41295</v>
          </cell>
          <cell r="W23" t="str">
            <v>Mensal</v>
          </cell>
          <cell r="X23">
            <v>2</v>
          </cell>
          <cell r="Y23">
            <v>178</v>
          </cell>
          <cell r="Z23">
            <v>178635000</v>
          </cell>
          <cell r="AA23">
            <v>1003567.4157303401</v>
          </cell>
          <cell r="AB23" t="str">
            <v>Carrega</v>
          </cell>
          <cell r="AC23" t="str">
            <v>IGP-M</v>
          </cell>
          <cell r="AD23" t="str">
            <v>NI</v>
          </cell>
          <cell r="AE23">
            <v>-1</v>
          </cell>
          <cell r="AF23" t="str">
            <v>Anual</v>
          </cell>
          <cell r="AG23">
            <v>1</v>
          </cell>
          <cell r="AH23">
            <v>1</v>
          </cell>
          <cell r="AI23" t="str">
            <v>Saldo</v>
          </cell>
          <cell r="AJ23">
            <v>6.25E-2</v>
          </cell>
          <cell r="AK23" t="str">
            <v>Mensal</v>
          </cell>
          <cell r="AL23">
            <v>360</v>
          </cell>
        </row>
        <row r="24">
          <cell r="B24" t="str">
            <v>CNA07-BRE01-07</v>
          </cell>
          <cell r="C24" t="str">
            <v>13J0048367</v>
          </cell>
          <cell r="D24" t="str">
            <v>BRNSECCRI066</v>
          </cell>
          <cell r="E24" t="str">
            <v>BRENZA</v>
          </cell>
          <cell r="F24" t="str">
            <v>NOVA</v>
          </cell>
          <cell r="G24" t="str">
            <v>Ativo</v>
          </cell>
          <cell r="H24">
            <v>1</v>
          </cell>
          <cell r="I24">
            <v>7</v>
          </cell>
          <cell r="J24" t="str">
            <v>Sênior</v>
          </cell>
          <cell r="Q24">
            <v>41548</v>
          </cell>
          <cell r="S24">
            <v>45189</v>
          </cell>
          <cell r="T24">
            <v>41810</v>
          </cell>
          <cell r="W24" t="str">
            <v>Mensal</v>
          </cell>
          <cell r="X24">
            <v>4</v>
          </cell>
          <cell r="Y24">
            <v>59</v>
          </cell>
          <cell r="Z24">
            <v>17999494.969999999</v>
          </cell>
          <cell r="AA24">
            <v>305076.18593221001</v>
          </cell>
          <cell r="AB24" t="str">
            <v>Descarrega</v>
          </cell>
          <cell r="AC24" t="str">
            <v>IPCA</v>
          </cell>
          <cell r="AD24" t="str">
            <v>Var</v>
          </cell>
          <cell r="AE24">
            <v>-2</v>
          </cell>
          <cell r="AF24" t="str">
            <v>Mensal</v>
          </cell>
          <cell r="AG24">
            <v>1</v>
          </cell>
          <cell r="AH24">
            <v>1</v>
          </cell>
          <cell r="AI24" t="str">
            <v>Saldo</v>
          </cell>
          <cell r="AJ24">
            <v>7.4499999999999997E-2</v>
          </cell>
          <cell r="AK24" t="str">
            <v>Mensal</v>
          </cell>
          <cell r="AL24">
            <v>252</v>
          </cell>
        </row>
        <row r="25">
          <cell r="B25" t="str">
            <v>CNA07-BRE01-08</v>
          </cell>
          <cell r="C25" t="str">
            <v>13J0048617</v>
          </cell>
          <cell r="D25" t="str">
            <v>BRNSECCRI074</v>
          </cell>
          <cell r="E25" t="str">
            <v>BRENZA</v>
          </cell>
          <cell r="F25" t="str">
            <v>NOVA</v>
          </cell>
          <cell r="G25" t="str">
            <v>Ativo</v>
          </cell>
          <cell r="H25">
            <v>1</v>
          </cell>
          <cell r="I25">
            <v>8</v>
          </cell>
          <cell r="J25" t="str">
            <v>Junior</v>
          </cell>
          <cell r="Q25">
            <v>41548</v>
          </cell>
          <cell r="S25">
            <v>45432</v>
          </cell>
          <cell r="T25">
            <v>41810</v>
          </cell>
          <cell r="W25" t="str">
            <v>Mensal</v>
          </cell>
          <cell r="X25">
            <v>4</v>
          </cell>
          <cell r="Y25">
            <v>6</v>
          </cell>
          <cell r="Z25">
            <v>1807579.03</v>
          </cell>
          <cell r="AA25">
            <v>301263.17170000001</v>
          </cell>
          <cell r="AB25" t="str">
            <v>Descarrega</v>
          </cell>
          <cell r="AC25" t="str">
            <v>IPCA</v>
          </cell>
          <cell r="AD25" t="str">
            <v>Var</v>
          </cell>
          <cell r="AE25">
            <v>-2</v>
          </cell>
          <cell r="AF25" t="str">
            <v>Mensal</v>
          </cell>
          <cell r="AG25">
            <v>1</v>
          </cell>
          <cell r="AH25">
            <v>1</v>
          </cell>
          <cell r="AI25" t="str">
            <v>Saldo</v>
          </cell>
          <cell r="AJ25">
            <v>7.4499999999999997E-2</v>
          </cell>
          <cell r="AK25" t="str">
            <v>Mensal</v>
          </cell>
          <cell r="AL25">
            <v>252</v>
          </cell>
        </row>
        <row r="26">
          <cell r="B26" t="str">
            <v>CNA09-ALM01-09</v>
          </cell>
          <cell r="C26" t="str">
            <v>13J0047298</v>
          </cell>
          <cell r="D26" t="str">
            <v>BRNSECCRI082</v>
          </cell>
          <cell r="E26" t="str">
            <v>ALMEIDA JUNIOR</v>
          </cell>
          <cell r="F26" t="str">
            <v>NOVA</v>
          </cell>
          <cell r="G26" t="str">
            <v>Ativo</v>
          </cell>
          <cell r="H26">
            <v>1</v>
          </cell>
          <cell r="I26">
            <v>9</v>
          </cell>
          <cell r="J26" t="str">
            <v>Única</v>
          </cell>
          <cell r="Q26">
            <v>41569</v>
          </cell>
          <cell r="S26">
            <v>47037</v>
          </cell>
          <cell r="T26">
            <v>42683</v>
          </cell>
          <cell r="W26" t="str">
            <v>Mensal</v>
          </cell>
          <cell r="X26">
            <v>2</v>
          </cell>
          <cell r="Y26">
            <v>150</v>
          </cell>
          <cell r="Z26">
            <v>150000000</v>
          </cell>
          <cell r="AA26">
            <v>1000000</v>
          </cell>
          <cell r="AB26" t="str">
            <v>Descarrega</v>
          </cell>
          <cell r="AC26" t="str">
            <v>DI</v>
          </cell>
          <cell r="AD26" t="str">
            <v>Var</v>
          </cell>
          <cell r="AE26">
            <v>-2</v>
          </cell>
          <cell r="AF26" t="str">
            <v>Mensal</v>
          </cell>
          <cell r="AG26">
            <v>1</v>
          </cell>
          <cell r="AH26">
            <v>1</v>
          </cell>
          <cell r="AI26" t="str">
            <v>Saldo</v>
          </cell>
          <cell r="AJ26">
            <v>3.5000000000000003E-2</v>
          </cell>
          <cell r="AK26" t="str">
            <v>Mensal</v>
          </cell>
          <cell r="AL26">
            <v>252</v>
          </cell>
        </row>
        <row r="27">
          <cell r="B27" t="str">
            <v>CNA10-ECN01-10</v>
          </cell>
          <cell r="C27" t="str">
            <v>14B0056882</v>
          </cell>
          <cell r="D27" t="str">
            <v>BRNSECCRI090</v>
          </cell>
          <cell r="E27" t="str">
            <v>ECON</v>
          </cell>
          <cell r="F27" t="str">
            <v>NOVA</v>
          </cell>
          <cell r="G27" t="str">
            <v>Ativo</v>
          </cell>
          <cell r="H27">
            <v>1</v>
          </cell>
          <cell r="I27">
            <v>10</v>
          </cell>
          <cell r="J27" t="str">
            <v>Sênior</v>
          </cell>
          <cell r="Q27">
            <v>41684</v>
          </cell>
          <cell r="S27">
            <v>43100</v>
          </cell>
          <cell r="T27">
            <v>42454</v>
          </cell>
          <cell r="W27" t="str">
            <v>Mensal</v>
          </cell>
          <cell r="X27">
            <v>1</v>
          </cell>
          <cell r="Y27">
            <v>1</v>
          </cell>
          <cell r="Z27">
            <v>10766000</v>
          </cell>
          <cell r="AA27">
            <v>10766000</v>
          </cell>
          <cell r="AB27" t="str">
            <v>Descarrega</v>
          </cell>
          <cell r="AC27" t="str">
            <v>TR</v>
          </cell>
          <cell r="AD27" t="str">
            <v>Var</v>
          </cell>
          <cell r="AE27">
            <v>-1</v>
          </cell>
          <cell r="AF27" t="str">
            <v>Mensal</v>
          </cell>
          <cell r="AG27">
            <v>1</v>
          </cell>
          <cell r="AH27">
            <v>1</v>
          </cell>
          <cell r="AI27" t="str">
            <v>Saldo</v>
          </cell>
          <cell r="AJ27">
            <v>0.1</v>
          </cell>
          <cell r="AK27" t="str">
            <v>Mensal</v>
          </cell>
          <cell r="AL27">
            <v>360</v>
          </cell>
        </row>
        <row r="28">
          <cell r="B28" t="str">
            <v>CNA10-ECN01-11</v>
          </cell>
          <cell r="C28" t="str">
            <v>14B0056884</v>
          </cell>
          <cell r="D28" t="str">
            <v>BRNSECCRI0A1</v>
          </cell>
          <cell r="E28" t="str">
            <v>ECON</v>
          </cell>
          <cell r="F28" t="str">
            <v>NOVA</v>
          </cell>
          <cell r="G28" t="str">
            <v>Ativo</v>
          </cell>
          <cell r="H28">
            <v>1</v>
          </cell>
          <cell r="I28">
            <v>11</v>
          </cell>
          <cell r="J28" t="str">
            <v>Junior</v>
          </cell>
          <cell r="Q28">
            <v>41684</v>
          </cell>
          <cell r="S28">
            <v>43100</v>
          </cell>
          <cell r="T28">
            <v>42454</v>
          </cell>
          <cell r="W28" t="str">
            <v>Mensal</v>
          </cell>
          <cell r="X28">
            <v>1</v>
          </cell>
          <cell r="Y28">
            <v>1</v>
          </cell>
          <cell r="Z28">
            <v>1900874.88</v>
          </cell>
          <cell r="AA28">
            <v>1900874.88</v>
          </cell>
          <cell r="AB28" t="str">
            <v>Descarrega</v>
          </cell>
          <cell r="AC28" t="str">
            <v>TR</v>
          </cell>
          <cell r="AD28" t="str">
            <v>Var</v>
          </cell>
          <cell r="AE28">
            <v>-1</v>
          </cell>
          <cell r="AF28" t="str">
            <v>Mensal</v>
          </cell>
          <cell r="AG28">
            <v>1</v>
          </cell>
          <cell r="AH28">
            <v>1</v>
          </cell>
          <cell r="AI28" t="str">
            <v>Saldo</v>
          </cell>
          <cell r="AJ28">
            <v>0.1</v>
          </cell>
          <cell r="AK28" t="str">
            <v>Mensal</v>
          </cell>
          <cell r="AL28">
            <v>360</v>
          </cell>
        </row>
        <row r="29">
          <cell r="B29" t="str">
            <v>CNA12-NOR01-12</v>
          </cell>
          <cell r="C29" t="str">
            <v>14C0368335</v>
          </cell>
          <cell r="D29" t="str">
            <v>BRNSECCRI0B9</v>
          </cell>
          <cell r="E29" t="str">
            <v>NORCON</v>
          </cell>
          <cell r="F29" t="str">
            <v>NOVA</v>
          </cell>
          <cell r="G29" t="str">
            <v>Ativo</v>
          </cell>
          <cell r="H29">
            <v>1</v>
          </cell>
          <cell r="I29">
            <v>12</v>
          </cell>
          <cell r="J29" t="str">
            <v>Sênior</v>
          </cell>
          <cell r="Q29">
            <v>41712</v>
          </cell>
          <cell r="S29">
            <v>43024</v>
          </cell>
          <cell r="T29">
            <v>42445</v>
          </cell>
          <cell r="W29" t="str">
            <v>Mensal</v>
          </cell>
          <cell r="X29">
            <v>1</v>
          </cell>
          <cell r="Y29">
            <v>1</v>
          </cell>
          <cell r="Z29">
            <v>15980000</v>
          </cell>
          <cell r="AA29">
            <v>15980000</v>
          </cell>
          <cell r="AB29" t="str">
            <v>Descarrega</v>
          </cell>
          <cell r="AC29" t="str">
            <v>TR</v>
          </cell>
          <cell r="AD29" t="str">
            <v>Var</v>
          </cell>
          <cell r="AE29">
            <v>-1</v>
          </cell>
          <cell r="AF29" t="str">
            <v>Mensal</v>
          </cell>
          <cell r="AG29">
            <v>1</v>
          </cell>
          <cell r="AH29">
            <v>1</v>
          </cell>
          <cell r="AI29" t="str">
            <v>Saldo</v>
          </cell>
          <cell r="AJ29">
            <v>0.09</v>
          </cell>
          <cell r="AK29" t="str">
            <v>Mensal</v>
          </cell>
          <cell r="AL29">
            <v>360</v>
          </cell>
        </row>
        <row r="30">
          <cell r="B30" t="str">
            <v>CNA12-NOR01-13</v>
          </cell>
          <cell r="C30" t="str">
            <v>14C0368337</v>
          </cell>
          <cell r="D30" t="str">
            <v>BRNSECCRI0C7</v>
          </cell>
          <cell r="E30" t="str">
            <v>NORCON</v>
          </cell>
          <cell r="F30" t="str">
            <v>NOVA</v>
          </cell>
          <cell r="G30" t="str">
            <v>Ativo</v>
          </cell>
          <cell r="H30">
            <v>1</v>
          </cell>
          <cell r="I30">
            <v>13</v>
          </cell>
          <cell r="J30" t="str">
            <v>Junior</v>
          </cell>
          <cell r="Q30">
            <v>41712</v>
          </cell>
          <cell r="S30">
            <v>43024</v>
          </cell>
          <cell r="T30">
            <v>42445</v>
          </cell>
          <cell r="W30" t="str">
            <v>Mensal</v>
          </cell>
          <cell r="X30">
            <v>1</v>
          </cell>
          <cell r="Y30">
            <v>1</v>
          </cell>
          <cell r="Z30">
            <v>2820000</v>
          </cell>
          <cell r="AA30">
            <v>2820000</v>
          </cell>
          <cell r="AB30" t="str">
            <v>Descarrega</v>
          </cell>
          <cell r="AC30" t="str">
            <v>TR</v>
          </cell>
          <cell r="AD30" t="str">
            <v>Var</v>
          </cell>
          <cell r="AE30">
            <v>-1</v>
          </cell>
          <cell r="AF30" t="str">
            <v>Mensal</v>
          </cell>
          <cell r="AG30">
            <v>1</v>
          </cell>
          <cell r="AH30">
            <v>1</v>
          </cell>
          <cell r="AI30" t="str">
            <v>Saldo</v>
          </cell>
          <cell r="AJ30">
            <v>0.09</v>
          </cell>
          <cell r="AK30" t="str">
            <v>Mensal</v>
          </cell>
          <cell r="AL30">
            <v>360</v>
          </cell>
        </row>
        <row r="31">
          <cell r="B31" t="str">
            <v>CNA14-GUA01-14</v>
          </cell>
          <cell r="C31" t="str">
            <v>14D0105317</v>
          </cell>
          <cell r="D31" t="str">
            <v>BRNSECCRI0D5</v>
          </cell>
          <cell r="E31" t="str">
            <v>GUARESCHI</v>
          </cell>
          <cell r="F31" t="str">
            <v>NOVA</v>
          </cell>
          <cell r="G31" t="str">
            <v>Default</v>
          </cell>
          <cell r="H31">
            <v>1</v>
          </cell>
          <cell r="I31">
            <v>14</v>
          </cell>
          <cell r="J31" t="str">
            <v>Única</v>
          </cell>
          <cell r="Q31">
            <v>41754</v>
          </cell>
          <cell r="S31">
            <v>43580</v>
          </cell>
          <cell r="T31">
            <v>41783</v>
          </cell>
          <cell r="W31" t="str">
            <v>Mensal</v>
          </cell>
          <cell r="X31">
            <v>1</v>
          </cell>
          <cell r="Y31">
            <v>20</v>
          </cell>
          <cell r="Z31">
            <v>7500000</v>
          </cell>
          <cell r="AA31">
            <v>375000</v>
          </cell>
          <cell r="AB31" t="str">
            <v>Descarrega</v>
          </cell>
          <cell r="AC31" t="str">
            <v>IGP-M</v>
          </cell>
          <cell r="AD31" t="str">
            <v>NI</v>
          </cell>
          <cell r="AE31">
            <v>-2</v>
          </cell>
          <cell r="AF31" t="str">
            <v>Mensal</v>
          </cell>
          <cell r="AG31">
            <v>1</v>
          </cell>
          <cell r="AH31">
            <v>1</v>
          </cell>
          <cell r="AI31" t="str">
            <v>Saldo</v>
          </cell>
          <cell r="AJ31">
            <v>0.09</v>
          </cell>
          <cell r="AK31" t="str">
            <v>Mensal</v>
          </cell>
          <cell r="AL31">
            <v>360</v>
          </cell>
        </row>
        <row r="32">
          <cell r="B32" t="str">
            <v>CNA15-SER01-15</v>
          </cell>
          <cell r="C32" t="str">
            <v>14E0036554</v>
          </cell>
          <cell r="D32" t="str">
            <v>BRNSECCRI0E3</v>
          </cell>
          <cell r="E32" t="str">
            <v>SERBOM</v>
          </cell>
          <cell r="F32" t="str">
            <v>NOVA</v>
          </cell>
          <cell r="G32" t="str">
            <v>Ativo</v>
          </cell>
          <cell r="H32">
            <v>1</v>
          </cell>
          <cell r="I32">
            <v>15</v>
          </cell>
          <cell r="J32" t="str">
            <v>Única</v>
          </cell>
          <cell r="Q32">
            <v>41768</v>
          </cell>
          <cell r="S32">
            <v>45426</v>
          </cell>
          <cell r="T32">
            <v>41801</v>
          </cell>
          <cell r="W32" t="str">
            <v>Mensal</v>
          </cell>
          <cell r="X32">
            <v>3</v>
          </cell>
          <cell r="Y32">
            <v>85</v>
          </cell>
          <cell r="Z32">
            <v>85000000</v>
          </cell>
          <cell r="AA32">
            <v>1000000</v>
          </cell>
          <cell r="AB32" t="str">
            <v>Descarrega</v>
          </cell>
          <cell r="AC32" t="str">
            <v>TR</v>
          </cell>
          <cell r="AD32" t="str">
            <v>Var</v>
          </cell>
          <cell r="AE32">
            <v>-1</v>
          </cell>
          <cell r="AF32" t="str">
            <v>Mensal</v>
          </cell>
          <cell r="AG32">
            <v>1</v>
          </cell>
          <cell r="AH32">
            <v>1</v>
          </cell>
          <cell r="AI32" t="str">
            <v>Saldo</v>
          </cell>
          <cell r="AJ32">
            <v>9.6999999999999989E-2</v>
          </cell>
          <cell r="AK32" t="str">
            <v>Mensal</v>
          </cell>
          <cell r="AL32">
            <v>360</v>
          </cell>
        </row>
        <row r="33">
          <cell r="B33" t="str">
            <v>CNA16-MAR01-16</v>
          </cell>
          <cell r="C33" t="str">
            <v>14F0307793</v>
          </cell>
          <cell r="D33" t="str">
            <v>BRNSECCRI0F0</v>
          </cell>
          <cell r="E33" t="str">
            <v>MARINEX</v>
          </cell>
          <cell r="F33" t="str">
            <v>NOVA</v>
          </cell>
          <cell r="G33" t="str">
            <v>Ativo</v>
          </cell>
          <cell r="H33">
            <v>1</v>
          </cell>
          <cell r="I33">
            <v>16</v>
          </cell>
          <cell r="J33" t="str">
            <v>Única</v>
          </cell>
          <cell r="Q33">
            <v>41808</v>
          </cell>
          <cell r="S33">
            <v>43634</v>
          </cell>
          <cell r="T33">
            <v>41837</v>
          </cell>
          <cell r="W33" t="str">
            <v>Mensal</v>
          </cell>
          <cell r="X33">
            <v>1</v>
          </cell>
          <cell r="Y33">
            <v>36</v>
          </cell>
          <cell r="Z33">
            <v>36800000</v>
          </cell>
          <cell r="AA33">
            <v>1022222.2222222222</v>
          </cell>
          <cell r="AB33" t="str">
            <v>Descarrega</v>
          </cell>
          <cell r="AC33" t="str">
            <v>TR</v>
          </cell>
          <cell r="AD33" t="str">
            <v>Var</v>
          </cell>
          <cell r="AE33">
            <v>-1</v>
          </cell>
          <cell r="AF33" t="str">
            <v>Mensal</v>
          </cell>
          <cell r="AG33">
            <v>1</v>
          </cell>
          <cell r="AH33">
            <v>1</v>
          </cell>
          <cell r="AI33" t="str">
            <v>Saldo</v>
          </cell>
          <cell r="AJ33">
            <v>9.9000000000000005E-2</v>
          </cell>
          <cell r="AK33" t="str">
            <v>Mensal</v>
          </cell>
          <cell r="AL33">
            <v>360</v>
          </cell>
        </row>
        <row r="34">
          <cell r="B34" t="str">
            <v>CNA17-EOR01-17</v>
          </cell>
          <cell r="C34" t="str">
            <v>14H0042907</v>
          </cell>
          <cell r="D34" t="str">
            <v>BRNSECCRI0G8</v>
          </cell>
          <cell r="E34" t="str">
            <v>EORJ</v>
          </cell>
          <cell r="F34" t="str">
            <v>NOVA</v>
          </cell>
          <cell r="G34" t="str">
            <v>Ativo</v>
          </cell>
          <cell r="H34">
            <v>1</v>
          </cell>
          <cell r="I34">
            <v>17</v>
          </cell>
          <cell r="J34" t="str">
            <v>Única</v>
          </cell>
          <cell r="Q34">
            <v>41866</v>
          </cell>
          <cell r="S34">
            <v>48202</v>
          </cell>
          <cell r="T34">
            <v>42755</v>
          </cell>
          <cell r="W34" t="str">
            <v>Mensal</v>
          </cell>
          <cell r="X34">
            <v>2</v>
          </cell>
          <cell r="Y34">
            <v>224</v>
          </cell>
          <cell r="Z34">
            <v>224700000</v>
          </cell>
          <cell r="AA34">
            <v>1003125</v>
          </cell>
          <cell r="AB34" t="str">
            <v>Descarrega</v>
          </cell>
          <cell r="AC34" t="str">
            <v>TR</v>
          </cell>
          <cell r="AD34" t="str">
            <v>Var</v>
          </cell>
          <cell r="AE34">
            <v>-1</v>
          </cell>
          <cell r="AF34" t="str">
            <v>Mensal</v>
          </cell>
          <cell r="AG34">
            <v>1</v>
          </cell>
          <cell r="AH34">
            <v>1</v>
          </cell>
          <cell r="AI34" t="str">
            <v>Saldo</v>
          </cell>
          <cell r="AJ34">
            <v>9.9600000000000008E-2</v>
          </cell>
          <cell r="AK34" t="str">
            <v>Mensal</v>
          </cell>
          <cell r="AL34">
            <v>252</v>
          </cell>
        </row>
        <row r="35">
          <cell r="B35" t="str">
            <v>CNA18-BRA01-18</v>
          </cell>
          <cell r="C35" t="str">
            <v>14K0056405</v>
          </cell>
          <cell r="D35" t="str">
            <v>BRNSECCRI0H6</v>
          </cell>
          <cell r="E35" t="str">
            <v>BRASPREX</v>
          </cell>
          <cell r="F35" t="str">
            <v>NOVA</v>
          </cell>
          <cell r="G35" t="str">
            <v>Ativo</v>
          </cell>
          <cell r="H35">
            <v>1</v>
          </cell>
          <cell r="I35">
            <v>18</v>
          </cell>
          <cell r="J35" t="str">
            <v>Única</v>
          </cell>
          <cell r="Q35">
            <v>41954</v>
          </cell>
          <cell r="S35">
            <v>44146</v>
          </cell>
          <cell r="T35">
            <v>41983</v>
          </cell>
          <cell r="W35" t="str">
            <v>Mensal</v>
          </cell>
          <cell r="X35">
            <v>1</v>
          </cell>
          <cell r="Y35">
            <v>64</v>
          </cell>
          <cell r="Z35">
            <v>64535565</v>
          </cell>
          <cell r="AA35">
            <v>1008368.203125</v>
          </cell>
          <cell r="AB35" t="str">
            <v>Descarrega</v>
          </cell>
          <cell r="AC35" t="str">
            <v>TR</v>
          </cell>
          <cell r="AD35" t="str">
            <v>Var</v>
          </cell>
          <cell r="AE35">
            <v>-1</v>
          </cell>
          <cell r="AF35" t="str">
            <v>Mensal</v>
          </cell>
          <cell r="AG35">
            <v>1</v>
          </cell>
          <cell r="AH35">
            <v>1</v>
          </cell>
          <cell r="AI35" t="str">
            <v>Saldo</v>
          </cell>
          <cell r="AJ35">
            <v>0.1</v>
          </cell>
          <cell r="AK35" t="str">
            <v>Mensal</v>
          </cell>
          <cell r="AL35">
            <v>360</v>
          </cell>
        </row>
        <row r="36">
          <cell r="B36" t="str">
            <v>CNA19-MTG01-19</v>
          </cell>
          <cell r="C36" t="str">
            <v>14K0209085</v>
          </cell>
          <cell r="D36" t="str">
            <v>BRNSECCRI0I4</v>
          </cell>
          <cell r="E36" t="str">
            <v>MTG</v>
          </cell>
          <cell r="F36" t="str">
            <v>NOVA</v>
          </cell>
          <cell r="G36" t="str">
            <v>Ativo</v>
          </cell>
          <cell r="H36">
            <v>1</v>
          </cell>
          <cell r="I36">
            <v>19</v>
          </cell>
          <cell r="J36" t="str">
            <v>Única</v>
          </cell>
          <cell r="Q36">
            <v>41970</v>
          </cell>
          <cell r="S36">
            <v>46338</v>
          </cell>
          <cell r="T36">
            <v>41980</v>
          </cell>
          <cell r="W36" t="str">
            <v>Mensal</v>
          </cell>
          <cell r="X36">
            <v>5</v>
          </cell>
          <cell r="Y36">
            <v>220</v>
          </cell>
          <cell r="Z36">
            <v>66000000</v>
          </cell>
          <cell r="AA36">
            <v>300000</v>
          </cell>
          <cell r="AB36" t="str">
            <v>Descarrega</v>
          </cell>
          <cell r="AC36" t="str">
            <v>IPCA</v>
          </cell>
          <cell r="AD36" t="str">
            <v>NI</v>
          </cell>
          <cell r="AE36">
            <v>-2</v>
          </cell>
          <cell r="AF36" t="str">
            <v>Mensal</v>
          </cell>
          <cell r="AG36">
            <v>1</v>
          </cell>
          <cell r="AH36">
            <v>1</v>
          </cell>
          <cell r="AI36" t="str">
            <v>Saldo</v>
          </cell>
          <cell r="AJ36">
            <v>7.400000000000001E-2</v>
          </cell>
          <cell r="AK36" t="str">
            <v>Mensal</v>
          </cell>
          <cell r="AL36">
            <v>360</v>
          </cell>
        </row>
        <row r="37">
          <cell r="B37" t="str">
            <v>CNA20-TUC01-20</v>
          </cell>
          <cell r="C37" t="str">
            <v>14L0232275</v>
          </cell>
          <cell r="D37" t="str">
            <v>BRNSECCRI0J2</v>
          </cell>
          <cell r="E37" t="str">
            <v>TUCSON</v>
          </cell>
          <cell r="F37" t="str">
            <v>NOVA</v>
          </cell>
          <cell r="G37" t="str">
            <v>Ativo</v>
          </cell>
          <cell r="H37">
            <v>1</v>
          </cell>
          <cell r="I37">
            <v>20</v>
          </cell>
          <cell r="J37" t="str">
            <v>Sênior</v>
          </cell>
          <cell r="Q37">
            <v>41990</v>
          </cell>
          <cell r="S37">
            <v>43098</v>
          </cell>
          <cell r="T37">
            <v>43098</v>
          </cell>
          <cell r="W37" t="str">
            <v>Mensal</v>
          </cell>
          <cell r="X37">
            <v>0</v>
          </cell>
          <cell r="Y37">
            <v>1</v>
          </cell>
          <cell r="Z37">
            <v>11900000</v>
          </cell>
          <cell r="AA37">
            <v>11900000</v>
          </cell>
          <cell r="AB37" t="str">
            <v>Descarrega</v>
          </cell>
          <cell r="AC37" t="str">
            <v>DI</v>
          </cell>
          <cell r="AD37" t="str">
            <v>Var</v>
          </cell>
          <cell r="AE37">
            <v>-1</v>
          </cell>
          <cell r="AF37" t="str">
            <v>Mensal</v>
          </cell>
          <cell r="AG37">
            <v>1</v>
          </cell>
          <cell r="AH37">
            <v>1</v>
          </cell>
          <cell r="AI37" t="str">
            <v>Saldo</v>
          </cell>
          <cell r="AJ37">
            <v>3.6000000000000004E-2</v>
          </cell>
          <cell r="AK37" t="str">
            <v>Mensal</v>
          </cell>
          <cell r="AL37">
            <v>252</v>
          </cell>
        </row>
        <row r="38">
          <cell r="B38" t="str">
            <v>CNA20-TUC01-21</v>
          </cell>
          <cell r="C38" t="str">
            <v>14L0232276</v>
          </cell>
          <cell r="D38" t="str">
            <v>BRNSECCRI0K0</v>
          </cell>
          <cell r="E38" t="str">
            <v>TUCSON</v>
          </cell>
          <cell r="F38" t="str">
            <v>NOVA</v>
          </cell>
          <cell r="G38" t="str">
            <v>Ativo</v>
          </cell>
          <cell r="H38">
            <v>1</v>
          </cell>
          <cell r="I38">
            <v>21</v>
          </cell>
          <cell r="J38" t="str">
            <v>Junior</v>
          </cell>
          <cell r="Q38">
            <v>41990</v>
          </cell>
          <cell r="S38">
            <v>43098</v>
          </cell>
          <cell r="T38">
            <v>43098</v>
          </cell>
          <cell r="W38" t="str">
            <v>Mensal</v>
          </cell>
          <cell r="X38">
            <v>0</v>
          </cell>
          <cell r="Y38">
            <v>1</v>
          </cell>
          <cell r="Z38">
            <v>2100000</v>
          </cell>
          <cell r="AA38">
            <v>2100000</v>
          </cell>
          <cell r="AB38" t="str">
            <v>Descarrega</v>
          </cell>
          <cell r="AC38" t="str">
            <v>DI</v>
          </cell>
          <cell r="AD38" t="str">
            <v>Var</v>
          </cell>
          <cell r="AE38">
            <v>-1</v>
          </cell>
          <cell r="AF38" t="str">
            <v>Mensal</v>
          </cell>
          <cell r="AG38">
            <v>1</v>
          </cell>
          <cell r="AH38">
            <v>1</v>
          </cell>
          <cell r="AI38" t="str">
            <v>Saldo</v>
          </cell>
          <cell r="AJ38">
            <v>3.6000000000000004E-2</v>
          </cell>
          <cell r="AK38" t="str">
            <v>Mensal</v>
          </cell>
          <cell r="AL38">
            <v>252</v>
          </cell>
        </row>
        <row r="39">
          <cell r="B39" t="str">
            <v>CNA22-PAT01-22</v>
          </cell>
          <cell r="C39" t="str">
            <v>15B0261439</v>
          </cell>
          <cell r="D39" t="str">
            <v>BRNSECCRI0L8</v>
          </cell>
          <cell r="E39" t="str">
            <v>PATRIA</v>
          </cell>
          <cell r="F39" t="str">
            <v>NOVA</v>
          </cell>
          <cell r="G39" t="str">
            <v>Ativo</v>
          </cell>
          <cell r="H39">
            <v>1</v>
          </cell>
          <cell r="I39">
            <v>22</v>
          </cell>
          <cell r="J39" t="str">
            <v>Única</v>
          </cell>
          <cell r="Q39">
            <v>42058</v>
          </cell>
          <cell r="S39">
            <v>47530</v>
          </cell>
          <cell r="T39">
            <v>42079</v>
          </cell>
          <cell r="W39" t="str">
            <v>Mensal</v>
          </cell>
          <cell r="X39">
            <v>1</v>
          </cell>
          <cell r="Y39">
            <v>90</v>
          </cell>
          <cell r="Z39">
            <v>90000000</v>
          </cell>
          <cell r="AA39">
            <v>1000000</v>
          </cell>
          <cell r="AB39" t="str">
            <v>Descarrega</v>
          </cell>
          <cell r="AC39" t="str">
            <v>TR</v>
          </cell>
          <cell r="AD39" t="str">
            <v>Var</v>
          </cell>
          <cell r="AE39">
            <v>-1</v>
          </cell>
          <cell r="AF39" t="str">
            <v>Mensal</v>
          </cell>
          <cell r="AG39">
            <v>1</v>
          </cell>
          <cell r="AH39">
            <v>1</v>
          </cell>
          <cell r="AI39" t="str">
            <v>Saldo</v>
          </cell>
          <cell r="AJ39">
            <v>9.6000000000000002E-2</v>
          </cell>
          <cell r="AK39" t="str">
            <v>Mensal</v>
          </cell>
          <cell r="AL39">
            <v>360</v>
          </cell>
        </row>
        <row r="40">
          <cell r="B40" t="str">
            <v>CNA23-GSR01-23</v>
          </cell>
          <cell r="C40" t="str">
            <v>15F0617029</v>
          </cell>
          <cell r="D40" t="str">
            <v>BRNSECCRI0M6</v>
          </cell>
          <cell r="E40" t="str">
            <v>GSR</v>
          </cell>
          <cell r="F40" t="str">
            <v>NOVA</v>
          </cell>
          <cell r="G40" t="str">
            <v>Ativo</v>
          </cell>
          <cell r="H40">
            <v>1</v>
          </cell>
          <cell r="I40">
            <v>23</v>
          </cell>
          <cell r="J40" t="str">
            <v>Única</v>
          </cell>
          <cell r="Q40">
            <v>42177</v>
          </cell>
          <cell r="S40">
            <v>46189</v>
          </cell>
          <cell r="T40">
            <v>42199</v>
          </cell>
          <cell r="W40" t="str">
            <v>Mensal</v>
          </cell>
          <cell r="X40">
            <v>2</v>
          </cell>
          <cell r="Y40">
            <v>85</v>
          </cell>
          <cell r="Z40">
            <v>85000000</v>
          </cell>
          <cell r="AA40">
            <v>1000000</v>
          </cell>
          <cell r="AB40" t="str">
            <v>Descarrega</v>
          </cell>
          <cell r="AC40" t="str">
            <v>DI</v>
          </cell>
          <cell r="AD40" t="str">
            <v>Var</v>
          </cell>
          <cell r="AE40">
            <v>-1</v>
          </cell>
          <cell r="AF40" t="str">
            <v>Mensal</v>
          </cell>
          <cell r="AG40">
            <v>1</v>
          </cell>
          <cell r="AH40">
            <v>1</v>
          </cell>
          <cell r="AI40" t="str">
            <v>Saldo</v>
          </cell>
          <cell r="AJ40">
            <v>0.02</v>
          </cell>
          <cell r="AK40" t="str">
            <v>Mensal</v>
          </cell>
          <cell r="AL40">
            <v>252</v>
          </cell>
        </row>
        <row r="41">
          <cell r="B41" t="str">
            <v>CNA24-TAM01-24</v>
          </cell>
          <cell r="C41" t="str">
            <v>16B0035525</v>
          </cell>
          <cell r="D41" t="str">
            <v>BRNSECCRI0N4</v>
          </cell>
          <cell r="E41" t="str">
            <v>TAMBORIL</v>
          </cell>
          <cell r="F41" t="str">
            <v>NOVA</v>
          </cell>
          <cell r="G41" t="str">
            <v>Ativo</v>
          </cell>
          <cell r="H41">
            <v>1</v>
          </cell>
          <cell r="I41">
            <v>24</v>
          </cell>
          <cell r="J41" t="str">
            <v>Única</v>
          </cell>
          <cell r="Q41">
            <v>42404</v>
          </cell>
          <cell r="S41">
            <v>43007</v>
          </cell>
          <cell r="T41">
            <v>43005</v>
          </cell>
          <cell r="W41" t="str">
            <v>Mensal</v>
          </cell>
          <cell r="X41">
            <v>2</v>
          </cell>
          <cell r="Y41">
            <v>1</v>
          </cell>
          <cell r="Z41">
            <v>4500000</v>
          </cell>
          <cell r="AA41">
            <v>4500000</v>
          </cell>
          <cell r="AB41" t="str">
            <v>Descarrega</v>
          </cell>
          <cell r="AC41" t="str">
            <v>DI</v>
          </cell>
          <cell r="AD41" t="str">
            <v>Var</v>
          </cell>
          <cell r="AE41">
            <v>-2</v>
          </cell>
          <cell r="AF41" t="str">
            <v>Mensal</v>
          </cell>
          <cell r="AG41">
            <v>1</v>
          </cell>
          <cell r="AH41">
            <v>1</v>
          </cell>
          <cell r="AI41" t="str">
            <v>Saldo</v>
          </cell>
          <cell r="AJ41">
            <v>8.7799999999999989E-2</v>
          </cell>
          <cell r="AK41" t="str">
            <v>Mensal</v>
          </cell>
          <cell r="AL41">
            <v>252</v>
          </cell>
        </row>
        <row r="42">
          <cell r="B42" t="str">
            <v>CSA01-NCO01-01</v>
          </cell>
          <cell r="C42" t="str">
            <v>14E0026716</v>
          </cell>
          <cell r="D42" t="str">
            <v>BRSCCICRI003</v>
          </cell>
          <cell r="E42" t="str">
            <v>NOVA COLORADO 1</v>
          </cell>
          <cell r="F42" t="str">
            <v>SCCI</v>
          </cell>
          <cell r="G42" t="str">
            <v>Ativo</v>
          </cell>
          <cell r="H42">
            <v>1</v>
          </cell>
          <cell r="I42">
            <v>1</v>
          </cell>
          <cell r="J42" t="str">
            <v>Única</v>
          </cell>
          <cell r="Q42">
            <v>41764</v>
          </cell>
          <cell r="S42">
            <v>45323</v>
          </cell>
          <cell r="T42"/>
          <cell r="W42"/>
          <cell r="X42"/>
          <cell r="Y42">
            <v>120</v>
          </cell>
          <cell r="Z42">
            <v>36193178.640000001</v>
          </cell>
          <cell r="AA42"/>
          <cell r="AB42"/>
          <cell r="AC42" t="str">
            <v>IPCA</v>
          </cell>
          <cell r="AD42"/>
          <cell r="AE42"/>
          <cell r="AF42"/>
          <cell r="AG42">
            <v>1</v>
          </cell>
          <cell r="AH42"/>
          <cell r="AI42"/>
          <cell r="AJ42">
            <v>9.2499999999999999E-2</v>
          </cell>
          <cell r="AK42"/>
          <cell r="AL42">
            <v>360</v>
          </cell>
        </row>
        <row r="43">
          <cell r="B43" t="str">
            <v>CSA02-DLD01-02</v>
          </cell>
          <cell r="C43" t="str">
            <v>14F0668466</v>
          </cell>
          <cell r="D43" t="str">
            <v>BRSCCICRI011</v>
          </cell>
          <cell r="E43" t="str">
            <v>DLD</v>
          </cell>
          <cell r="F43" t="str">
            <v>SCCI</v>
          </cell>
          <cell r="G43" t="str">
            <v>Default</v>
          </cell>
          <cell r="H43">
            <v>1</v>
          </cell>
          <cell r="I43">
            <v>2</v>
          </cell>
          <cell r="J43" t="str">
            <v>Única</v>
          </cell>
          <cell r="Q43">
            <v>41803</v>
          </cell>
          <cell r="S43">
            <v>46037</v>
          </cell>
          <cell r="T43"/>
          <cell r="W43"/>
          <cell r="X43"/>
          <cell r="Y43">
            <v>80</v>
          </cell>
          <cell r="Z43">
            <v>40000000</v>
          </cell>
          <cell r="AA43"/>
          <cell r="AB43"/>
          <cell r="AC43" t="str">
            <v>IPCA</v>
          </cell>
          <cell r="AD43"/>
          <cell r="AE43"/>
          <cell r="AF43"/>
          <cell r="AG43">
            <v>1</v>
          </cell>
          <cell r="AH43"/>
          <cell r="AI43"/>
          <cell r="AJ43">
            <v>9.5931000000000002E-2</v>
          </cell>
          <cell r="AK43"/>
          <cell r="AL43">
            <v>360</v>
          </cell>
        </row>
        <row r="44">
          <cell r="B44" t="str">
            <v>CSA03-GAF01-03</v>
          </cell>
          <cell r="C44" t="str">
            <v>14G0387860</v>
          </cell>
          <cell r="D44" t="str">
            <v>BRSCCICRI037</v>
          </cell>
          <cell r="E44" t="str">
            <v>GAFISA</v>
          </cell>
          <cell r="F44" t="str">
            <v>SCCI</v>
          </cell>
          <cell r="G44" t="str">
            <v>Ativo</v>
          </cell>
          <cell r="H44">
            <v>1</v>
          </cell>
          <cell r="I44">
            <v>3</v>
          </cell>
          <cell r="J44" t="str">
            <v>Única</v>
          </cell>
          <cell r="Q44">
            <v>41842</v>
          </cell>
          <cell r="S44">
            <v>43311</v>
          </cell>
          <cell r="T44"/>
          <cell r="W44"/>
          <cell r="X44"/>
          <cell r="Y44">
            <v>416</v>
          </cell>
          <cell r="Z44">
            <v>130000000</v>
          </cell>
          <cell r="AA44"/>
          <cell r="AB44"/>
          <cell r="AC44" t="str">
            <v>DI</v>
          </cell>
          <cell r="AD44"/>
          <cell r="AE44"/>
          <cell r="AF44"/>
          <cell r="AG44">
            <v>1</v>
          </cell>
          <cell r="AH44"/>
          <cell r="AI44"/>
          <cell r="AJ44">
            <v>1.9E-2</v>
          </cell>
          <cell r="AK44"/>
          <cell r="AL44">
            <v>252</v>
          </cell>
        </row>
        <row r="45">
          <cell r="B45" t="str">
            <v>CSA05-GIN01-05</v>
          </cell>
          <cell r="C45" t="str">
            <v>14G0401160</v>
          </cell>
          <cell r="D45" t="str">
            <v>BRSCCICRI052</v>
          </cell>
          <cell r="E45" t="str">
            <v>GINCO 1</v>
          </cell>
          <cell r="F45" t="str">
            <v>SCCI</v>
          </cell>
          <cell r="G45" t="str">
            <v>Ativo</v>
          </cell>
          <cell r="H45">
            <v>1</v>
          </cell>
          <cell r="I45">
            <v>5</v>
          </cell>
          <cell r="J45" t="str">
            <v>Sênior</v>
          </cell>
          <cell r="Q45">
            <v>41843</v>
          </cell>
          <cell r="S45">
            <v>42939</v>
          </cell>
          <cell r="T45"/>
          <cell r="W45"/>
          <cell r="X45"/>
          <cell r="Y45">
            <v>100</v>
          </cell>
          <cell r="Z45">
            <v>30267000</v>
          </cell>
          <cell r="AA45"/>
          <cell r="AB45"/>
          <cell r="AC45" t="str">
            <v>IGP-M</v>
          </cell>
          <cell r="AD45"/>
          <cell r="AE45"/>
          <cell r="AF45"/>
          <cell r="AG45">
            <v>1</v>
          </cell>
          <cell r="AH45"/>
          <cell r="AI45"/>
          <cell r="AJ45">
            <v>9.7500000000000003E-2</v>
          </cell>
          <cell r="AK45"/>
          <cell r="AL45">
            <v>360</v>
          </cell>
        </row>
        <row r="46">
          <cell r="B46" t="str">
            <v>CSA05-GIN01-06</v>
          </cell>
          <cell r="C46" t="str">
            <v>14G0401387</v>
          </cell>
          <cell r="D46" t="str">
            <v>BRSCCICRI060</v>
          </cell>
          <cell r="E46" t="str">
            <v>GINCO 1</v>
          </cell>
          <cell r="F46" t="str">
            <v>SCCI</v>
          </cell>
          <cell r="G46" t="str">
            <v>Ativo</v>
          </cell>
          <cell r="H46">
            <v>1</v>
          </cell>
          <cell r="I46">
            <v>6</v>
          </cell>
          <cell r="J46" t="str">
            <v>Junior</v>
          </cell>
          <cell r="Q46">
            <v>41843</v>
          </cell>
          <cell r="S46">
            <v>45427</v>
          </cell>
          <cell r="T46"/>
          <cell r="W46"/>
          <cell r="X46"/>
          <cell r="Y46">
            <v>29</v>
          </cell>
          <cell r="Z46">
            <v>8886361.25</v>
          </cell>
          <cell r="AA46"/>
          <cell r="AB46"/>
          <cell r="AC46" t="str">
            <v>IGP-M</v>
          </cell>
          <cell r="AD46"/>
          <cell r="AE46"/>
          <cell r="AF46"/>
          <cell r="AG46">
            <v>1</v>
          </cell>
          <cell r="AH46"/>
          <cell r="AI46"/>
          <cell r="AJ46">
            <v>9.7500000000000003E-2</v>
          </cell>
          <cell r="AK46"/>
          <cell r="AL46">
            <v>360</v>
          </cell>
        </row>
        <row r="47">
          <cell r="B47" t="str">
            <v>CSA07-ELL01-07</v>
          </cell>
          <cell r="C47" t="str">
            <v>14I0096742</v>
          </cell>
          <cell r="D47" t="str">
            <v>BRSCCICRI078</v>
          </cell>
          <cell r="E47" t="str">
            <v>ELLENCO</v>
          </cell>
          <cell r="F47" t="str">
            <v>SCCI</v>
          </cell>
          <cell r="G47" t="str">
            <v>Ativo</v>
          </cell>
          <cell r="H47">
            <v>1</v>
          </cell>
          <cell r="I47">
            <v>7</v>
          </cell>
          <cell r="J47" t="str">
            <v>Única</v>
          </cell>
          <cell r="Q47">
            <v>41898</v>
          </cell>
          <cell r="S47">
            <v>45534</v>
          </cell>
          <cell r="T47"/>
          <cell r="W47"/>
          <cell r="X47"/>
          <cell r="Y47">
            <v>23</v>
          </cell>
          <cell r="Z47">
            <v>24834283.809999999</v>
          </cell>
          <cell r="AA47"/>
          <cell r="AB47"/>
          <cell r="AC47" t="str">
            <v>IGP-M</v>
          </cell>
          <cell r="AD47"/>
          <cell r="AE47"/>
          <cell r="AF47"/>
          <cell r="AG47">
            <v>1</v>
          </cell>
          <cell r="AH47"/>
          <cell r="AI47"/>
          <cell r="AJ47">
            <v>9.5000000000000001E-2</v>
          </cell>
          <cell r="AK47"/>
          <cell r="AL47">
            <v>360</v>
          </cell>
        </row>
        <row r="48">
          <cell r="B48" t="str">
            <v>CSA08-GIN02-08</v>
          </cell>
          <cell r="C48" t="str">
            <v>14L0153718</v>
          </cell>
          <cell r="D48" t="str">
            <v>BRSCCICRI086</v>
          </cell>
          <cell r="E48" t="str">
            <v>GINCO 2</v>
          </cell>
          <cell r="F48" t="str">
            <v>SCCI</v>
          </cell>
          <cell r="G48" t="str">
            <v>Ativo</v>
          </cell>
          <cell r="H48">
            <v>1</v>
          </cell>
          <cell r="I48">
            <v>8</v>
          </cell>
          <cell r="J48" t="str">
            <v>Única</v>
          </cell>
          <cell r="Q48">
            <v>41988</v>
          </cell>
          <cell r="S48">
            <v>45427</v>
          </cell>
          <cell r="T48"/>
          <cell r="W48"/>
          <cell r="X48"/>
          <cell r="Y48">
            <v>62</v>
          </cell>
          <cell r="Z48">
            <v>20000000</v>
          </cell>
          <cell r="AA48"/>
          <cell r="AB48"/>
          <cell r="AC48" t="str">
            <v>IPCA</v>
          </cell>
          <cell r="AD48"/>
          <cell r="AE48"/>
          <cell r="AF48"/>
          <cell r="AG48">
            <v>1</v>
          </cell>
          <cell r="AH48"/>
          <cell r="AI48"/>
          <cell r="AJ48">
            <v>9.7500000000000003E-2</v>
          </cell>
          <cell r="AK48"/>
          <cell r="AL48">
            <v>360</v>
          </cell>
        </row>
        <row r="49">
          <cell r="B49" t="str">
            <v>CSA09-DEL01-09</v>
          </cell>
          <cell r="C49" t="str">
            <v>15A0487168</v>
          </cell>
          <cell r="D49" t="str">
            <v>BRSCCICRI0A0</v>
          </cell>
          <cell r="E49" t="str">
            <v>DELTAVILLE 1</v>
          </cell>
          <cell r="F49" t="str">
            <v>SCCI</v>
          </cell>
          <cell r="G49" t="str">
            <v>Default</v>
          </cell>
          <cell r="H49">
            <v>1</v>
          </cell>
          <cell r="I49">
            <v>9</v>
          </cell>
          <cell r="J49" t="str">
            <v>Única</v>
          </cell>
          <cell r="Q49">
            <v>42019</v>
          </cell>
          <cell r="S49">
            <v>43383</v>
          </cell>
          <cell r="T49"/>
          <cell r="W49"/>
          <cell r="X49"/>
          <cell r="Y49">
            <v>40</v>
          </cell>
          <cell r="Z49">
            <v>40000000</v>
          </cell>
          <cell r="AA49"/>
          <cell r="AB49"/>
          <cell r="AC49" t="str">
            <v>IPCA</v>
          </cell>
          <cell r="AD49"/>
          <cell r="AE49"/>
          <cell r="AF49"/>
          <cell r="AG49">
            <v>1</v>
          </cell>
          <cell r="AH49"/>
          <cell r="AI49"/>
          <cell r="AJ49">
            <v>1.15E-3</v>
          </cell>
          <cell r="AK49"/>
          <cell r="AL49">
            <v>360</v>
          </cell>
        </row>
        <row r="50">
          <cell r="B50" t="str">
            <v>CSA10-BRE01-10</v>
          </cell>
          <cell r="C50" t="str">
            <v>15B0073796</v>
          </cell>
          <cell r="D50" t="str">
            <v>BRSCCICRI0B8</v>
          </cell>
          <cell r="E50" t="str">
            <v>BREITHAUT</v>
          </cell>
          <cell r="F50" t="str">
            <v>SCCI</v>
          </cell>
          <cell r="G50" t="str">
            <v>Ativo</v>
          </cell>
          <cell r="H50">
            <v>1</v>
          </cell>
          <cell r="I50">
            <v>10</v>
          </cell>
          <cell r="J50" t="str">
            <v>Única</v>
          </cell>
          <cell r="Q50">
            <v>42037</v>
          </cell>
          <cell r="S50">
            <v>43084</v>
          </cell>
          <cell r="T50"/>
          <cell r="W50"/>
          <cell r="X50"/>
          <cell r="Y50">
            <v>30</v>
          </cell>
          <cell r="Z50">
            <v>30000000</v>
          </cell>
          <cell r="AA50"/>
          <cell r="AB50"/>
          <cell r="AC50" t="str">
            <v>DI</v>
          </cell>
          <cell r="AD50"/>
          <cell r="AE50"/>
          <cell r="AF50"/>
          <cell r="AG50">
            <v>1.6181999999999999</v>
          </cell>
          <cell r="AH50"/>
          <cell r="AI50"/>
          <cell r="AJ50">
            <v>0</v>
          </cell>
          <cell r="AK50"/>
          <cell r="AL50">
            <v>252</v>
          </cell>
        </row>
        <row r="51">
          <cell r="B51" t="str">
            <v>CSA11-LDI01-11</v>
          </cell>
          <cell r="C51" t="str">
            <v>15B0594452</v>
          </cell>
          <cell r="D51" t="str">
            <v>BRSCCICRI0C6</v>
          </cell>
          <cell r="E51" t="str">
            <v>LDI 1</v>
          </cell>
          <cell r="F51" t="str">
            <v>SCCI</v>
          </cell>
          <cell r="G51" t="str">
            <v>Ativo</v>
          </cell>
          <cell r="H51">
            <v>1</v>
          </cell>
          <cell r="I51">
            <v>11</v>
          </cell>
          <cell r="J51" t="str">
            <v>Única</v>
          </cell>
          <cell r="Q51">
            <v>42061</v>
          </cell>
          <cell r="S51">
            <v>43524</v>
          </cell>
          <cell r="T51"/>
          <cell r="W51"/>
          <cell r="X51"/>
          <cell r="Y51">
            <v>120</v>
          </cell>
          <cell r="Z51">
            <v>60000000</v>
          </cell>
          <cell r="AA51"/>
          <cell r="AB51"/>
          <cell r="AC51" t="str">
            <v>DI</v>
          </cell>
          <cell r="AD51"/>
          <cell r="AE51"/>
          <cell r="AF51"/>
          <cell r="AG51">
            <v>1</v>
          </cell>
          <cell r="AH51"/>
          <cell r="AI51"/>
          <cell r="AJ51">
            <v>2.5000000000000001E-2</v>
          </cell>
          <cell r="AK51"/>
          <cell r="AL51">
            <v>252</v>
          </cell>
        </row>
        <row r="52">
          <cell r="B52" t="str">
            <v>CSA14-DEL02-14</v>
          </cell>
          <cell r="C52" t="str">
            <v xml:space="preserve">15G0689983 </v>
          </cell>
          <cell r="D52" t="str">
            <v>-</v>
          </cell>
          <cell r="E52" t="str">
            <v>DELTAVILLE 2</v>
          </cell>
          <cell r="F52" t="str">
            <v>SCCI</v>
          </cell>
          <cell r="G52" t="str">
            <v>Default</v>
          </cell>
          <cell r="H52">
            <v>1</v>
          </cell>
          <cell r="I52">
            <v>14</v>
          </cell>
          <cell r="J52" t="str">
            <v>Única</v>
          </cell>
          <cell r="Q52">
            <v>42208</v>
          </cell>
          <cell r="S52">
            <v>43383</v>
          </cell>
          <cell r="T52"/>
          <cell r="W52"/>
          <cell r="X52"/>
          <cell r="Y52">
            <v>40</v>
          </cell>
          <cell r="Z52">
            <v>43235000</v>
          </cell>
          <cell r="AA52"/>
          <cell r="AB52"/>
          <cell r="AC52" t="str">
            <v>IPCA</v>
          </cell>
          <cell r="AD52"/>
          <cell r="AE52"/>
          <cell r="AF52"/>
          <cell r="AG52">
            <v>1</v>
          </cell>
          <cell r="AH52"/>
          <cell r="AI52"/>
          <cell r="AJ52">
            <v>0.12</v>
          </cell>
          <cell r="AK52"/>
          <cell r="AL52">
            <v>360</v>
          </cell>
        </row>
        <row r="53">
          <cell r="B53" t="str">
            <v>CSA16-NEX01-16</v>
          </cell>
          <cell r="C53" t="str">
            <v>15H0698161</v>
          </cell>
          <cell r="D53" t="str">
            <v>BRSCCICRI0H5</v>
          </cell>
          <cell r="E53" t="str">
            <v>NEX</v>
          </cell>
          <cell r="F53" t="str">
            <v>SCCI</v>
          </cell>
          <cell r="G53" t="str">
            <v>Ativo</v>
          </cell>
          <cell r="H53">
            <v>1</v>
          </cell>
          <cell r="I53">
            <v>16</v>
          </cell>
          <cell r="J53" t="str">
            <v>Sênior</v>
          </cell>
          <cell r="Q53">
            <v>42243</v>
          </cell>
          <cell r="S53">
            <v>43713</v>
          </cell>
          <cell r="T53"/>
          <cell r="W53"/>
          <cell r="X53"/>
          <cell r="Y53">
            <v>35</v>
          </cell>
          <cell r="Z53">
            <v>35000000</v>
          </cell>
          <cell r="AA53"/>
          <cell r="AB53"/>
          <cell r="AC53" t="str">
            <v>DI</v>
          </cell>
          <cell r="AD53"/>
          <cell r="AE53"/>
          <cell r="AF53"/>
          <cell r="AG53">
            <v>1</v>
          </cell>
          <cell r="AH53"/>
          <cell r="AI53"/>
          <cell r="AJ53">
            <v>0.05</v>
          </cell>
          <cell r="AK53"/>
          <cell r="AL53">
            <v>252</v>
          </cell>
        </row>
        <row r="54">
          <cell r="B54" t="str">
            <v>CSA16-NEX01-17</v>
          </cell>
          <cell r="C54" t="str">
            <v>15H0698162</v>
          </cell>
          <cell r="D54" t="str">
            <v>BRSCCICRI0I3</v>
          </cell>
          <cell r="E54" t="str">
            <v>NEX</v>
          </cell>
          <cell r="F54" t="str">
            <v>SCCI</v>
          </cell>
          <cell r="G54" t="str">
            <v>Ativo</v>
          </cell>
          <cell r="H54">
            <v>1</v>
          </cell>
          <cell r="I54">
            <v>17</v>
          </cell>
          <cell r="J54" t="str">
            <v>Junior</v>
          </cell>
          <cell r="Q54">
            <v>42243</v>
          </cell>
          <cell r="S54">
            <v>43713</v>
          </cell>
          <cell r="T54"/>
          <cell r="W54"/>
          <cell r="X54"/>
          <cell r="Y54">
            <v>4</v>
          </cell>
          <cell r="Z54">
            <v>4000000</v>
          </cell>
          <cell r="AA54"/>
          <cell r="AB54"/>
          <cell r="AC54" t="str">
            <v>DI</v>
          </cell>
          <cell r="AD54"/>
          <cell r="AE54"/>
          <cell r="AF54"/>
          <cell r="AG54">
            <v>1</v>
          </cell>
          <cell r="AH54"/>
          <cell r="AI54"/>
          <cell r="AJ54">
            <v>0.05</v>
          </cell>
          <cell r="AK54"/>
          <cell r="AL54">
            <v>252</v>
          </cell>
        </row>
        <row r="55">
          <cell r="B55" t="str">
            <v>CSA18-GIN01-18</v>
          </cell>
          <cell r="C55" t="str">
            <v xml:space="preserve">15I0083813 </v>
          </cell>
          <cell r="D55" t="str">
            <v>BRSCCICRI0J1</v>
          </cell>
          <cell r="E55" t="str">
            <v>GINCO 3</v>
          </cell>
          <cell r="F55" t="str">
            <v>SCCI</v>
          </cell>
          <cell r="G55" t="str">
            <v>Quitada</v>
          </cell>
          <cell r="H55">
            <v>1</v>
          </cell>
          <cell r="I55">
            <v>18</v>
          </cell>
          <cell r="J55" t="str">
            <v>Única</v>
          </cell>
          <cell r="Q55">
            <v>42257</v>
          </cell>
          <cell r="S55">
            <v>43388</v>
          </cell>
          <cell r="T55"/>
          <cell r="W55"/>
          <cell r="X55"/>
          <cell r="Y55">
            <v>9</v>
          </cell>
          <cell r="Z55">
            <v>9000000</v>
          </cell>
          <cell r="AA55"/>
          <cell r="AB55"/>
          <cell r="AC55" t="str">
            <v>IPCA</v>
          </cell>
          <cell r="AD55"/>
          <cell r="AE55"/>
          <cell r="AF55"/>
          <cell r="AG55">
            <v>1</v>
          </cell>
          <cell r="AH55"/>
          <cell r="AI55"/>
          <cell r="AJ55">
            <v>0.13</v>
          </cell>
          <cell r="AK55"/>
          <cell r="AL55">
            <v>360</v>
          </cell>
        </row>
        <row r="56">
          <cell r="B56" t="str">
            <v>CSA19-NCO02-19</v>
          </cell>
          <cell r="C56" t="str">
            <v>15J0170872</v>
          </cell>
          <cell r="D56" t="str">
            <v>BRSCCICRI0K9</v>
          </cell>
          <cell r="E56" t="str">
            <v>NOVA COLORADO 2</v>
          </cell>
          <cell r="F56" t="str">
            <v>SCCI</v>
          </cell>
          <cell r="G56" t="str">
            <v>Ativo</v>
          </cell>
          <cell r="H56">
            <v>1</v>
          </cell>
          <cell r="I56">
            <v>19</v>
          </cell>
          <cell r="J56" t="str">
            <v>Sênior</v>
          </cell>
          <cell r="Q56">
            <v>42305</v>
          </cell>
          <cell r="S56">
            <v>45219</v>
          </cell>
          <cell r="T56"/>
          <cell r="W56"/>
          <cell r="X56"/>
          <cell r="Y56">
            <v>3731</v>
          </cell>
          <cell r="Z56">
            <v>37310000</v>
          </cell>
          <cell r="AA56"/>
          <cell r="AB56"/>
          <cell r="AC56" t="str">
            <v>IGP-M</v>
          </cell>
          <cell r="AD56"/>
          <cell r="AE56"/>
          <cell r="AF56"/>
          <cell r="AG56">
            <v>1</v>
          </cell>
          <cell r="AH56"/>
          <cell r="AI56"/>
          <cell r="AJ56">
            <v>0.106</v>
          </cell>
          <cell r="AK56"/>
          <cell r="AL56">
            <v>360</v>
          </cell>
        </row>
        <row r="57">
          <cell r="B57" t="str">
            <v>CSA19-NCO02-20</v>
          </cell>
          <cell r="C57" t="str">
            <v>15J0170874</v>
          </cell>
          <cell r="D57" t="str">
            <v>BRSCCICRI0L7</v>
          </cell>
          <cell r="E57" t="str">
            <v>NOVA COLORADO 2</v>
          </cell>
          <cell r="F57" t="str">
            <v>SCCI</v>
          </cell>
          <cell r="G57" t="str">
            <v>Ativo</v>
          </cell>
          <cell r="H57">
            <v>1</v>
          </cell>
          <cell r="I57">
            <v>20</v>
          </cell>
          <cell r="J57" t="str">
            <v>Junior</v>
          </cell>
          <cell r="Q57">
            <v>42305</v>
          </cell>
          <cell r="S57">
            <v>45219</v>
          </cell>
          <cell r="T57"/>
          <cell r="W57"/>
          <cell r="X57"/>
          <cell r="Y57">
            <v>1599</v>
          </cell>
          <cell r="Z57">
            <v>15990000</v>
          </cell>
          <cell r="AA57"/>
          <cell r="AB57"/>
          <cell r="AC57" t="str">
            <v>IGP-M</v>
          </cell>
          <cell r="AD57"/>
          <cell r="AE57"/>
          <cell r="AF57"/>
          <cell r="AG57">
            <v>1</v>
          </cell>
          <cell r="AH57"/>
          <cell r="AI57"/>
          <cell r="AJ57">
            <v>0.106</v>
          </cell>
          <cell r="AK57"/>
          <cell r="AL57">
            <v>360</v>
          </cell>
        </row>
        <row r="58">
          <cell r="B58" t="str">
            <v>CSA21-LOG01-21</v>
          </cell>
          <cell r="C58" t="str">
            <v>15K0708738</v>
          </cell>
          <cell r="D58" t="str">
            <v>BRSCCICRI0M5</v>
          </cell>
          <cell r="E58" t="str">
            <v>LOG</v>
          </cell>
          <cell r="F58" t="str">
            <v>SCCI</v>
          </cell>
          <cell r="G58" t="str">
            <v>Ativo</v>
          </cell>
          <cell r="H58">
            <v>1</v>
          </cell>
          <cell r="I58">
            <v>21</v>
          </cell>
          <cell r="J58" t="str">
            <v>Única</v>
          </cell>
          <cell r="Q58">
            <v>42338</v>
          </cell>
          <cell r="S58">
            <v>43803</v>
          </cell>
          <cell r="T58"/>
          <cell r="W58"/>
          <cell r="X58"/>
          <cell r="Y58">
            <v>120</v>
          </cell>
          <cell r="Z58">
            <v>60000000</v>
          </cell>
          <cell r="AA58"/>
          <cell r="AB58"/>
          <cell r="AC58" t="str">
            <v>DI</v>
          </cell>
          <cell r="AD58"/>
          <cell r="AE58"/>
          <cell r="AF58"/>
          <cell r="AG58">
            <v>1.19</v>
          </cell>
          <cell r="AH58"/>
          <cell r="AI58"/>
          <cell r="AJ58">
            <v>0</v>
          </cell>
          <cell r="AK58"/>
          <cell r="AL58">
            <v>252</v>
          </cell>
        </row>
        <row r="59">
          <cell r="B59" t="str">
            <v>CSA22-CIP01-22</v>
          </cell>
          <cell r="C59" t="str">
            <v>16C0765992</v>
          </cell>
          <cell r="D59" t="str">
            <v>BRSCCICRI0N3</v>
          </cell>
          <cell r="E59" t="str">
            <v>CIPASA 1</v>
          </cell>
          <cell r="F59" t="str">
            <v>SCCI</v>
          </cell>
          <cell r="G59" t="str">
            <v>Ativo</v>
          </cell>
          <cell r="H59">
            <v>1</v>
          </cell>
          <cell r="I59">
            <v>22</v>
          </cell>
          <cell r="J59" t="str">
            <v>Sênior</v>
          </cell>
          <cell r="Q59">
            <v>42460</v>
          </cell>
          <cell r="S59">
            <v>46832</v>
          </cell>
          <cell r="T59"/>
          <cell r="W59"/>
          <cell r="X59"/>
          <cell r="Y59">
            <v>75</v>
          </cell>
          <cell r="Z59">
            <v>15000000</v>
          </cell>
          <cell r="AA59"/>
          <cell r="AB59"/>
          <cell r="AC59" t="str">
            <v>IPCA</v>
          </cell>
          <cell r="AD59"/>
          <cell r="AE59"/>
          <cell r="AF59"/>
          <cell r="AG59">
            <v>1</v>
          </cell>
          <cell r="AH59"/>
          <cell r="AI59"/>
          <cell r="AJ59">
            <v>0.12</v>
          </cell>
          <cell r="AK59"/>
          <cell r="AL59">
            <v>360</v>
          </cell>
        </row>
        <row r="60">
          <cell r="B60" t="str">
            <v>CSA23-CIP02-23</v>
          </cell>
          <cell r="C60" t="str">
            <v>16K0924155</v>
          </cell>
          <cell r="D60" t="str">
            <v>BRSCCICRI0O1</v>
          </cell>
          <cell r="E60" t="str">
            <v>CIPASA PINE</v>
          </cell>
          <cell r="F60" t="str">
            <v>SCCI</v>
          </cell>
          <cell r="G60" t="str">
            <v>Ativo</v>
          </cell>
          <cell r="H60">
            <v>1</v>
          </cell>
          <cell r="I60">
            <v>23</v>
          </cell>
          <cell r="J60" t="str">
            <v>Mezz</v>
          </cell>
          <cell r="Q60">
            <v>42685</v>
          </cell>
          <cell r="S60">
            <v>47082</v>
          </cell>
          <cell r="T60"/>
          <cell r="W60"/>
          <cell r="X60"/>
          <cell r="Y60">
            <v>850</v>
          </cell>
          <cell r="Z60">
            <v>40310332</v>
          </cell>
          <cell r="AA60"/>
          <cell r="AB60"/>
          <cell r="AC60" t="str">
            <v>IPCA</v>
          </cell>
          <cell r="AD60"/>
          <cell r="AE60"/>
          <cell r="AF60"/>
          <cell r="AG60">
            <v>1</v>
          </cell>
          <cell r="AH60"/>
          <cell r="AI60"/>
          <cell r="AJ60">
            <v>0.1</v>
          </cell>
          <cell r="AK60"/>
          <cell r="AL60">
            <v>252</v>
          </cell>
        </row>
        <row r="61">
          <cell r="B61" t="str">
            <v>CSA23-CIP02-24</v>
          </cell>
          <cell r="C61" t="str">
            <v>16K0929160</v>
          </cell>
          <cell r="D61" t="str">
            <v>BRSCCICRI0P8</v>
          </cell>
          <cell r="E61" t="str">
            <v>CIPASA PINE</v>
          </cell>
          <cell r="F61" t="str">
            <v>SCCI</v>
          </cell>
          <cell r="G61" t="str">
            <v>Ativo</v>
          </cell>
          <cell r="H61">
            <v>1</v>
          </cell>
          <cell r="I61">
            <v>24</v>
          </cell>
          <cell r="J61" t="str">
            <v>Junior</v>
          </cell>
          <cell r="Q61">
            <v>42685</v>
          </cell>
          <cell r="S61">
            <v>47082</v>
          </cell>
          <cell r="T61"/>
          <cell r="W61"/>
          <cell r="X61"/>
          <cell r="Y61">
            <v>150</v>
          </cell>
          <cell r="Z61">
            <v>7113588</v>
          </cell>
          <cell r="AA61"/>
          <cell r="AB61"/>
          <cell r="AC61" t="str">
            <v>IPCA</v>
          </cell>
          <cell r="AD61"/>
          <cell r="AE61"/>
          <cell r="AF61"/>
          <cell r="AG61">
            <v>1</v>
          </cell>
          <cell r="AH61"/>
          <cell r="AI61"/>
          <cell r="AJ61">
            <v>0.12</v>
          </cell>
          <cell r="AK61"/>
          <cell r="AL61">
            <v>252</v>
          </cell>
        </row>
        <row r="62">
          <cell r="B62" t="str">
            <v>CSA25-ALP01-25</v>
          </cell>
          <cell r="C62" t="str">
            <v>16L0017809</v>
          </cell>
          <cell r="D62" t="str">
            <v>-</v>
          </cell>
          <cell r="E62" t="str">
            <v>ALPHAVILLE</v>
          </cell>
          <cell r="F62" t="str">
            <v>SCCI</v>
          </cell>
          <cell r="G62" t="str">
            <v>Ativo</v>
          </cell>
          <cell r="H62">
            <v>1</v>
          </cell>
          <cell r="I62">
            <v>25</v>
          </cell>
          <cell r="J62" t="str">
            <v>Sênior</v>
          </cell>
          <cell r="Q62">
            <v>42709</v>
          </cell>
          <cell r="S62">
            <v>44859</v>
          </cell>
          <cell r="T62"/>
          <cell r="W62"/>
          <cell r="X62"/>
          <cell r="Y62">
            <v>5666</v>
          </cell>
          <cell r="Z62">
            <v>56660000</v>
          </cell>
          <cell r="AA62"/>
          <cell r="AB62"/>
          <cell r="AC62" t="str">
            <v>DI</v>
          </cell>
          <cell r="AD62"/>
          <cell r="AE62"/>
          <cell r="AF62"/>
          <cell r="AG62">
            <v>0.02</v>
          </cell>
          <cell r="AH62"/>
          <cell r="AI62"/>
          <cell r="AJ62">
            <v>0</v>
          </cell>
          <cell r="AK62"/>
          <cell r="AL62">
            <v>252</v>
          </cell>
        </row>
        <row r="63">
          <cell r="B63" t="str">
            <v>CSA25-ALP01-26</v>
          </cell>
          <cell r="C63" t="str">
            <v>16L0017840</v>
          </cell>
          <cell r="D63" t="str">
            <v>-</v>
          </cell>
          <cell r="E63" t="str">
            <v>ALPHAVILLE</v>
          </cell>
          <cell r="F63" t="str">
            <v>SCCI</v>
          </cell>
          <cell r="G63" t="str">
            <v>Ativo</v>
          </cell>
          <cell r="H63">
            <v>1</v>
          </cell>
          <cell r="I63">
            <v>26</v>
          </cell>
          <cell r="J63" t="str">
            <v>Mezz</v>
          </cell>
          <cell r="Q63">
            <v>42709</v>
          </cell>
          <cell r="S63">
            <v>45255</v>
          </cell>
          <cell r="T63"/>
          <cell r="W63"/>
          <cell r="X63"/>
          <cell r="Y63">
            <v>4826</v>
          </cell>
          <cell r="Z63">
            <v>48260000</v>
          </cell>
          <cell r="AA63"/>
          <cell r="AB63"/>
          <cell r="AC63" t="str">
            <v>IGP-M</v>
          </cell>
          <cell r="AD63"/>
          <cell r="AE63"/>
          <cell r="AF63"/>
          <cell r="AG63">
            <v>1</v>
          </cell>
          <cell r="AH63"/>
          <cell r="AI63"/>
          <cell r="AJ63">
            <v>8.5000000000000006E-2</v>
          </cell>
          <cell r="AK63"/>
          <cell r="AL63">
            <v>252</v>
          </cell>
        </row>
        <row r="64">
          <cell r="B64" t="str">
            <v>CSA25-ALP01-27</v>
          </cell>
          <cell r="C64" t="str">
            <v>16L0022665</v>
          </cell>
          <cell r="D64" t="str">
            <v>-</v>
          </cell>
          <cell r="E64" t="str">
            <v>ALPHAVILLE</v>
          </cell>
          <cell r="F64" t="str">
            <v>SCCI</v>
          </cell>
          <cell r="G64" t="str">
            <v>Ativo</v>
          </cell>
          <cell r="H64">
            <v>1</v>
          </cell>
          <cell r="I64">
            <v>27</v>
          </cell>
          <cell r="J64" t="str">
            <v>Junior</v>
          </cell>
          <cell r="Q64">
            <v>42709</v>
          </cell>
          <cell r="S64">
            <v>45682</v>
          </cell>
          <cell r="T64"/>
          <cell r="W64"/>
          <cell r="X64"/>
          <cell r="Y64">
            <v>23000</v>
          </cell>
          <cell r="Z64">
            <v>23232300</v>
          </cell>
          <cell r="AA64"/>
          <cell r="AB64"/>
          <cell r="AC64" t="str">
            <v>IGP-M</v>
          </cell>
          <cell r="AD64"/>
          <cell r="AE64"/>
          <cell r="AF64"/>
          <cell r="AG64">
            <v>1</v>
          </cell>
          <cell r="AH64"/>
          <cell r="AI64"/>
          <cell r="AJ64">
            <v>0.13</v>
          </cell>
          <cell r="AK64"/>
          <cell r="AL64">
            <v>252</v>
          </cell>
        </row>
        <row r="65">
          <cell r="B65" t="str">
            <v>CSA28-LDI02-28</v>
          </cell>
          <cell r="C65" t="str">
            <v>16L0127203</v>
          </cell>
          <cell r="D65" t="str">
            <v>-</v>
          </cell>
          <cell r="E65" t="str">
            <v>LDI 2</v>
          </cell>
          <cell r="F65" t="str">
            <v>SCCI</v>
          </cell>
          <cell r="G65" t="str">
            <v>Ativo</v>
          </cell>
          <cell r="H65">
            <v>1</v>
          </cell>
          <cell r="I65">
            <v>28</v>
          </cell>
          <cell r="J65" t="str">
            <v>Única</v>
          </cell>
          <cell r="Q65">
            <v>42717</v>
          </cell>
          <cell r="S65">
            <v>43815</v>
          </cell>
          <cell r="T65"/>
          <cell r="W65"/>
          <cell r="X65"/>
          <cell r="Y65">
            <v>40000</v>
          </cell>
          <cell r="Z65">
            <v>40000000</v>
          </cell>
          <cell r="AA65"/>
          <cell r="AB65"/>
          <cell r="AC65" t="str">
            <v>DI</v>
          </cell>
          <cell r="AD65"/>
          <cell r="AE65"/>
          <cell r="AF65"/>
          <cell r="AG65">
            <v>0.97</v>
          </cell>
          <cell r="AH65"/>
          <cell r="AI65"/>
          <cell r="AJ65">
            <v>0</v>
          </cell>
          <cell r="AK65"/>
          <cell r="AL65">
            <v>252</v>
          </cell>
        </row>
        <row r="66">
          <cell r="B66" t="str">
            <v>CSA29-GIN04-29</v>
          </cell>
          <cell r="C66" t="str">
            <v>16L1028402</v>
          </cell>
          <cell r="D66" t="str">
            <v>BRSCCICRI0U8</v>
          </cell>
          <cell r="E66" t="str">
            <v>GINCO 4</v>
          </cell>
          <cell r="F66" t="str">
            <v>SCCI</v>
          </cell>
          <cell r="G66" t="str">
            <v>Ativo</v>
          </cell>
          <cell r="H66">
            <v>1</v>
          </cell>
          <cell r="I66">
            <v>29</v>
          </cell>
          <cell r="J66" t="str">
            <v>Sênior</v>
          </cell>
          <cell r="Q66">
            <v>42732</v>
          </cell>
          <cell r="S66">
            <v>43388</v>
          </cell>
          <cell r="T66"/>
          <cell r="W66"/>
          <cell r="X66"/>
          <cell r="Y66">
            <v>10457</v>
          </cell>
          <cell r="Z66">
            <v>10457000</v>
          </cell>
          <cell r="AA66"/>
          <cell r="AB66"/>
          <cell r="AC66" t="str">
            <v>PREFIXADO</v>
          </cell>
          <cell r="AD66"/>
          <cell r="AE66"/>
          <cell r="AF66"/>
          <cell r="AG66">
            <v>1</v>
          </cell>
          <cell r="AH66"/>
          <cell r="AI66"/>
          <cell r="AJ66">
            <v>0.1</v>
          </cell>
          <cell r="AK66"/>
          <cell r="AL66">
            <v>360</v>
          </cell>
        </row>
        <row r="67">
          <cell r="B67" t="str">
            <v>CSA29-GIN04-30</v>
          </cell>
          <cell r="C67" t="str">
            <v>16L1019067</v>
          </cell>
          <cell r="D67" t="str">
            <v>BRSCCICRI0V6</v>
          </cell>
          <cell r="E67" t="str">
            <v>GINCO 4</v>
          </cell>
          <cell r="F67" t="str">
            <v>SCCI</v>
          </cell>
          <cell r="G67" t="str">
            <v>Ativo</v>
          </cell>
          <cell r="H67">
            <v>1</v>
          </cell>
          <cell r="I67">
            <v>30</v>
          </cell>
          <cell r="J67" t="str">
            <v>Mezz</v>
          </cell>
          <cell r="Q67">
            <v>42732</v>
          </cell>
          <cell r="S67">
            <v>43827</v>
          </cell>
          <cell r="T67"/>
          <cell r="W67"/>
          <cell r="X67"/>
          <cell r="Y67">
            <v>180</v>
          </cell>
          <cell r="Z67">
            <v>18000000</v>
          </cell>
          <cell r="AA67"/>
          <cell r="AB67"/>
          <cell r="AC67" t="str">
            <v>IPCA</v>
          </cell>
          <cell r="AD67"/>
          <cell r="AE67"/>
          <cell r="AF67"/>
          <cell r="AG67">
            <v>1</v>
          </cell>
          <cell r="AH67"/>
          <cell r="AI67"/>
          <cell r="AJ67">
            <v>0.105</v>
          </cell>
          <cell r="AK67"/>
          <cell r="AL67">
            <v>360</v>
          </cell>
        </row>
        <row r="68">
          <cell r="B68" t="str">
            <v>CSA29-GIN04-31</v>
          </cell>
          <cell r="C68" t="str">
            <v>16L1024319</v>
          </cell>
          <cell r="D68" t="str">
            <v>BRSCCICRI0W4</v>
          </cell>
          <cell r="E68" t="str">
            <v>GINCO 4</v>
          </cell>
          <cell r="F68" t="str">
            <v>SCCI</v>
          </cell>
          <cell r="G68" t="str">
            <v>Ativo</v>
          </cell>
          <cell r="H68">
            <v>1</v>
          </cell>
          <cell r="I68">
            <v>31</v>
          </cell>
          <cell r="J68" t="str">
            <v>Junior</v>
          </cell>
          <cell r="Q68">
            <v>42732</v>
          </cell>
          <cell r="S68">
            <v>46371</v>
          </cell>
          <cell r="T68"/>
          <cell r="W68"/>
          <cell r="X68"/>
          <cell r="Y68">
            <v>470</v>
          </cell>
          <cell r="Z68">
            <v>47000000</v>
          </cell>
          <cell r="AA68"/>
          <cell r="AB68"/>
          <cell r="AC68" t="str">
            <v>IGP-M</v>
          </cell>
          <cell r="AD68"/>
          <cell r="AE68"/>
          <cell r="AF68"/>
          <cell r="AG68">
            <v>1</v>
          </cell>
          <cell r="AH68"/>
          <cell r="AI68"/>
          <cell r="AJ68">
            <v>0.12</v>
          </cell>
          <cell r="AK68"/>
          <cell r="AL68">
            <v>360</v>
          </cell>
        </row>
        <row r="69">
          <cell r="B69" t="str">
            <v>CSA32-NCO03-32</v>
          </cell>
          <cell r="C69" t="str">
            <v>17B0048606</v>
          </cell>
          <cell r="D69" t="str">
            <v>-</v>
          </cell>
          <cell r="E69" t="str">
            <v>NOVA COLORADO 3</v>
          </cell>
          <cell r="F69" t="str">
            <v>SCCI</v>
          </cell>
          <cell r="G69" t="str">
            <v>Ativo</v>
          </cell>
          <cell r="H69">
            <v>1</v>
          </cell>
          <cell r="I69">
            <v>32</v>
          </cell>
          <cell r="J69" t="str">
            <v>Sênior</v>
          </cell>
          <cell r="Q69">
            <v>42772</v>
          </cell>
          <cell r="S69">
            <v>45920</v>
          </cell>
          <cell r="T69"/>
          <cell r="W69"/>
          <cell r="X69"/>
          <cell r="Y69">
            <v>200</v>
          </cell>
          <cell r="Z69">
            <v>30957851.100000001</v>
          </cell>
          <cell r="AA69"/>
          <cell r="AB69"/>
          <cell r="AC69" t="str">
            <v>IPCA</v>
          </cell>
          <cell r="AD69"/>
          <cell r="AE69"/>
          <cell r="AF69"/>
          <cell r="AG69">
            <v>1</v>
          </cell>
          <cell r="AH69"/>
          <cell r="AI69"/>
          <cell r="AJ69">
            <v>0.1</v>
          </cell>
          <cell r="AK69"/>
          <cell r="AL69">
            <v>252</v>
          </cell>
        </row>
        <row r="70">
          <cell r="B70" t="str">
            <v>CSA32-NCO03-33</v>
          </cell>
          <cell r="C70" t="str">
            <v>17B0048622</v>
          </cell>
          <cell r="D70" t="str">
            <v>-</v>
          </cell>
          <cell r="E70" t="str">
            <v>NOVA COLORADO 3</v>
          </cell>
          <cell r="F70" t="str">
            <v>SCCI</v>
          </cell>
          <cell r="G70" t="str">
            <v>Ativo</v>
          </cell>
          <cell r="H70">
            <v>1</v>
          </cell>
          <cell r="I70">
            <v>33</v>
          </cell>
          <cell r="J70" t="str">
            <v>Mezz</v>
          </cell>
          <cell r="Q70">
            <v>42772</v>
          </cell>
          <cell r="S70">
            <v>45920</v>
          </cell>
          <cell r="T70"/>
          <cell r="W70"/>
          <cell r="X70"/>
          <cell r="Y70">
            <v>200</v>
          </cell>
          <cell r="Z70">
            <v>12644756.08</v>
          </cell>
          <cell r="AA70"/>
          <cell r="AB70"/>
          <cell r="AC70" t="str">
            <v>IPCA</v>
          </cell>
          <cell r="AD70"/>
          <cell r="AE70"/>
          <cell r="AF70"/>
          <cell r="AG70">
            <v>1</v>
          </cell>
          <cell r="AH70"/>
          <cell r="AI70"/>
          <cell r="AJ70">
            <v>0.2306</v>
          </cell>
          <cell r="AK70"/>
          <cell r="AL70">
            <v>252</v>
          </cell>
        </row>
        <row r="71">
          <cell r="B71" t="str">
            <v>CSA32-NCO03-34</v>
          </cell>
          <cell r="C71" t="str">
            <v>17B0048624</v>
          </cell>
          <cell r="D71" t="str">
            <v>-</v>
          </cell>
          <cell r="E71" t="str">
            <v>NOVA COLORADO 3</v>
          </cell>
          <cell r="F71" t="str">
            <v>SCCI</v>
          </cell>
          <cell r="G71" t="str">
            <v>Ativo</v>
          </cell>
          <cell r="H71">
            <v>1</v>
          </cell>
          <cell r="I71">
            <v>34</v>
          </cell>
          <cell r="J71" t="str">
            <v>Junior</v>
          </cell>
          <cell r="Q71">
            <v>42772</v>
          </cell>
          <cell r="S71">
            <v>45920</v>
          </cell>
          <cell r="T71"/>
          <cell r="W71"/>
          <cell r="X71"/>
          <cell r="Y71">
            <v>21</v>
          </cell>
          <cell r="Z71">
            <v>21798033.559999999</v>
          </cell>
          <cell r="AA71"/>
          <cell r="AB71"/>
          <cell r="AC71" t="str">
            <v>IPCA</v>
          </cell>
          <cell r="AD71"/>
          <cell r="AE71"/>
          <cell r="AF71"/>
          <cell r="AG71">
            <v>1</v>
          </cell>
          <cell r="AH71"/>
          <cell r="AI71"/>
          <cell r="AJ71">
            <v>0.13650000000000001</v>
          </cell>
          <cell r="AK71"/>
          <cell r="AL71">
            <v>252</v>
          </cell>
        </row>
        <row r="72">
          <cell r="B72" t="str">
            <v>CID01-DAM01-01</v>
          </cell>
          <cell r="C72" t="str">
            <v>-</v>
          </cell>
          <cell r="D72" t="str">
            <v>-</v>
          </cell>
          <cell r="E72" t="str">
            <v>DAMHA 1</v>
          </cell>
          <cell r="F72" t="str">
            <v>ISEC</v>
          </cell>
          <cell r="G72" t="str">
            <v>Cancelada</v>
          </cell>
          <cell r="H72">
            <v>4</v>
          </cell>
          <cell r="I72">
            <v>1</v>
          </cell>
          <cell r="J72" t="str">
            <v>Única</v>
          </cell>
          <cell r="Q72" t="str">
            <v>-</v>
          </cell>
          <cell r="S72" t="str">
            <v>-</v>
          </cell>
          <cell r="T72" t="str">
            <v>-</v>
          </cell>
          <cell r="W72" t="str">
            <v>-</v>
          </cell>
          <cell r="X72" t="str">
            <v>-</v>
          </cell>
          <cell r="Y72" t="str">
            <v>-</v>
          </cell>
          <cell r="Z72" t="str">
            <v>-</v>
          </cell>
          <cell r="AA72" t="str">
            <v>-</v>
          </cell>
          <cell r="AB72" t="str">
            <v>-</v>
          </cell>
          <cell r="AC72" t="str">
            <v>-</v>
          </cell>
          <cell r="AD72" t="str">
            <v>-</v>
          </cell>
          <cell r="AE72" t="str">
            <v>-</v>
          </cell>
          <cell r="AF72" t="str">
            <v>-</v>
          </cell>
          <cell r="AG72" t="str">
            <v>-</v>
          </cell>
          <cell r="AH72" t="str">
            <v>-</v>
          </cell>
          <cell r="AI72" t="str">
            <v>-</v>
          </cell>
          <cell r="AJ72" t="str">
            <v>-</v>
          </cell>
          <cell r="AK72" t="str">
            <v>-</v>
          </cell>
          <cell r="AL72" t="str">
            <v>-</v>
          </cell>
        </row>
        <row r="73">
          <cell r="B73" t="str">
            <v>CNA25-DIR01-25</v>
          </cell>
          <cell r="C73" t="str">
            <v>17E0840314</v>
          </cell>
          <cell r="D73" t="str">
            <v>BRNSECCRI0O2</v>
          </cell>
          <cell r="E73" t="str">
            <v>DIRECIONAL 1</v>
          </cell>
          <cell r="F73" t="str">
            <v>NOVA</v>
          </cell>
          <cell r="G73" t="str">
            <v>Ativo</v>
          </cell>
          <cell r="H73">
            <v>1</v>
          </cell>
          <cell r="I73">
            <v>25</v>
          </cell>
          <cell r="J73" t="str">
            <v>Única</v>
          </cell>
          <cell r="Q73">
            <v>42891</v>
          </cell>
          <cell r="S73">
            <v>43713</v>
          </cell>
          <cell r="T73">
            <v>43713</v>
          </cell>
          <cell r="W73" t="str">
            <v>Mensal</v>
          </cell>
          <cell r="X73">
            <v>0</v>
          </cell>
          <cell r="Y73">
            <v>202500</v>
          </cell>
          <cell r="Z73">
            <v>202500000</v>
          </cell>
          <cell r="AA73">
            <v>1000</v>
          </cell>
          <cell r="AB73" t="str">
            <v>Descarrega</v>
          </cell>
          <cell r="AC73" t="str">
            <v>CDI</v>
          </cell>
          <cell r="AD73" t="str">
            <v>Var</v>
          </cell>
          <cell r="AE73">
            <v>-2</v>
          </cell>
          <cell r="AF73" t="str">
            <v>Mensal</v>
          </cell>
          <cell r="AG73">
            <v>1</v>
          </cell>
          <cell r="AH73">
            <v>1</v>
          </cell>
          <cell r="AI73" t="str">
            <v>Saldo</v>
          </cell>
          <cell r="AJ73">
            <v>8.9999999999999993E-3</v>
          </cell>
          <cell r="AK73" t="str">
            <v>Mensal</v>
          </cell>
          <cell r="AL73">
            <v>252</v>
          </cell>
        </row>
        <row r="74">
          <cell r="B74" t="str">
            <v>KIA01 - HOR01-01</v>
          </cell>
          <cell r="C74" t="str">
            <v>CRA017004H7</v>
          </cell>
          <cell r="D74" t="str">
            <v>BRIMWLCRA002</v>
          </cell>
          <cell r="E74" t="str">
            <v>HORITA 1</v>
          </cell>
          <cell r="F74" t="str">
            <v>ISEC</v>
          </cell>
          <cell r="G74" t="str">
            <v>Ativo</v>
          </cell>
          <cell r="H74">
            <v>1</v>
          </cell>
          <cell r="I74">
            <v>1</v>
          </cell>
          <cell r="J74" t="str">
            <v>Única</v>
          </cell>
          <cell r="Q74">
            <v>42935</v>
          </cell>
          <cell r="S74">
            <v>43641</v>
          </cell>
          <cell r="T74">
            <v>43125</v>
          </cell>
          <cell r="W74" t="str">
            <v>Semestral</v>
          </cell>
          <cell r="X74">
            <v>0</v>
          </cell>
          <cell r="Y74">
            <v>3000</v>
          </cell>
          <cell r="Z74">
            <v>30000000</v>
          </cell>
          <cell r="AA74">
            <v>10000</v>
          </cell>
          <cell r="AB74" t="str">
            <v>Descarrega</v>
          </cell>
          <cell r="AC74" t="str">
            <v>CDI</v>
          </cell>
          <cell r="AD74" t="str">
            <v>Var</v>
          </cell>
          <cell r="AE74">
            <v>-1</v>
          </cell>
          <cell r="AF74" t="str">
            <v>-</v>
          </cell>
          <cell r="AG74">
            <v>1</v>
          </cell>
          <cell r="AH74">
            <v>1</v>
          </cell>
          <cell r="AI74" t="str">
            <v>Saldo</v>
          </cell>
          <cell r="AJ74">
            <v>0.03</v>
          </cell>
          <cell r="AK74" t="str">
            <v>Semestral</v>
          </cell>
          <cell r="AL74">
            <v>252</v>
          </cell>
        </row>
      </sheetData>
      <sheetData sheetId="1">
        <row r="1">
          <cell r="A1" t="str">
            <v>Código Série</v>
          </cell>
          <cell r="C1" t="str">
            <v>Banco Patrimônio Separado</v>
          </cell>
          <cell r="D1" t="str">
            <v>Agência</v>
          </cell>
          <cell r="E1" t="str">
            <v>Conta 1</v>
          </cell>
        </row>
        <row r="2">
          <cell r="A2" t="str">
            <v>CIA01-BIB01-01</v>
          </cell>
          <cell r="C2" t="str">
            <v>BRADESCO</v>
          </cell>
          <cell r="D2" t="str">
            <v>0134-1</v>
          </cell>
          <cell r="E2" t="str">
            <v>122.823-4</v>
          </cell>
        </row>
        <row r="3">
          <cell r="A3" t="str">
            <v>CIA02-CNL01-02</v>
          </cell>
          <cell r="C3" t="str">
            <v>BRADESCO</v>
          </cell>
          <cell r="D3" t="str">
            <v>0134-1</v>
          </cell>
          <cell r="E3" t="str">
            <v>122.825-0</v>
          </cell>
        </row>
        <row r="4">
          <cell r="A4" t="str">
            <v>CIA03-ECX01-03</v>
          </cell>
          <cell r="C4" t="str">
            <v>BRADESCO</v>
          </cell>
          <cell r="D4" t="str">
            <v>0134-1</v>
          </cell>
          <cell r="E4" t="str">
            <v>122.829-3</v>
          </cell>
        </row>
        <row r="5">
          <cell r="A5" t="str">
            <v>CIA04-DAC01-04</v>
          </cell>
          <cell r="C5" t="str">
            <v>BRADESCO</v>
          </cell>
          <cell r="D5" t="str">
            <v>0134-1</v>
          </cell>
          <cell r="E5" t="str">
            <v>122.837-4</v>
          </cell>
        </row>
        <row r="6">
          <cell r="A6" t="str">
            <v>CIA05-FLA01-05</v>
          </cell>
          <cell r="C6" t="str">
            <v>BRADESCO</v>
          </cell>
          <cell r="D6" t="str">
            <v>0134-1</v>
          </cell>
          <cell r="E6" t="str">
            <v>122.833-1</v>
          </cell>
        </row>
        <row r="7">
          <cell r="A7" t="str">
            <v>CIA06-VIT01-06</v>
          </cell>
          <cell r="C7" t="str">
            <v>BRADESCO</v>
          </cell>
          <cell r="D7" t="str">
            <v>0134-1</v>
          </cell>
          <cell r="E7" t="str">
            <v>122.839-0</v>
          </cell>
        </row>
        <row r="8">
          <cell r="A8" t="str">
            <v>CIA06-VIT01-07</v>
          </cell>
          <cell r="C8" t="str">
            <v>BRADESCO</v>
          </cell>
          <cell r="D8" t="str">
            <v>0134-1</v>
          </cell>
          <cell r="E8" t="str">
            <v>122.839-0</v>
          </cell>
        </row>
        <row r="9">
          <cell r="A9" t="str">
            <v>CIA08-ECO01-08</v>
          </cell>
          <cell r="C9" t="str">
            <v>BRADESCO</v>
          </cell>
          <cell r="D9" t="str">
            <v>0134-1</v>
          </cell>
          <cell r="E9" t="str">
            <v>122845-5</v>
          </cell>
        </row>
        <row r="10">
          <cell r="A10" t="str">
            <v>CIB01-CON01-01</v>
          </cell>
          <cell r="C10" t="str">
            <v>BRADESCO</v>
          </cell>
          <cell r="D10" t="str">
            <v>0134-1</v>
          </cell>
          <cell r="E10" t="str">
            <v>122.827-7</v>
          </cell>
        </row>
        <row r="11">
          <cell r="A11" t="str">
            <v>CIB02-LUC01-02</v>
          </cell>
          <cell r="C11" t="str">
            <v>BRADESCO</v>
          </cell>
          <cell r="D11" t="str">
            <v>0134-1</v>
          </cell>
          <cell r="E11" t="str">
            <v>122.831-5</v>
          </cell>
        </row>
        <row r="12">
          <cell r="A12" t="str">
            <v>CIB02-LUC01-03</v>
          </cell>
          <cell r="C12" t="str">
            <v>BRADESCO</v>
          </cell>
          <cell r="D12" t="str">
            <v>0134-1</v>
          </cell>
          <cell r="E12" t="str">
            <v>122.831-5</v>
          </cell>
        </row>
        <row r="13">
          <cell r="A13" t="str">
            <v>CIB02-LUC01-04</v>
          </cell>
          <cell r="C13" t="str">
            <v>BRADESCO</v>
          </cell>
          <cell r="D13" t="str">
            <v>0134-1</v>
          </cell>
          <cell r="E13" t="str">
            <v>122.831-5</v>
          </cell>
        </row>
        <row r="14">
          <cell r="A14" t="str">
            <v>CIB05-ESS02-05</v>
          </cell>
          <cell r="C14" t="str">
            <v>BRADESCO</v>
          </cell>
          <cell r="D14" t="str">
            <v>0134-1</v>
          </cell>
          <cell r="E14" t="str">
            <v>122957-5</v>
          </cell>
        </row>
        <row r="15">
          <cell r="A15" t="str">
            <v>CIB05-ESS02-06</v>
          </cell>
          <cell r="C15" t="str">
            <v>BRADESCO</v>
          </cell>
          <cell r="D15" t="str">
            <v>0134-1</v>
          </cell>
          <cell r="E15" t="str">
            <v>122957-5</v>
          </cell>
        </row>
        <row r="16">
          <cell r="A16" t="str">
            <v>CIC01-CHB01-01</v>
          </cell>
          <cell r="C16" t="str">
            <v>BRADESCO</v>
          </cell>
          <cell r="D16" t="str">
            <v>0134-1</v>
          </cell>
          <cell r="E16" t="str">
            <v>122.841-2</v>
          </cell>
        </row>
        <row r="17">
          <cell r="A17" t="str">
            <v>CIC01-CHB01-02</v>
          </cell>
          <cell r="C17" t="str">
            <v>BRADESCO</v>
          </cell>
          <cell r="D17" t="str">
            <v>0134-1</v>
          </cell>
          <cell r="E17" t="str">
            <v>122.841-2</v>
          </cell>
        </row>
        <row r="18">
          <cell r="A18" t="str">
            <v>CIC03-ESS01-03</v>
          </cell>
          <cell r="C18" t="str">
            <v>BRADESCO</v>
          </cell>
          <cell r="D18" t="str">
            <v>0134-1</v>
          </cell>
          <cell r="E18" t="str">
            <v>122853-6</v>
          </cell>
        </row>
        <row r="19">
          <cell r="A19" t="str">
            <v>CIC03-ESS01-04</v>
          </cell>
          <cell r="C19" t="str">
            <v>BRADESCO</v>
          </cell>
          <cell r="D19" t="str">
            <v>0134-1</v>
          </cell>
          <cell r="E19" t="str">
            <v>122853-6</v>
          </cell>
        </row>
        <row r="20">
          <cell r="A20" t="str">
            <v>CID02-AIR01-02</v>
          </cell>
          <cell r="C20" t="str">
            <v>BRADESCO</v>
          </cell>
          <cell r="D20" t="str">
            <v>0134-1</v>
          </cell>
          <cell r="E20" t="str">
            <v>122.855-2</v>
          </cell>
        </row>
        <row r="21">
          <cell r="A21" t="str">
            <v>CID05-LER01-05</v>
          </cell>
          <cell r="C21" t="str">
            <v>BRADESCO</v>
          </cell>
          <cell r="D21" t="str">
            <v>0134-1</v>
          </cell>
          <cell r="E21" t="str">
            <v>4651-5</v>
          </cell>
        </row>
        <row r="22">
          <cell r="A22" t="str">
            <v>CID06-AIR02-06</v>
          </cell>
          <cell r="C22" t="str">
            <v>BRADESCO</v>
          </cell>
          <cell r="D22" t="str">
            <v>0134-1</v>
          </cell>
          <cell r="E22" t="str">
            <v>122856-0</v>
          </cell>
        </row>
        <row r="23">
          <cell r="A23" t="str">
            <v>CNA06-COF01-06</v>
          </cell>
          <cell r="C23" t="str">
            <v>BRADESCO</v>
          </cell>
          <cell r="D23">
            <v>1322</v>
          </cell>
          <cell r="E23" t="str">
            <v>0064619-9</v>
          </cell>
        </row>
        <row r="24">
          <cell r="A24" t="str">
            <v>CNA07-BRE01-07</v>
          </cell>
          <cell r="C24" t="str">
            <v>BRADESCO</v>
          </cell>
          <cell r="D24">
            <v>1322</v>
          </cell>
          <cell r="E24" t="str">
            <v>0065888-0</v>
          </cell>
        </row>
        <row r="25">
          <cell r="A25" t="str">
            <v>CNA07-BRE01-08</v>
          </cell>
          <cell r="C25" t="str">
            <v>BRADESCO</v>
          </cell>
          <cell r="D25">
            <v>1322</v>
          </cell>
          <cell r="E25" t="str">
            <v>0065888-0</v>
          </cell>
        </row>
        <row r="26">
          <cell r="A26" t="str">
            <v>CNA09-ALM01-09</v>
          </cell>
          <cell r="C26" t="str">
            <v>BRADESCO</v>
          </cell>
          <cell r="D26">
            <v>1322</v>
          </cell>
          <cell r="E26" t="str">
            <v>0063204-0</v>
          </cell>
        </row>
        <row r="27">
          <cell r="A27" t="str">
            <v>CNA10-ECN01-10</v>
          </cell>
          <cell r="C27" t="str">
            <v>BRADESCO</v>
          </cell>
          <cell r="D27">
            <v>1322</v>
          </cell>
          <cell r="E27" t="str">
            <v>0000157-0</v>
          </cell>
        </row>
        <row r="28">
          <cell r="A28" t="str">
            <v>CNA10-ECN01-11</v>
          </cell>
          <cell r="C28" t="str">
            <v>BRADESCO</v>
          </cell>
          <cell r="D28">
            <v>1322</v>
          </cell>
          <cell r="E28" t="str">
            <v>0000157-0</v>
          </cell>
        </row>
        <row r="29">
          <cell r="A29" t="str">
            <v>CNA12-NOR01-12</v>
          </cell>
          <cell r="C29" t="str">
            <v>BRADESCO</v>
          </cell>
          <cell r="D29">
            <v>1322</v>
          </cell>
          <cell r="E29" t="str">
            <v>0000224-0</v>
          </cell>
        </row>
        <row r="30">
          <cell r="A30" t="str">
            <v>CNA12-NOR01-13</v>
          </cell>
          <cell r="C30" t="str">
            <v>BRADESCO</v>
          </cell>
          <cell r="D30">
            <v>1322</v>
          </cell>
          <cell r="E30" t="str">
            <v>0000224-0</v>
          </cell>
        </row>
        <row r="31">
          <cell r="A31" t="str">
            <v>CNA14-GUA01-14</v>
          </cell>
          <cell r="C31" t="str">
            <v>BRADESCO</v>
          </cell>
          <cell r="D31">
            <v>1322</v>
          </cell>
          <cell r="E31" t="str">
            <v>0000225-9</v>
          </cell>
        </row>
        <row r="32">
          <cell r="A32" t="str">
            <v>CNA15-SER01-15</v>
          </cell>
          <cell r="C32" t="str">
            <v>BRADESCO</v>
          </cell>
          <cell r="D32">
            <v>1322</v>
          </cell>
          <cell r="E32" t="str">
            <v>0000516-9</v>
          </cell>
        </row>
        <row r="33">
          <cell r="A33" t="str">
            <v>CNA16-MAR01-16</v>
          </cell>
          <cell r="C33" t="str">
            <v>BRADESCO</v>
          </cell>
          <cell r="D33">
            <v>1322</v>
          </cell>
          <cell r="E33" t="str">
            <v>0000628-9</v>
          </cell>
        </row>
        <row r="34">
          <cell r="A34" t="str">
            <v>CNA17-EOR01-17</v>
          </cell>
          <cell r="C34" t="str">
            <v>ITAÚ</v>
          </cell>
          <cell r="D34">
            <v>8679</v>
          </cell>
          <cell r="E34" t="str">
            <v>12340-9</v>
          </cell>
        </row>
        <row r="35">
          <cell r="A35" t="str">
            <v>CNA18-BRA01-18</v>
          </cell>
          <cell r="C35" t="str">
            <v>BRADESCO</v>
          </cell>
          <cell r="D35">
            <v>1322</v>
          </cell>
          <cell r="E35" t="str">
            <v>0000937-7</v>
          </cell>
        </row>
        <row r="36">
          <cell r="A36" t="str">
            <v>CNA19-MTG01-19</v>
          </cell>
          <cell r="C36" t="str">
            <v>ITAÚ</v>
          </cell>
          <cell r="D36">
            <v>8679</v>
          </cell>
          <cell r="E36" t="str">
            <v>12900-0</v>
          </cell>
        </row>
        <row r="37">
          <cell r="A37" t="str">
            <v>CNA20-TUC01-20</v>
          </cell>
          <cell r="C37" t="str">
            <v>ITAÚ</v>
          </cell>
          <cell r="D37">
            <v>8679</v>
          </cell>
          <cell r="E37" t="str">
            <v>12929-9</v>
          </cell>
        </row>
        <row r="38">
          <cell r="A38" t="str">
            <v>CNA20-TUC01-21</v>
          </cell>
          <cell r="C38" t="str">
            <v>ITAÚ</v>
          </cell>
          <cell r="D38">
            <v>8679</v>
          </cell>
          <cell r="E38" t="str">
            <v>12929-9</v>
          </cell>
        </row>
        <row r="39">
          <cell r="A39" t="str">
            <v>CNA22-PAT01-22</v>
          </cell>
          <cell r="C39" t="str">
            <v>BRADESCO</v>
          </cell>
          <cell r="D39">
            <v>1322</v>
          </cell>
          <cell r="E39" t="str">
            <v>0000629-7</v>
          </cell>
        </row>
        <row r="40">
          <cell r="A40" t="str">
            <v>CNA23-GSR01-23</v>
          </cell>
          <cell r="C40" t="str">
            <v>BRADESCO</v>
          </cell>
          <cell r="D40">
            <v>3378</v>
          </cell>
          <cell r="E40" t="str">
            <v>0000241-0</v>
          </cell>
        </row>
        <row r="41">
          <cell r="A41" t="str">
            <v>CNA24-TAM01-24</v>
          </cell>
          <cell r="C41" t="str">
            <v>BRADESCO</v>
          </cell>
          <cell r="D41">
            <v>1322</v>
          </cell>
          <cell r="E41" t="str">
            <v>0063566-9</v>
          </cell>
        </row>
        <row r="42">
          <cell r="A42" t="str">
            <v>CSA01-NCO01-01</v>
          </cell>
          <cell r="C42" t="str">
            <v>BRADESCO</v>
          </cell>
          <cell r="D42" t="str">
            <v>3391-0</v>
          </cell>
          <cell r="E42" t="str">
            <v>7028-9</v>
          </cell>
        </row>
        <row r="43">
          <cell r="A43" t="str">
            <v>CSA02-DLD01-02</v>
          </cell>
          <cell r="C43" t="str">
            <v>BRADESCO</v>
          </cell>
          <cell r="D43" t="str">
            <v>3391-0</v>
          </cell>
          <cell r="E43" t="str">
            <v>7029-7</v>
          </cell>
        </row>
        <row r="44">
          <cell r="A44" t="str">
            <v>CSA03-GAF01-03</v>
          </cell>
          <cell r="C44" t="str">
            <v>BRADESCO</v>
          </cell>
          <cell r="D44" t="str">
            <v>3391-0</v>
          </cell>
          <cell r="E44" t="str">
            <v>7030-0</v>
          </cell>
        </row>
        <row r="45">
          <cell r="A45" t="str">
            <v>CSA05-GIN01-05</v>
          </cell>
          <cell r="C45" t="str">
            <v>BRADESCO</v>
          </cell>
          <cell r="D45" t="str">
            <v>3391-0</v>
          </cell>
          <cell r="E45" t="str">
            <v>7031-9</v>
          </cell>
        </row>
        <row r="46">
          <cell r="A46" t="str">
            <v>CSA05-GIN01-06</v>
          </cell>
          <cell r="C46" t="str">
            <v>BRADESCO</v>
          </cell>
          <cell r="D46" t="str">
            <v>3391-0</v>
          </cell>
          <cell r="E46" t="str">
            <v>7031-9</v>
          </cell>
        </row>
        <row r="47">
          <cell r="A47" t="str">
            <v>CSA07-ELL01-07</v>
          </cell>
          <cell r="C47" t="str">
            <v>BRADESCO</v>
          </cell>
          <cell r="D47" t="str">
            <v>3391-0</v>
          </cell>
          <cell r="E47" t="str">
            <v>7032-7</v>
          </cell>
        </row>
        <row r="48">
          <cell r="A48" t="str">
            <v>CSA08-GIN02-08</v>
          </cell>
          <cell r="C48" t="str">
            <v>BRADESCO</v>
          </cell>
          <cell r="D48" t="str">
            <v>3391-0</v>
          </cell>
          <cell r="E48" t="str">
            <v>7033-5</v>
          </cell>
        </row>
        <row r="49">
          <cell r="A49" t="str">
            <v>CSA09-DEL01-09</v>
          </cell>
          <cell r="C49" t="str">
            <v>BRADESCO</v>
          </cell>
          <cell r="D49" t="str">
            <v>3391-0</v>
          </cell>
          <cell r="E49" t="str">
            <v>7034-3</v>
          </cell>
        </row>
        <row r="50">
          <cell r="A50" t="str">
            <v>CSA10-BRE01-10</v>
          </cell>
          <cell r="C50" t="str">
            <v>BRADESCO</v>
          </cell>
          <cell r="D50" t="str">
            <v>3391-0</v>
          </cell>
          <cell r="E50" t="str">
            <v>7035-1</v>
          </cell>
        </row>
        <row r="51">
          <cell r="A51" t="str">
            <v>CSA11-LDI01-11</v>
          </cell>
          <cell r="C51" t="str">
            <v>BRADESCO</v>
          </cell>
          <cell r="D51" t="str">
            <v>3391-0</v>
          </cell>
          <cell r="E51" t="str">
            <v>7037-8</v>
          </cell>
        </row>
        <row r="52">
          <cell r="A52" t="str">
            <v>CSA14-DEL02-14</v>
          </cell>
          <cell r="C52" t="str">
            <v>BRADESCO</v>
          </cell>
          <cell r="D52" t="str">
            <v>3391-0</v>
          </cell>
          <cell r="E52" t="str">
            <v>7038-6</v>
          </cell>
        </row>
        <row r="53">
          <cell r="A53" t="str">
            <v>CSA16-NEX01-16</v>
          </cell>
          <cell r="C53" t="str">
            <v>BRADESCO</v>
          </cell>
          <cell r="D53" t="str">
            <v>3391-0</v>
          </cell>
          <cell r="E53" t="str">
            <v>7039-4</v>
          </cell>
        </row>
        <row r="54">
          <cell r="A54" t="str">
            <v>CSA16-NEX01-17</v>
          </cell>
          <cell r="C54" t="str">
            <v>BRADESCO</v>
          </cell>
          <cell r="D54" t="str">
            <v>3391-0</v>
          </cell>
          <cell r="E54" t="str">
            <v>7039-4</v>
          </cell>
        </row>
        <row r="55">
          <cell r="A55" t="str">
            <v>CSA18-GIN01-18</v>
          </cell>
          <cell r="C55" t="str">
            <v>ITAÚ</v>
          </cell>
          <cell r="D55">
            <v>3100</v>
          </cell>
          <cell r="E55" t="str">
            <v>25806-4</v>
          </cell>
        </row>
        <row r="56">
          <cell r="A56" t="str">
            <v>CSA19-NCO02-19</v>
          </cell>
          <cell r="C56" t="str">
            <v>BRADESCO</v>
          </cell>
          <cell r="D56" t="str">
            <v>3391-0</v>
          </cell>
          <cell r="E56" t="str">
            <v>7041-6</v>
          </cell>
        </row>
        <row r="57">
          <cell r="A57" t="str">
            <v>CSA19-NCO02-20</v>
          </cell>
          <cell r="C57" t="str">
            <v>BRADESCO</v>
          </cell>
          <cell r="D57" t="str">
            <v>3391-0</v>
          </cell>
          <cell r="E57" t="str">
            <v>7041-6</v>
          </cell>
        </row>
        <row r="58">
          <cell r="A58" t="str">
            <v>CSA21-LOG01-21</v>
          </cell>
          <cell r="C58" t="str">
            <v>BRADESCO</v>
          </cell>
          <cell r="D58" t="str">
            <v>3391-0</v>
          </cell>
          <cell r="E58" t="str">
            <v>7042-4</v>
          </cell>
        </row>
        <row r="59">
          <cell r="A59" t="str">
            <v>CSA22-CIP01-22</v>
          </cell>
          <cell r="C59" t="str">
            <v>BRADESCO</v>
          </cell>
          <cell r="D59" t="str">
            <v>3391-0</v>
          </cell>
          <cell r="E59" t="str">
            <v>7043-2</v>
          </cell>
        </row>
        <row r="60">
          <cell r="A60" t="str">
            <v>CSA23-CIP02-23</v>
          </cell>
          <cell r="C60" t="str">
            <v>BRADESCO</v>
          </cell>
          <cell r="D60" t="str">
            <v>3391-0</v>
          </cell>
          <cell r="E60" t="str">
            <v>7044-0</v>
          </cell>
        </row>
        <row r="61">
          <cell r="A61" t="str">
            <v>CSA23-CIP02-24</v>
          </cell>
          <cell r="C61" t="str">
            <v>BRADESCO</v>
          </cell>
          <cell r="D61" t="str">
            <v>3391-0</v>
          </cell>
          <cell r="E61" t="str">
            <v>7044-0</v>
          </cell>
        </row>
        <row r="62">
          <cell r="A62" t="str">
            <v>CSA25-ALP01-25</v>
          </cell>
          <cell r="C62" t="str">
            <v>BRADESCO</v>
          </cell>
          <cell r="D62" t="str">
            <v>3391-0</v>
          </cell>
          <cell r="E62" t="str">
            <v>7046-7</v>
          </cell>
        </row>
        <row r="63">
          <cell r="A63" t="str">
            <v>CSA25-ALP01-26</v>
          </cell>
          <cell r="C63" t="str">
            <v>BRADESCO</v>
          </cell>
          <cell r="D63" t="str">
            <v>3391-0</v>
          </cell>
          <cell r="E63" t="str">
            <v>7046-7</v>
          </cell>
        </row>
        <row r="64">
          <cell r="A64" t="str">
            <v>CSA25-ALP01-27</v>
          </cell>
          <cell r="C64" t="str">
            <v>BRADESCO</v>
          </cell>
          <cell r="D64" t="str">
            <v>3391-0</v>
          </cell>
          <cell r="E64" t="str">
            <v>7046-7</v>
          </cell>
        </row>
        <row r="65">
          <cell r="A65" t="str">
            <v>CSA28-LDI02-28</v>
          </cell>
          <cell r="C65" t="str">
            <v>BRADESCO</v>
          </cell>
          <cell r="D65" t="str">
            <v>3391-0</v>
          </cell>
          <cell r="E65" t="str">
            <v>7047-5</v>
          </cell>
        </row>
        <row r="66">
          <cell r="A66" t="str">
            <v>CSA29-GIN04-29</v>
          </cell>
          <cell r="C66" t="str">
            <v>BRADESCO</v>
          </cell>
          <cell r="D66" t="str">
            <v>3391-0</v>
          </cell>
          <cell r="E66" t="str">
            <v>7048-3</v>
          </cell>
        </row>
        <row r="67">
          <cell r="A67" t="str">
            <v>CSA29-GIN04-30</v>
          </cell>
          <cell r="C67" t="str">
            <v>BRADESCO</v>
          </cell>
          <cell r="D67" t="str">
            <v>3391-0</v>
          </cell>
          <cell r="E67" t="str">
            <v>7048-3</v>
          </cell>
        </row>
        <row r="68">
          <cell r="A68" t="str">
            <v>CSA29-GIN04-31</v>
          </cell>
          <cell r="C68" t="str">
            <v>BRADESCO</v>
          </cell>
          <cell r="D68" t="str">
            <v>3391-0</v>
          </cell>
          <cell r="E68" t="str">
            <v>7048-3</v>
          </cell>
        </row>
        <row r="69">
          <cell r="A69" t="str">
            <v>CSA32-NCO03-32</v>
          </cell>
          <cell r="C69" t="str">
            <v>BRADESCO</v>
          </cell>
          <cell r="D69" t="str">
            <v>3391-0</v>
          </cell>
          <cell r="E69" t="str">
            <v>7050-5</v>
          </cell>
        </row>
        <row r="70">
          <cell r="A70" t="str">
            <v>CSA32-NCO03-33</v>
          </cell>
          <cell r="C70" t="str">
            <v>BRADESCO</v>
          </cell>
          <cell r="D70" t="str">
            <v>3391-0</v>
          </cell>
          <cell r="E70" t="str">
            <v>7050-5</v>
          </cell>
        </row>
        <row r="71">
          <cell r="A71" t="str">
            <v>CSA32-NCO03-34</v>
          </cell>
          <cell r="C71" t="str">
            <v>BRADESCO</v>
          </cell>
          <cell r="D71" t="str">
            <v>3391-0</v>
          </cell>
          <cell r="E71" t="str">
            <v>7050-5</v>
          </cell>
        </row>
        <row r="72">
          <cell r="A72" t="str">
            <v>CID01-DAM01-01</v>
          </cell>
          <cell r="C72" t="str">
            <v>BRADESCO</v>
          </cell>
          <cell r="D72" t="str">
            <v>-</v>
          </cell>
          <cell r="E72" t="str">
            <v>-</v>
          </cell>
        </row>
        <row r="73">
          <cell r="A73" t="str">
            <v>CNA25-DIR01-25</v>
          </cell>
          <cell r="C73" t="str">
            <v>BRADESCO</v>
          </cell>
          <cell r="D73" t="str">
            <v>-</v>
          </cell>
          <cell r="E73" t="str">
            <v>-</v>
          </cell>
        </row>
        <row r="74">
          <cell r="A74" t="str">
            <v>KIA01 - HOR01-01</v>
          </cell>
          <cell r="C74" t="str">
            <v>BRADESCO</v>
          </cell>
          <cell r="D74" t="str">
            <v>0134-1</v>
          </cell>
          <cell r="E74" t="str">
            <v>4963-8</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001" refreshedDate="42949.760616087966" createdVersion="6" refreshedVersion="6" minRefreshableVersion="3" recordCount="303">
  <cacheSource type="worksheet">
    <worksheetSource name="PU_MÊS"/>
  </cacheSource>
  <cacheFields count="22">
    <cacheField name="Seq." numFmtId="1">
      <sharedItems containsSemiMixedTypes="0" containsString="0" containsNumber="1" containsInteger="1" minValue="1" maxValue="303"/>
    </cacheField>
    <cacheField name="Evento" numFmtId="1">
      <sharedItems/>
    </cacheField>
    <cacheField name="Data Aniversário" numFmtId="14">
      <sharedItems containsSemiMixedTypes="0" containsNonDate="0" containsDate="1" containsString="0" minDate="2013-01-21T00:00:00" maxDate="2038-03-22T00:00:00" count="303">
        <d v="2013-01-21T00:00:00"/>
        <d v="2013-02-21T00:00:00"/>
        <d v="2013-03-21T00:00:00"/>
        <d v="2013-04-21T00:00:00"/>
        <d v="2013-05-21T00:00:00"/>
        <d v="2013-06-21T00:00:00"/>
        <d v="2013-07-21T00:00:00"/>
        <d v="2013-08-21T00:00:00"/>
        <d v="2013-09-21T00:00:00"/>
        <d v="2013-10-21T00:00:00"/>
        <d v="2013-11-21T00:00:00"/>
        <d v="2013-12-21T00:00:00"/>
        <d v="2014-01-21T00:00:00"/>
        <d v="2014-02-21T00:00:00"/>
        <d v="2014-03-21T00:00:00"/>
        <d v="2014-04-21T00:00:00"/>
        <d v="2014-05-21T00:00:00"/>
        <d v="2014-06-21T00:00:00"/>
        <d v="2014-07-21T00:00:00"/>
        <d v="2014-08-21T00:00:00"/>
        <d v="2014-09-21T00:00:00"/>
        <d v="2014-10-21T00:00:00"/>
        <d v="2014-11-21T00:00:00"/>
        <d v="2014-12-21T00:00:00"/>
        <d v="2015-01-21T00:00:00"/>
        <d v="2015-02-21T00:00:00"/>
        <d v="2015-03-21T00:00:00"/>
        <d v="2015-04-21T00:00:00"/>
        <d v="2015-05-21T00:00:00"/>
        <d v="2015-06-21T00:00:00"/>
        <d v="2015-07-21T00:00:00"/>
        <d v="2015-08-21T00:00:00"/>
        <d v="2015-09-21T00:00:00"/>
        <d v="2015-10-21T00:00:00"/>
        <d v="2015-11-21T00:00:00"/>
        <d v="2015-12-21T00:00:00"/>
        <d v="2016-01-21T00:00:00"/>
        <d v="2016-02-21T00:00:00"/>
        <d v="2016-03-21T00:00:00"/>
        <d v="2016-04-21T00:00:00"/>
        <d v="2016-05-21T00:00:00"/>
        <d v="2016-06-21T00:00:00"/>
        <d v="2016-07-21T00:00:00"/>
        <d v="2016-08-21T00:00:00"/>
        <d v="2016-09-21T00:00:00"/>
        <d v="2016-10-21T00:00:00"/>
        <d v="2016-11-21T00:00:00"/>
        <d v="2016-12-21T00:00:00"/>
        <d v="2017-01-21T00:00:00"/>
        <d v="2017-02-21T00:00:00"/>
        <d v="2017-03-21T00:00:00"/>
        <d v="2017-04-21T00:00:00"/>
        <d v="2017-05-21T00:00:00"/>
        <d v="2017-06-21T00:00:00"/>
        <d v="2017-07-21T00:00:00"/>
        <d v="2017-08-21T00:00:00"/>
        <d v="2017-09-21T00:00:00"/>
        <d v="2017-10-21T00:00:00"/>
        <d v="2017-11-21T00:00:00"/>
        <d v="2017-12-21T00:00:00"/>
        <d v="2018-01-21T00:00:00"/>
        <d v="2018-02-21T00:00:00"/>
        <d v="2018-03-21T00:00:00"/>
        <d v="2018-04-21T00:00:00"/>
        <d v="2018-05-21T00:00:00"/>
        <d v="2018-06-21T00:00:00"/>
        <d v="2018-07-21T00:00:00"/>
        <d v="2018-08-21T00:00:00"/>
        <d v="2018-09-21T00:00:00"/>
        <d v="2018-10-21T00:00:00"/>
        <d v="2018-11-21T00:00:00"/>
        <d v="2018-12-21T00:00:00"/>
        <d v="2019-01-21T00:00:00"/>
        <d v="2019-02-21T00:00:00"/>
        <d v="2019-03-21T00:00:00"/>
        <d v="2019-04-21T00:00:00"/>
        <d v="2019-05-21T00:00:00"/>
        <d v="2019-06-21T00:00:00"/>
        <d v="2019-07-21T00:00:00"/>
        <d v="2019-08-21T00:00:00"/>
        <d v="2019-09-21T00:00:00"/>
        <d v="2019-10-21T00:00:00"/>
        <d v="2019-11-21T00:00:00"/>
        <d v="2019-12-21T00:00:00"/>
        <d v="2020-01-21T00:00:00"/>
        <d v="2020-02-21T00:00:00"/>
        <d v="2020-03-21T00:00:00"/>
        <d v="2020-04-21T00:00:00"/>
        <d v="2020-05-21T00:00:00"/>
        <d v="2020-06-21T00:00:00"/>
        <d v="2020-07-21T00:00:00"/>
        <d v="2020-08-21T00:00:00"/>
        <d v="2020-09-21T00:00:00"/>
        <d v="2020-10-21T00:00:00"/>
        <d v="2020-11-21T00:00:00"/>
        <d v="2020-12-21T00:00:00"/>
        <d v="2021-01-21T00:00:00"/>
        <d v="2021-02-21T00:00:00"/>
        <d v="2021-03-21T00:00:00"/>
        <d v="2021-04-21T00:00:00"/>
        <d v="2021-05-21T00:00:00"/>
        <d v="2021-06-21T00:00:00"/>
        <d v="2021-07-21T00:00:00"/>
        <d v="2021-08-21T00:00:00"/>
        <d v="2021-09-21T00:00:00"/>
        <d v="2021-10-21T00:00:00"/>
        <d v="2021-11-21T00:00:00"/>
        <d v="2021-12-21T00:00:00"/>
        <d v="2022-01-21T00:00:00"/>
        <d v="2022-02-21T00:00:00"/>
        <d v="2022-03-21T00:00:00"/>
        <d v="2022-04-21T00:00:00"/>
        <d v="2022-05-21T00:00:00"/>
        <d v="2022-06-21T00:00:00"/>
        <d v="2022-07-21T00:00:00"/>
        <d v="2022-08-21T00:00:00"/>
        <d v="2022-09-21T00:00:00"/>
        <d v="2022-10-21T00:00:00"/>
        <d v="2022-11-21T00:00:00"/>
        <d v="2022-12-21T00:00:00"/>
        <d v="2023-01-21T00:00:00"/>
        <d v="2023-02-21T00:00:00"/>
        <d v="2023-03-21T00:00:00"/>
        <d v="2023-04-21T00:00:00"/>
        <d v="2023-05-21T00:00:00"/>
        <d v="2023-06-21T00:00:00"/>
        <d v="2023-07-21T00:00:00"/>
        <d v="2023-08-21T00:00:00"/>
        <d v="2023-09-21T00:00:00"/>
        <d v="2023-10-21T00:00:00"/>
        <d v="2023-11-21T00:00:00"/>
        <d v="2023-12-21T00:00:00"/>
        <d v="2024-01-21T00:00:00"/>
        <d v="2024-02-21T00:00:00"/>
        <d v="2024-03-21T00:00:00"/>
        <d v="2024-04-21T00:00:00"/>
        <d v="2024-05-21T00:00:00"/>
        <d v="2024-06-21T00:00:00"/>
        <d v="2024-07-21T00:00:00"/>
        <d v="2024-08-21T00:00:00"/>
        <d v="2024-09-21T00:00:00"/>
        <d v="2024-10-21T00:00:00"/>
        <d v="2024-11-21T00:00:00"/>
        <d v="2024-12-21T00:00:00"/>
        <d v="2025-01-21T00:00:00"/>
        <d v="2025-02-21T00:00:00"/>
        <d v="2025-03-21T00:00:00"/>
        <d v="2025-04-21T00:00:00"/>
        <d v="2025-05-21T00:00:00"/>
        <d v="2025-06-21T00:00:00"/>
        <d v="2025-07-21T00:00:00"/>
        <d v="2025-08-21T00:00:00"/>
        <d v="2025-09-21T00:00:00"/>
        <d v="2025-10-21T00:00:00"/>
        <d v="2025-11-21T00:00:00"/>
        <d v="2025-12-21T00:00:00"/>
        <d v="2026-01-21T00:00:00"/>
        <d v="2026-02-21T00:00:00"/>
        <d v="2026-03-21T00:00:00"/>
        <d v="2026-04-21T00:00:00"/>
        <d v="2026-05-21T00:00:00"/>
        <d v="2026-06-21T00:00:00"/>
        <d v="2026-07-21T00:00:00"/>
        <d v="2026-08-21T00:00:00"/>
        <d v="2026-09-21T00:00:00"/>
        <d v="2026-10-21T00:00:00"/>
        <d v="2026-11-21T00:00:00"/>
        <d v="2026-12-21T00:00:00"/>
        <d v="2027-01-21T00:00:00"/>
        <d v="2027-02-21T00:00:00"/>
        <d v="2027-03-21T00:00:00"/>
        <d v="2027-04-21T00:00:00"/>
        <d v="2027-05-21T00:00:00"/>
        <d v="2027-06-21T00:00:00"/>
        <d v="2027-07-21T00:00:00"/>
        <d v="2027-08-21T00:00:00"/>
        <d v="2027-09-21T00:00:00"/>
        <d v="2027-10-21T00:00:00"/>
        <d v="2027-11-21T00:00:00"/>
        <d v="2027-12-21T00:00:00"/>
        <d v="2028-01-21T00:00:00"/>
        <d v="2028-02-21T00:00:00"/>
        <d v="2028-03-21T00:00:00"/>
        <d v="2028-04-21T00:00:00"/>
        <d v="2028-05-21T00:00:00"/>
        <d v="2028-06-21T00:00:00"/>
        <d v="2028-07-21T00:00:00"/>
        <d v="2028-08-21T00:00:00"/>
        <d v="2028-09-21T00:00:00"/>
        <d v="2028-10-21T00:00:00"/>
        <d v="2028-11-21T00:00:00"/>
        <d v="2028-12-21T00:00:00"/>
        <d v="2029-01-21T00:00:00"/>
        <d v="2029-02-21T00:00:00"/>
        <d v="2029-03-21T00:00:00"/>
        <d v="2029-04-21T00:00:00"/>
        <d v="2029-05-21T00:00:00"/>
        <d v="2029-06-21T00:00:00"/>
        <d v="2029-07-21T00:00:00"/>
        <d v="2029-08-21T00:00:00"/>
        <d v="2029-09-21T00:00:00"/>
        <d v="2029-10-21T00:00:00"/>
        <d v="2029-11-21T00:00:00"/>
        <d v="2029-12-21T00:00:00"/>
        <d v="2030-01-21T00:00:00"/>
        <d v="2030-02-21T00:00:00"/>
        <d v="2030-03-21T00:00:00"/>
        <d v="2030-04-21T00:00:00"/>
        <d v="2030-05-21T00:00:00"/>
        <d v="2030-06-21T00:00:00"/>
        <d v="2030-07-21T00:00:00"/>
        <d v="2030-08-21T00:00:00"/>
        <d v="2030-09-21T00:00:00"/>
        <d v="2030-10-21T00:00:00"/>
        <d v="2030-11-21T00:00:00"/>
        <d v="2030-12-21T00:00:00"/>
        <d v="2031-01-21T00:00:00"/>
        <d v="2031-02-21T00:00:00"/>
        <d v="2031-03-21T00:00:00"/>
        <d v="2031-04-21T00:00:00"/>
        <d v="2031-05-21T00:00:00"/>
        <d v="2031-06-21T00:00:00"/>
        <d v="2031-07-21T00:00:00"/>
        <d v="2031-08-21T00:00:00"/>
        <d v="2031-09-21T00:00:00"/>
        <d v="2031-10-21T00:00:00"/>
        <d v="2031-11-21T00:00:00"/>
        <d v="2031-12-21T00:00:00"/>
        <d v="2032-01-21T00:00:00"/>
        <d v="2032-02-21T00:00:00"/>
        <d v="2032-03-21T00:00:00"/>
        <d v="2032-04-21T00:00:00"/>
        <d v="2032-05-21T00:00:00"/>
        <d v="2032-06-21T00:00:00"/>
        <d v="2032-07-21T00:00:00"/>
        <d v="2032-08-21T00:00:00"/>
        <d v="2032-09-21T00:00:00"/>
        <d v="2032-10-21T00:00:00"/>
        <d v="2032-11-21T00:00:00"/>
        <d v="2032-12-21T00:00:00"/>
        <d v="2033-01-21T00:00:00"/>
        <d v="2033-02-21T00:00:00"/>
        <d v="2033-03-21T00:00:00"/>
        <d v="2033-04-21T00:00:00"/>
        <d v="2033-05-21T00:00:00"/>
        <d v="2033-06-21T00:00:00"/>
        <d v="2033-07-21T00:00:00"/>
        <d v="2033-08-21T00:00:00"/>
        <d v="2033-09-21T00:00:00"/>
        <d v="2033-10-21T00:00:00"/>
        <d v="2033-11-21T00:00:00"/>
        <d v="2033-12-21T00:00:00"/>
        <d v="2034-01-21T00:00:00"/>
        <d v="2034-02-21T00:00:00"/>
        <d v="2034-03-21T00:00:00"/>
        <d v="2034-04-21T00:00:00"/>
        <d v="2034-05-21T00:00:00"/>
        <d v="2034-06-21T00:00:00"/>
        <d v="2034-07-21T00:00:00"/>
        <d v="2034-08-21T00:00:00"/>
        <d v="2034-09-21T00:00:00"/>
        <d v="2034-10-21T00:00:00"/>
        <d v="2034-11-21T00:00:00"/>
        <d v="2034-12-21T00:00:00"/>
        <d v="2035-01-21T00:00:00"/>
        <d v="2035-02-21T00:00:00"/>
        <d v="2035-03-21T00:00:00"/>
        <d v="2035-04-21T00:00:00"/>
        <d v="2035-05-21T00:00:00"/>
        <d v="2035-06-21T00:00:00"/>
        <d v="2035-07-21T00:00:00"/>
        <d v="2035-08-21T00:00:00"/>
        <d v="2035-09-21T00:00:00"/>
        <d v="2035-10-21T00:00:00"/>
        <d v="2035-11-21T00:00:00"/>
        <d v="2035-12-21T00:00:00"/>
        <d v="2036-01-21T00:00:00"/>
        <d v="2036-02-21T00:00:00"/>
        <d v="2036-03-21T00:00:00"/>
        <d v="2036-04-21T00:00:00"/>
        <d v="2036-05-21T00:00:00"/>
        <d v="2036-06-21T00:00:00"/>
        <d v="2036-07-21T00:00:00"/>
        <d v="2036-08-21T00:00:00"/>
        <d v="2036-09-21T00:00:00"/>
        <d v="2036-10-21T00:00:00"/>
        <d v="2036-11-21T00:00:00"/>
        <d v="2036-12-21T00:00:00"/>
        <d v="2037-01-21T00:00:00"/>
        <d v="2037-02-21T00:00:00"/>
        <d v="2037-03-21T00:00:00"/>
        <d v="2037-04-21T00:00:00"/>
        <d v="2037-05-21T00:00:00"/>
        <d v="2037-06-21T00:00:00"/>
        <d v="2037-07-21T00:00:00"/>
        <d v="2037-08-21T00:00:00"/>
        <d v="2037-09-21T00:00:00"/>
        <d v="2037-10-21T00:00:00"/>
        <d v="2037-11-21T00:00:00"/>
        <d v="2037-12-21T00:00:00"/>
        <d v="2038-01-21T00:00:00"/>
        <d v="2038-02-21T00:00:00"/>
        <d v="2038-03-21T00:00:00"/>
      </sharedItems>
      <fieldGroup par="21" base="2">
        <rangePr groupBy="months" startDate="2013-01-21T00:00:00" endDate="2038-03-22T00:00:00"/>
        <groupItems count="14">
          <s v="&lt;21/01/2013"/>
          <s v="jan"/>
          <s v="fev"/>
          <s v="mar"/>
          <s v="abr"/>
          <s v="mai"/>
          <s v="jun"/>
          <s v="jul"/>
          <s v="ago"/>
          <s v="set"/>
          <s v="out"/>
          <s v="nov"/>
          <s v="dez"/>
          <s v="&gt;22/03/2038"/>
        </groupItems>
      </fieldGroup>
    </cacheField>
    <cacheField name="Data Pagamento" numFmtId="14">
      <sharedItems containsSemiMixedTypes="0" containsNonDate="0" containsDate="1" containsString="0" minDate="2013-01-23T00:00:00" maxDate="2038-03-24T00:00:00"/>
    </cacheField>
    <cacheField name="Dias" numFmtId="1">
      <sharedItems containsMixedTypes="1" containsNumber="1" containsInteger="1" minValue="6" maxValue="7429" count="308">
        <s v="Vencido"/>
        <n v="19"/>
        <n v="49"/>
        <n v="79"/>
        <n v="109"/>
        <n v="139"/>
        <n v="169"/>
        <n v="199"/>
        <n v="229"/>
        <n v="259"/>
        <n v="289"/>
        <n v="319"/>
        <n v="349"/>
        <n v="379"/>
        <n v="409"/>
        <n v="439"/>
        <n v="469"/>
        <n v="499"/>
        <n v="529"/>
        <n v="559"/>
        <n v="589"/>
        <n v="619"/>
        <n v="649"/>
        <n v="679"/>
        <n v="709"/>
        <n v="739"/>
        <n v="769"/>
        <n v="799"/>
        <n v="829"/>
        <n v="859"/>
        <n v="889"/>
        <n v="919"/>
        <n v="949"/>
        <n v="979"/>
        <n v="1009"/>
        <n v="1039"/>
        <n v="1069"/>
        <n v="1099"/>
        <n v="1129"/>
        <n v="1159"/>
        <n v="1189"/>
        <n v="1219"/>
        <n v="1249"/>
        <n v="1279"/>
        <n v="1309"/>
        <n v="1339"/>
        <n v="1369"/>
        <n v="1399"/>
        <n v="1429"/>
        <n v="1459"/>
        <n v="1489"/>
        <n v="1519"/>
        <n v="1549"/>
        <n v="1579"/>
        <n v="1609"/>
        <n v="1639"/>
        <n v="1669"/>
        <n v="1699"/>
        <n v="1729"/>
        <n v="1759"/>
        <n v="1789"/>
        <n v="1819"/>
        <n v="1849"/>
        <n v="1879"/>
        <n v="1909"/>
        <n v="1939"/>
        <n v="1969"/>
        <n v="1999"/>
        <n v="2029"/>
        <n v="2059"/>
        <n v="2089"/>
        <n v="2119"/>
        <n v="2149"/>
        <n v="2179"/>
        <n v="2209"/>
        <n v="2239"/>
        <n v="2269"/>
        <n v="2299"/>
        <n v="2329"/>
        <n v="2359"/>
        <n v="2389"/>
        <n v="2419"/>
        <n v="2449"/>
        <n v="2479"/>
        <n v="2509"/>
        <n v="2539"/>
        <n v="2569"/>
        <n v="2599"/>
        <n v="2629"/>
        <n v="2659"/>
        <n v="2689"/>
        <n v="2719"/>
        <n v="2749"/>
        <n v="2779"/>
        <n v="2809"/>
        <n v="2839"/>
        <n v="2869"/>
        <n v="2899"/>
        <n v="2929"/>
        <n v="2959"/>
        <n v="2989"/>
        <n v="3019"/>
        <n v="3049"/>
        <n v="3079"/>
        <n v="3109"/>
        <n v="3139"/>
        <n v="3169"/>
        <n v="3199"/>
        <n v="3229"/>
        <n v="3259"/>
        <n v="3289"/>
        <n v="3319"/>
        <n v="3349"/>
        <n v="3379"/>
        <n v="3409"/>
        <n v="3439"/>
        <n v="3469"/>
        <n v="3499"/>
        <n v="3529"/>
        <n v="3559"/>
        <n v="3589"/>
        <n v="3619"/>
        <n v="3649"/>
        <n v="3679"/>
        <n v="3709"/>
        <n v="3739"/>
        <n v="3769"/>
        <n v="3799"/>
        <n v="3829"/>
        <n v="3859"/>
        <n v="3889"/>
        <n v="3919"/>
        <n v="3949"/>
        <n v="3979"/>
        <n v="4009"/>
        <n v="4039"/>
        <n v="4069"/>
        <n v="4099"/>
        <n v="4129"/>
        <n v="4159"/>
        <n v="4189"/>
        <n v="4219"/>
        <n v="4249"/>
        <n v="4279"/>
        <n v="4309"/>
        <n v="4339"/>
        <n v="4369"/>
        <n v="4399"/>
        <n v="4429"/>
        <n v="4459"/>
        <n v="4489"/>
        <n v="4519"/>
        <n v="4549"/>
        <n v="4579"/>
        <n v="4609"/>
        <n v="4639"/>
        <n v="4669"/>
        <n v="4699"/>
        <n v="4729"/>
        <n v="4759"/>
        <n v="4789"/>
        <n v="4819"/>
        <n v="4849"/>
        <n v="4879"/>
        <n v="4909"/>
        <n v="4939"/>
        <n v="4969"/>
        <n v="4999"/>
        <n v="5029"/>
        <n v="5059"/>
        <n v="5089"/>
        <n v="5119"/>
        <n v="5149"/>
        <n v="5179"/>
        <n v="5209"/>
        <n v="5239"/>
        <n v="5269"/>
        <n v="5299"/>
        <n v="5329"/>
        <n v="5359"/>
        <n v="5389"/>
        <n v="5419"/>
        <n v="5449"/>
        <n v="5479"/>
        <n v="5509"/>
        <n v="5539"/>
        <n v="5569"/>
        <n v="5599"/>
        <n v="5629"/>
        <n v="5659"/>
        <n v="5689"/>
        <n v="5719"/>
        <n v="5749"/>
        <n v="5779"/>
        <n v="5809"/>
        <n v="5839"/>
        <n v="5869"/>
        <n v="5899"/>
        <n v="5929"/>
        <n v="5959"/>
        <n v="5989"/>
        <n v="6019"/>
        <n v="6049"/>
        <n v="6079"/>
        <n v="6109"/>
        <n v="6139"/>
        <n v="6169"/>
        <n v="6199"/>
        <n v="6229"/>
        <n v="6259"/>
        <n v="6289"/>
        <n v="6319"/>
        <n v="6349"/>
        <n v="6379"/>
        <n v="6409"/>
        <n v="6439"/>
        <n v="6469"/>
        <n v="6499"/>
        <n v="6529"/>
        <n v="6559"/>
        <n v="6589"/>
        <n v="6619"/>
        <n v="6649"/>
        <n v="6679"/>
        <n v="6709"/>
        <n v="6739"/>
        <n v="6769"/>
        <n v="6799"/>
        <n v="6829"/>
        <n v="6859"/>
        <n v="6889"/>
        <n v="6919"/>
        <n v="6949"/>
        <n v="6979"/>
        <n v="7009"/>
        <n v="7039"/>
        <n v="7069"/>
        <n v="7099"/>
        <n v="7129"/>
        <n v="7159"/>
        <n v="7189"/>
        <n v="7219"/>
        <n v="7249"/>
        <n v="7279"/>
        <n v="7309"/>
        <n v="7339"/>
        <n v="7369"/>
        <n v="7399"/>
        <n v="7429"/>
        <n v="7" u="1"/>
        <n v="457" u="1"/>
        <n v="247" u="1"/>
        <n v="397" u="1"/>
        <n v="547" u="1"/>
        <n v="67" u="1"/>
        <n v="448" u="1"/>
        <n v="192" u="1"/>
        <n v="341" u="1"/>
        <n v="6" u="1"/>
        <n v="138" u="1"/>
        <n v="217" u="1"/>
        <n v="337" u="1"/>
        <n v="92" u="1"/>
        <n v="388" u="1"/>
        <n v="525" u="1"/>
        <n v="214" u="1"/>
        <n v="187" u="1"/>
        <n v="576" u="1"/>
        <n v="277" u="1"/>
        <n v="12" u="1"/>
        <n v="382" u="1"/>
        <n v="1078" u="1"/>
        <n v="517" u="1"/>
        <n v="890" u="1"/>
        <n v="132" u="1"/>
        <n v="37" u="1"/>
        <n v="487" u="1"/>
        <n v="326" u="1"/>
        <n v="76" u="1"/>
        <n v="157" u="1"/>
        <n v="827" u="1"/>
        <n v="321" u="1"/>
        <n v="427" u="1"/>
        <n v="1140" u="1"/>
        <n v="762" u="1"/>
        <n v="233" u="1"/>
        <n v="127" u="1"/>
        <n v="544" u="1"/>
        <n v="152" u="1"/>
        <n v="261" u="1"/>
        <n v="27" u="1"/>
        <n v="367" u="1"/>
        <n v="701" u="1"/>
        <n v="640" u="1"/>
        <n v="1013" u="1"/>
        <n v="48" u="1"/>
        <n v="361" u="1"/>
        <n v="255" u="1"/>
        <n v="307" u="1"/>
        <n v="174" u="1"/>
        <n v="111" u="1"/>
        <n v="71" u="1"/>
        <n v="577" u="1"/>
        <n v="950" u="1"/>
        <n v="97" u="1"/>
        <n v="198" u="1"/>
        <n v="512" u="1"/>
        <n v="298" u="1"/>
      </sharedItems>
    </cacheField>
    <cacheField name="FATOR CM" numFmtId="173">
      <sharedItems containsSemiMixedTypes="0" containsString="0" containsNumber="1" minValue="1" maxValue="1.1063201284332"/>
    </cacheField>
    <cacheField name="FATOR REMUNERAÇÃO" numFmtId="173">
      <sharedItems containsSemiMixedTypes="0" containsString="0" containsNumber="1" minValue="1.005064835" maxValue="1.005064835"/>
    </cacheField>
    <cacheField name="VNE" numFmtId="173">
      <sharedItems containsSemiMixedTypes="0" containsString="0" containsNumber="1" minValue="8315.7484458399995" maxValue="1222545.9830877101"/>
    </cacheField>
    <cacheField name="VNA" numFmtId="173">
      <sharedItems containsSemiMixedTypes="0" containsString="0" containsNumber="1" minValue="8315.7484458399995" maxValue="1225047.53014426"/>
    </cacheField>
    <cacheField name="JUROS" numFmtId="173">
      <sharedItems containsSemiMixedTypes="0" containsString="0" containsNumber="1" minValue="42.117893780000003" maxValue="6204.6636073400005"/>
    </cacheField>
    <cacheField name="JUROS PAGOS" numFmtId="173">
      <sharedItems containsSemiMixedTypes="0" containsString="0" containsNumber="1" minValue="0" maxValue="6204.6636073400005"/>
    </cacheField>
    <cacheField name="PU" numFmtId="173">
      <sharedItems containsSemiMixedTypes="0" containsString="0" containsNumber="1" minValue="8357.8663396200009" maxValue="1231252.1937516001"/>
    </cacheField>
    <cacheField name="Amortização Ordinária" numFmtId="173">
      <sharedItems containsSemiMixedTypes="0" containsString="0" containsNumber="1" minValue="0" maxValue="8315.7484458399995"/>
    </cacheField>
    <cacheField name="Amortização Extra" numFmtId="173">
      <sharedItems containsSemiMixedTypes="0" containsString="0" containsNumber="1" containsInteger="1" minValue="0" maxValue="0"/>
    </cacheField>
    <cacheField name="Incorporação de Juros" numFmtId="173">
      <sharedItems containsSemiMixedTypes="0" containsString="0" containsNumber="1" minValue="0" maxValue="5160.5274015100003"/>
    </cacheField>
    <cacheField name="PMT" numFmtId="43">
      <sharedItems containsSemiMixedTypes="0" containsString="0" containsNumber="1" minValue="0" maxValue="8706.7707714600001"/>
    </cacheField>
    <cacheField name="Saldo Residual" numFmtId="173">
      <sharedItems containsSemiMixedTypes="0" containsString="0" containsNumber="1" minValue="0" maxValue="1222545.9830877101"/>
    </cacheField>
    <cacheField name="Saída de Caixa Total" numFmtId="43">
      <sharedItems containsSemiMixedTypes="0" containsString="0" containsNumber="1" minValue="0" maxValue="1549805.1973198801"/>
    </cacheField>
    <cacheField name="Saída de Caixa VP" numFmtId="43">
      <sharedItems containsMixedTypes="1" containsNumber="1" minValue="425783.19738978043" maxValue="1544748.4185750671"/>
    </cacheField>
    <cacheField name="Evento Genérico" numFmtId="43">
      <sharedItems containsNonDate="0" containsString="0" containsBlank="1"/>
    </cacheField>
    <cacheField name="Trimestres" numFmtId="0" databaseField="0">
      <fieldGroup base="2">
        <rangePr groupBy="quarters" startDate="2013-01-21T00:00:00" endDate="2038-03-22T00:00:00"/>
        <groupItems count="6">
          <s v="&lt;21/01/2013"/>
          <s v="Trim1"/>
          <s v="Trim2"/>
          <s v="Trim3"/>
          <s v="Trim4"/>
          <s v="&gt;22/03/2038"/>
        </groupItems>
      </fieldGroup>
    </cacheField>
    <cacheField name="Anos" numFmtId="0" databaseField="0">
      <fieldGroup base="2">
        <rangePr groupBy="years" startDate="2013-01-21T00:00:00" endDate="2038-03-22T00:00:00"/>
        <groupItems count="28">
          <s v="&lt;21/01/2013"/>
          <s v="2013"/>
          <s v="2014"/>
          <s v="2015"/>
          <s v="2016"/>
          <s v="2017"/>
          <s v="2018"/>
          <s v="2019"/>
          <s v="2020"/>
          <s v="2021"/>
          <s v="2022"/>
          <s v="2023"/>
          <s v="2024"/>
          <s v="2025"/>
          <s v="2026"/>
          <s v="2027"/>
          <s v="2028"/>
          <s v="2029"/>
          <s v="2030"/>
          <s v="2031"/>
          <s v="2032"/>
          <s v="2033"/>
          <s v="2034"/>
          <s v="2035"/>
          <s v="2036"/>
          <s v="2037"/>
          <s v="2038"/>
          <s v="&gt;22/03/203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3">
  <r>
    <n v="1"/>
    <s v="Aniversário"/>
    <x v="0"/>
    <d v="2013-01-23T00:00:00"/>
    <x v="0"/>
    <n v="1"/>
    <n v="1.005064835"/>
    <n v="1003567.4157303401"/>
    <n v="1003567.4157303401"/>
    <n v="5082.9033720500001"/>
    <n v="0"/>
    <n v="1008650.31910239"/>
    <n v="0"/>
    <n v="0"/>
    <n v="5082.9033720500001"/>
    <n v="0"/>
    <n v="1008650.31910239"/>
    <n v="0"/>
    <s v="Vencido"/>
    <m/>
  </r>
  <r>
    <n v="2"/>
    <s v="Aniversário"/>
    <x v="1"/>
    <d v="2013-02-25T00:00:00"/>
    <x v="0"/>
    <n v="1"/>
    <n v="1.005064835"/>
    <n v="1008650.31910239"/>
    <n v="1008650.31910239"/>
    <n v="5108.6474389499999"/>
    <n v="0"/>
    <n v="1013758.96654134"/>
    <n v="0"/>
    <n v="0"/>
    <n v="5108.6474389499999"/>
    <n v="0"/>
    <n v="1013758.96654134"/>
    <n v="0"/>
    <s v="Vencido"/>
    <m/>
  </r>
  <r>
    <n v="3"/>
    <s v="Aniversário"/>
    <x v="2"/>
    <d v="2013-03-25T00:00:00"/>
    <x v="0"/>
    <n v="1"/>
    <n v="1.005064835"/>
    <n v="1013758.96654134"/>
    <n v="1013758.96654134"/>
    <n v="5134.5218953000003"/>
    <n v="0"/>
    <n v="1018893.48843664"/>
    <n v="0"/>
    <n v="0"/>
    <n v="5134.5218953000003"/>
    <n v="0"/>
    <n v="1018893.48843664"/>
    <n v="0"/>
    <s v="Vencido"/>
    <m/>
  </r>
  <r>
    <n v="4"/>
    <s v="Aniversário"/>
    <x v="3"/>
    <d v="2013-04-23T00:00:00"/>
    <x v="0"/>
    <n v="1"/>
    <n v="1.005064835"/>
    <n v="1018893.48843664"/>
    <n v="1018893.48843664"/>
    <n v="5160.5274015100003"/>
    <n v="0"/>
    <n v="1024054.0158381501"/>
    <n v="0"/>
    <n v="0"/>
    <n v="5160.5274015100003"/>
    <n v="0"/>
    <n v="1024054.0158381501"/>
    <n v="0"/>
    <s v="Vencido"/>
    <m/>
  </r>
  <r>
    <n v="5"/>
    <s v="Aniversário"/>
    <x v="4"/>
    <d v="2013-05-23T00:00:00"/>
    <x v="0"/>
    <n v="1.01673457709725"/>
    <n v="1.005064835"/>
    <n v="1024054.0158381501"/>
    <n v="1041191.12671794"/>
    <n v="5273.4612602899997"/>
    <n v="5273.4612602899997"/>
    <n v="1046464.58797823"/>
    <n v="1534.7157207800001"/>
    <n v="0"/>
    <n v="0"/>
    <n v="6808.1769810699998"/>
    <n v="1039656.41099716"/>
    <n v="1211855.5026304601"/>
    <s v="Vencido"/>
    <m/>
  </r>
  <r>
    <n v="6"/>
    <s v="Aniversário"/>
    <x v="5"/>
    <d v="2013-06-25T00:00:00"/>
    <x v="0"/>
    <n v="1"/>
    <n v="1.005064835"/>
    <n v="1039656.41099716"/>
    <n v="1039656.41099716"/>
    <n v="5265.6881783899998"/>
    <n v="5265.6881783899998"/>
    <n v="1044922.09917555"/>
    <n v="1542.8501139099999"/>
    <n v="0"/>
    <n v="0"/>
    <n v="6808.5382922999997"/>
    <n v="1038113.56088325"/>
    <n v="1211919.8160293999"/>
    <s v="Vencido"/>
    <m/>
  </r>
  <r>
    <n v="7"/>
    <s v="Aniversário"/>
    <x v="6"/>
    <d v="2013-07-23T00:00:00"/>
    <x v="0"/>
    <n v="1"/>
    <n v="1.005064835"/>
    <n v="1038113.56088325"/>
    <n v="1038113.56088325"/>
    <n v="5257.8738971399998"/>
    <n v="5257.8738971399998"/>
    <n v="1043371.43478039"/>
    <n v="1550.94165995"/>
    <n v="0"/>
    <n v="0"/>
    <n v="6808.8155570899999"/>
    <n v="1036562.6192233"/>
    <n v="1211969.1691620201"/>
    <s v="Vencido"/>
    <m/>
  </r>
  <r>
    <n v="8"/>
    <s v="Aniversário"/>
    <x v="7"/>
    <d v="2013-08-23T00:00:00"/>
    <x v="0"/>
    <n v="1"/>
    <n v="1.005064835"/>
    <n v="1036562.6192233"/>
    <n v="1036562.6192233"/>
    <n v="5250.0186335300004"/>
    <n v="5250.0186335300004"/>
    <n v="1041812.63785683"/>
    <n v="1557.95361669"/>
    <n v="0"/>
    <n v="0"/>
    <n v="6807.9722502200002"/>
    <n v="1035004.66560661"/>
    <n v="1211819.0605391599"/>
    <s v="Vencido"/>
    <m/>
  </r>
  <r>
    <n v="9"/>
    <s v="Aniversário"/>
    <x v="8"/>
    <d v="2013-09-24T00:00:00"/>
    <x v="0"/>
    <n v="1"/>
    <n v="1.005064835"/>
    <n v="1035004.66560661"/>
    <n v="1035004.66560661"/>
    <n v="5242.1278555299996"/>
    <n v="5242.1278555299996"/>
    <n v="1040246.79346214"/>
    <n v="1565.96205906"/>
    <n v="0"/>
    <n v="0"/>
    <n v="6808.0899145899994"/>
    <n v="1033438.70354755"/>
    <n v="1211840.00479702"/>
    <s v="Vencido"/>
    <m/>
  </r>
  <r>
    <n v="10"/>
    <s v="Aniversário"/>
    <x v="9"/>
    <d v="2013-10-23T00:00:00"/>
    <x v="0"/>
    <n v="1"/>
    <n v="1.005064835"/>
    <n v="1033438.70354755"/>
    <n v="1033438.70354755"/>
    <n v="5234.19651608"/>
    <n v="5234.19651608"/>
    <n v="1038672.90006363"/>
    <n v="1573.9271455000001"/>
    <n v="0"/>
    <n v="0"/>
    <n v="6808.1236615799999"/>
    <n v="1031864.77640205"/>
    <n v="1211846.01176124"/>
    <s v="Vencido"/>
    <m/>
  </r>
  <r>
    <n v="11"/>
    <s v="Aniversário"/>
    <x v="10"/>
    <d v="2013-11-25T00:00:00"/>
    <x v="0"/>
    <n v="1"/>
    <n v="1.005064835"/>
    <n v="1031864.77640205"/>
    <n v="1031864.77640205"/>
    <n v="5226.2248347900004"/>
    <n v="5226.2248347900004"/>
    <n v="1037091.00123684"/>
    <n v="1581.84870222"/>
    <n v="0"/>
    <n v="0"/>
    <n v="6808.0735370100001"/>
    <n v="1030282.92769983"/>
    <n v="1211837.0895877799"/>
    <s v="Vencido"/>
    <m/>
  </r>
  <r>
    <n v="12"/>
    <s v="Aniversário"/>
    <x v="11"/>
    <d v="2013-12-24T00:00:00"/>
    <x v="0"/>
    <n v="1"/>
    <n v="1.005064835"/>
    <n v="1030282.92769983"/>
    <n v="1030282.92769983"/>
    <n v="5218.2130321200002"/>
    <n v="5218.2130321200002"/>
    <n v="1035501.1407319501"/>
    <n v="1590.7568403600001"/>
    <n v="0"/>
    <n v="0"/>
    <n v="6808.96987248"/>
    <n v="1028692.17085947"/>
    <n v="1211996.6373014401"/>
    <s v="Vencido"/>
    <m/>
  </r>
  <r>
    <n v="13"/>
    <s v="Aniversário"/>
    <x v="12"/>
    <d v="2014-01-23T00:00:00"/>
    <x v="0"/>
    <n v="1"/>
    <n v="1.005064835"/>
    <n v="1028692.17085947"/>
    <n v="1028692.17085947"/>
    <n v="5210.1561111999999"/>
    <n v="5210.1561111999999"/>
    <n v="1033902.32697067"/>
    <n v="1598.5876335099999"/>
    <n v="0"/>
    <n v="0"/>
    <n v="6808.7437447100001"/>
    <n v="1027093.58322596"/>
    <n v="1211956.38655838"/>
    <s v="Vencido"/>
    <m/>
  </r>
  <r>
    <n v="14"/>
    <s v="Aniversário"/>
    <x v="13"/>
    <d v="2014-02-25T00:00:00"/>
    <x v="0"/>
    <n v="1"/>
    <n v="1.005064835"/>
    <n v="1027093.58322596"/>
    <n v="1027093.58322596"/>
    <n v="5202.0595285999998"/>
    <n v="5202.0595285999998"/>
    <n v="1032295.64275456"/>
    <n v="1606.3743641599999"/>
    <n v="0"/>
    <n v="0"/>
    <n v="6808.4338927600002"/>
    <n v="1025487.2088618"/>
    <n v="1211901.2329112801"/>
    <s v="Vencido"/>
    <m/>
  </r>
  <r>
    <n v="15"/>
    <s v="Aniversário"/>
    <x v="14"/>
    <d v="2014-03-25T00:00:00"/>
    <x v="0"/>
    <n v="1"/>
    <n v="1.005064835"/>
    <n v="1025487.2088618"/>
    <n v="1025487.2088618"/>
    <n v="5193.9235074999997"/>
    <n v="5193.9235074999997"/>
    <n v="1030681.1323693"/>
    <n v="1614.11686674"/>
    <n v="0"/>
    <n v="0"/>
    <n v="6808.0403742399994"/>
    <n v="1023873.09199506"/>
    <n v="1211831.1866147199"/>
    <s v="Vencido"/>
    <m/>
  </r>
  <r>
    <n v="16"/>
    <s v="Aniversário"/>
    <x v="15"/>
    <d v="2014-04-23T00:00:00"/>
    <x v="0"/>
    <n v="1"/>
    <n v="1.005064835"/>
    <n v="1023873.09199506"/>
    <n v="1023873.09199506"/>
    <n v="5185.7482718900001"/>
    <n v="5185.7482718900001"/>
    <n v="1029058.84026695"/>
    <n v="1622.8388508099999"/>
    <n v="0"/>
    <n v="0"/>
    <n v="6808.5871226999998"/>
    <n v="1022250.25314425"/>
    <n v="1211928.5078405999"/>
    <s v="Vencido"/>
    <m/>
  </r>
  <r>
    <n v="17"/>
    <s v="Aniversário"/>
    <x v="16"/>
    <d v="2014-05-23T00:00:00"/>
    <x v="0"/>
    <n v="1.0798484695580599"/>
    <n v="1.005064835"/>
    <n v="1022250.25314425"/>
    <n v="1103875.37136316"/>
    <n v="5590.9466165200001"/>
    <n v="5590.9466165200001"/>
    <n v="1109466.3179796799"/>
    <n v="1760.6812173200001"/>
    <n v="0"/>
    <n v="0"/>
    <n v="7351.6278338400007"/>
    <n v="1102114.6901458399"/>
    <n v="1308589.7544235201"/>
    <s v="Vencido"/>
    <m/>
  </r>
  <r>
    <n v="18"/>
    <s v="Aniversário"/>
    <x v="17"/>
    <d v="2014-06-24T00:00:00"/>
    <x v="0"/>
    <n v="1"/>
    <n v="1.005064835"/>
    <n v="1102114.6901458399"/>
    <n v="1102114.6901458399"/>
    <n v="5582.0290566599997"/>
    <n v="5582.0290566599997"/>
    <n v="1107696.7192025001"/>
    <n v="1769.99619237"/>
    <n v="0"/>
    <n v="0"/>
    <n v="7352.0252490299999"/>
    <n v="1100344.6939534701"/>
    <n v="1308660.49432734"/>
    <s v="Vencido"/>
    <m/>
  </r>
  <r>
    <n v="19"/>
    <s v="Aniversário"/>
    <x v="18"/>
    <d v="2014-07-23T00:00:00"/>
    <x v="0"/>
    <n v="1"/>
    <n v="1.005064835"/>
    <n v="1100344.6939534701"/>
    <n v="1100344.6939534701"/>
    <n v="5573.0643179999997"/>
    <n v="5573.0643179999997"/>
    <n v="1105917.75827147"/>
    <n v="1779.2573701199999"/>
    <n v="0"/>
    <n v="0"/>
    <n v="7352.3216881199996"/>
    <n v="1098565.4365833499"/>
    <n v="1308713.2604853599"/>
    <s v="Vencido"/>
    <m/>
  </r>
  <r>
    <n v="20"/>
    <s v="Aniversário"/>
    <x v="19"/>
    <d v="2014-08-25T00:00:00"/>
    <x v="0"/>
    <n v="1"/>
    <n v="1.005064835"/>
    <n v="1098565.4365833499"/>
    <n v="1098565.4365833499"/>
    <n v="5564.0526730000001"/>
    <n v="5564.0526730000001"/>
    <n v="1104129.4892563501"/>
    <n v="1788.46453075"/>
    <n v="0"/>
    <n v="0"/>
    <n v="7352.5172037499997"/>
    <n v="1096776.9720526"/>
    <n v="1308748.0622675"/>
    <s v="Vencido"/>
    <m/>
  </r>
  <r>
    <n v="21"/>
    <s v="Aniversário"/>
    <x v="20"/>
    <d v="2014-09-23T00:00:00"/>
    <x v="0"/>
    <n v="1"/>
    <n v="1.005064835"/>
    <n v="1096776.9720526"/>
    <n v="1096776.9720526"/>
    <n v="5554.9943952499998"/>
    <n v="5554.9943952499998"/>
    <n v="1102331.96644785"/>
    <n v="1797.6174571900001"/>
    <n v="0"/>
    <n v="0"/>
    <n v="7352.6118524399999"/>
    <n v="1094979.3545954099"/>
    <n v="1308764.9097343199"/>
    <s v="Vencido"/>
    <m/>
  </r>
  <r>
    <n v="22"/>
    <s v="Aniversário"/>
    <x v="21"/>
    <d v="2014-10-23T00:00:00"/>
    <x v="0"/>
    <n v="1"/>
    <n v="1.005064835"/>
    <n v="1094979.3545954099"/>
    <n v="1094979.3545954099"/>
    <n v="5545.8897594299997"/>
    <n v="5545.8897594299997"/>
    <n v="1100525.2443548399"/>
    <n v="1806.71593508"/>
    <n v="0"/>
    <n v="0"/>
    <n v="7352.6056945099999"/>
    <n v="1093172.6386603301"/>
    <n v="1308763.8136227799"/>
    <s v="Vencido"/>
    <m/>
  </r>
  <r>
    <n v="23"/>
    <s v="Aniversário"/>
    <x v="22"/>
    <d v="2014-11-25T00:00:00"/>
    <x v="0"/>
    <n v="1"/>
    <n v="1.005064835"/>
    <n v="1093172.6386603301"/>
    <n v="1093172.6386603301"/>
    <n v="5536.73904133"/>
    <n v="5536.73904133"/>
    <n v="1098709.3777016599"/>
    <n v="1815.75975281"/>
    <n v="0"/>
    <n v="0"/>
    <n v="7352.4987941399995"/>
    <n v="1091356.8789075201"/>
    <n v="1308744.78535692"/>
    <s v="Vencido"/>
    <m/>
  </r>
  <r>
    <n v="24"/>
    <s v="Aniversário"/>
    <x v="23"/>
    <d v="2014-12-23T00:00:00"/>
    <x v="0"/>
    <n v="1"/>
    <n v="1.005064835"/>
    <n v="1091356.8789075201"/>
    <n v="1091356.8789075201"/>
    <n v="5527.5425177799998"/>
    <n v="5527.5425177799998"/>
    <n v="1096884.4214253"/>
    <n v="1824.7487015300001"/>
    <n v="0"/>
    <n v="0"/>
    <n v="7352.2912193100001"/>
    <n v="1089532.13020599"/>
    <n v="1308707.8370371801"/>
    <s v="Vencido"/>
    <m/>
  </r>
  <r>
    <n v="25"/>
    <s v="Aniversário"/>
    <x v="24"/>
    <d v="2015-01-23T00:00:00"/>
    <x v="0"/>
    <n v="1"/>
    <n v="1.005064835"/>
    <n v="1089532.13020599"/>
    <n v="1089532.13020599"/>
    <n v="5518.3004666899997"/>
    <n v="5518.3004666899997"/>
    <n v="1095050.43067268"/>
    <n v="1833.68257513"/>
    <n v="0"/>
    <n v="0"/>
    <n v="7351.9830418199999"/>
    <n v="1087698.4476308599"/>
    <n v="1308652.98144396"/>
    <s v="Vencido"/>
    <m/>
  </r>
  <r>
    <n v="26"/>
    <s v="Aniversário"/>
    <x v="25"/>
    <d v="2015-02-24T00:00:00"/>
    <x v="0"/>
    <n v="1"/>
    <n v="1.005064835"/>
    <n v="1087698.4476308599"/>
    <n v="1087698.4476308599"/>
    <n v="5509.01316701"/>
    <n v="5509.01316701"/>
    <n v="1093207.4607978701"/>
    <n v="1842.5611702799999"/>
    <n v="0"/>
    <n v="0"/>
    <n v="7351.5743372899997"/>
    <n v="1085855.8864605799"/>
    <n v="1308580.2320376199"/>
    <s v="Vencido"/>
    <m/>
  </r>
  <r>
    <n v="27"/>
    <s v="Aniversário"/>
    <x v="26"/>
    <d v="2015-03-24T00:00:00"/>
    <x v="0"/>
    <n v="1"/>
    <n v="1.005064835"/>
    <n v="1085855.8864605799"/>
    <n v="1085855.8864605799"/>
    <n v="5499.6808987000004"/>
    <n v="5499.6808987000004"/>
    <n v="1091355.5673592801"/>
    <n v="1852.4701422999999"/>
    <n v="0"/>
    <n v="0"/>
    <n v="7352.1510410000001"/>
    <n v="1084003.4163182799"/>
    <n v="1308682.885298"/>
    <s v="Vencido"/>
    <m/>
  </r>
  <r>
    <n v="28"/>
    <s v="Aniversário"/>
    <x v="27"/>
    <d v="2015-04-23T00:00:00"/>
    <x v="0"/>
    <n v="1"/>
    <n v="1.005064835"/>
    <n v="1084003.4163182799"/>
    <n v="1084003.4163182799"/>
    <n v="5490.2984430899996"/>
    <n v="5490.2984430899996"/>
    <n v="1089493.7147613701"/>
    <n v="1862.31786923"/>
    <n v="0"/>
    <n v="0"/>
    <n v="7352.6163123199995"/>
    <n v="1082141.09844905"/>
    <n v="1308765.7035929598"/>
    <s v="Vencido"/>
    <m/>
  </r>
  <r>
    <n v="29"/>
    <s v="Aniversário"/>
    <x v="28"/>
    <d v="2015-05-25T00:00:00"/>
    <x v="0"/>
    <n v="1.0355037561554199"/>
    <n v="1.005064835"/>
    <n v="1082141.09844905"/>
    <n v="1120561.17213414"/>
    <n v="5675.4574442700005"/>
    <n v="5675.4574442700005"/>
    <n v="1126236.6295784099"/>
    <n v="1937.45026661"/>
    <n v="0"/>
    <n v="0"/>
    <n v="7612.9077108800002"/>
    <n v="1118623.7218675299"/>
    <n v="1355097.5725366401"/>
    <s v="Vencido"/>
    <m/>
  </r>
  <r>
    <n v="30"/>
    <s v="Aniversário"/>
    <x v="29"/>
    <d v="2015-06-23T00:00:00"/>
    <x v="0"/>
    <n v="1"/>
    <n v="1.005064835"/>
    <n v="1118623.7218675299"/>
    <n v="1118623.7218675299"/>
    <n v="5665.6445783400004"/>
    <n v="5665.6445783400004"/>
    <n v="1124289.3664458699"/>
    <n v="1947.5238997700001"/>
    <n v="0"/>
    <n v="0"/>
    <n v="7613.1684781100003"/>
    <n v="1116676.19796776"/>
    <n v="1355143.9891035801"/>
    <s v="Vencido"/>
    <m/>
  </r>
  <r>
    <n v="31"/>
    <s v="Aniversário"/>
    <x v="30"/>
    <d v="2015-07-23T00:00:00"/>
    <x v="0"/>
    <n v="1"/>
    <n v="1.005064835"/>
    <n v="1116676.19796776"/>
    <n v="1116676.19796776"/>
    <n v="5655.7806911300004"/>
    <n v="5655.7806911300004"/>
    <n v="1122331.9786588899"/>
    <n v="1957.5333750299999"/>
    <n v="0"/>
    <n v="0"/>
    <n v="7613.31406616"/>
    <n v="1114718.6645927301"/>
    <n v="1355169.9037764801"/>
    <s v="Vencido"/>
    <m/>
  </r>
  <r>
    <n v="32"/>
    <s v="Aniversário"/>
    <x v="31"/>
    <d v="2015-08-25T00:00:00"/>
    <x v="0"/>
    <n v="1"/>
    <n v="1.005064835"/>
    <n v="1114718.6645927301"/>
    <n v="1114718.6645927301"/>
    <n v="5645.8661075800001"/>
    <n v="5645.8661075800001"/>
    <n v="1120364.5307003099"/>
    <n v="1967.478443"/>
    <n v="0"/>
    <n v="0"/>
    <n v="7613.34455058"/>
    <n v="1112751.1861497301"/>
    <n v="1355175.3300032399"/>
    <s v="Vencido"/>
    <m/>
  </r>
  <r>
    <n v="33"/>
    <s v="Aniversário"/>
    <x v="32"/>
    <d v="2015-09-23T00:00:00"/>
    <x v="0"/>
    <n v="1"/>
    <n v="1.005064835"/>
    <n v="1112751.1861497301"/>
    <n v="1112751.1861497301"/>
    <n v="5635.9011539000003"/>
    <n v="5635.9011539000003"/>
    <n v="1118387.0873036301"/>
    <n v="1977.3588577800001"/>
    <n v="0"/>
    <n v="0"/>
    <n v="7613.2600116800004"/>
    <n v="1110773.8272919499"/>
    <n v="1355160.2820790401"/>
    <s v="Vencido"/>
    <m/>
  </r>
  <r>
    <n v="34"/>
    <s v="Aniversário"/>
    <x v="33"/>
    <d v="2015-10-23T00:00:00"/>
    <x v="0"/>
    <n v="1"/>
    <n v="1.005064835"/>
    <n v="1110773.8272919499"/>
    <n v="1110773.8272919499"/>
    <n v="5625.8861575499996"/>
    <n v="5625.8861575499996"/>
    <n v="1116399.7134495"/>
    <n v="1987.1743770200001"/>
    <n v="0"/>
    <n v="0"/>
    <n v="7613.0605345699996"/>
    <n v="1108786.6529149299"/>
    <n v="1355124.77515346"/>
    <s v="Vencido"/>
    <m/>
  </r>
  <r>
    <n v="35"/>
    <s v="Aniversário"/>
    <x v="34"/>
    <d v="2015-11-24T00:00:00"/>
    <x v="0"/>
    <n v="1"/>
    <n v="1.005064835"/>
    <n v="1108786.6529149299"/>
    <n v="1108786.6529149299"/>
    <n v="5615.8214472199998"/>
    <n v="5615.8214472199998"/>
    <n v="1114402.4743621501"/>
    <n v="1996.9247618899999"/>
    <n v="0"/>
    <n v="0"/>
    <n v="7612.7462091099997"/>
    <n v="1106789.7281530399"/>
    <n v="1355068.82522158"/>
    <s v="Vencido"/>
    <m/>
  </r>
  <r>
    <n v="36"/>
    <s v="Aniversário"/>
    <x v="35"/>
    <d v="2015-12-23T00:00:00"/>
    <x v="0"/>
    <n v="1"/>
    <n v="1.005064835"/>
    <n v="1106789.7281530399"/>
    <n v="1106789.7281530399"/>
    <n v="5605.7073527900002"/>
    <n v="5605.7073527900002"/>
    <n v="1112395.43550583"/>
    <n v="2007.7165668600001"/>
    <n v="0"/>
    <n v="0"/>
    <n v="7613.4239196500002"/>
    <n v="1104782.01158618"/>
    <n v="1355189.4576977"/>
    <s v="Vencido"/>
    <m/>
  </r>
  <r>
    <n v="37"/>
    <s v="Aniversário"/>
    <x v="36"/>
    <d v="2016-01-25T00:00:00"/>
    <x v="0"/>
    <n v="1"/>
    <n v="1.005064835"/>
    <n v="1104782.01158618"/>
    <n v="1104782.01158618"/>
    <n v="5595.5385996499999"/>
    <n v="5595.5385996499999"/>
    <n v="1110377.5501858301"/>
    <n v="2017.3319531499999"/>
    <n v="0"/>
    <n v="0"/>
    <n v="7612.8705528"/>
    <n v="1102764.67963303"/>
    <n v="1355090.9583984001"/>
    <s v="Vencido"/>
    <m/>
  </r>
  <r>
    <n v="38"/>
    <s v="Aniversário"/>
    <x v="37"/>
    <d v="2016-02-23T00:00:00"/>
    <x v="0"/>
    <n v="1"/>
    <n v="1.005064835"/>
    <n v="1102764.67963303"/>
    <n v="1102764.67963303"/>
    <n v="5585.3211461700002"/>
    <n v="5585.3211461700002"/>
    <n v="1108350.0007792001"/>
    <n v="2027.9842458400001"/>
    <n v="0"/>
    <n v="0"/>
    <n v="7613.3053920100001"/>
    <n v="1100736.69538719"/>
    <n v="1355168.35977778"/>
    <s v="Vencido"/>
    <m/>
  </r>
  <r>
    <n v="39"/>
    <s v="Aniversário"/>
    <x v="38"/>
    <d v="2016-03-23T00:00:00"/>
    <x v="0"/>
    <n v="1"/>
    <n v="1.005064835"/>
    <n v="1100736.69538719"/>
    <n v="1100736.69538719"/>
    <n v="5575.0497405799997"/>
    <n v="5575.0497405799997"/>
    <n v="1106311.7451277699"/>
    <n v="2038.5643598500001"/>
    <n v="0"/>
    <n v="0"/>
    <n v="7613.6141004299998"/>
    <n v="1098698.13102734"/>
    <n v="1355223.30987654"/>
    <s v="Vencido"/>
    <m/>
  </r>
  <r>
    <n v="40"/>
    <s v="Aniversário"/>
    <x v="39"/>
    <d v="2016-04-25T00:00:00"/>
    <x v="0"/>
    <n v="1"/>
    <n v="1.005064835"/>
    <n v="1098698.13102734"/>
    <n v="1098698.13102734"/>
    <n v="5564.7247484600002"/>
    <n v="5564.7247484600002"/>
    <n v="1104262.8557758001"/>
    <n v="2047.9733162299999"/>
    <n v="0"/>
    <n v="0"/>
    <n v="7612.6980646900001"/>
    <n v="1096650.1577111101"/>
    <n v="1355060.2555148201"/>
    <s v="Vencido"/>
    <m/>
  </r>
  <r>
    <n v="41"/>
    <s v="Aniversário"/>
    <x v="40"/>
    <d v="2016-05-24T00:00:00"/>
    <x v="0"/>
    <n v="1.1063201284332"/>
    <n v="1.005064835"/>
    <n v="1096650.1577111101"/>
    <n v="1213246.1433252399"/>
    <n v="6144.89153033"/>
    <n v="6144.89153033"/>
    <n v="1219391.0348555699"/>
    <n v="2277.2630110199998"/>
    <n v="0"/>
    <n v="0"/>
    <n v="8422.1545413499989"/>
    <n v="1210968.88031422"/>
    <n v="1499143.5083602997"/>
    <s v="Vencido"/>
    <m/>
  </r>
  <r>
    <n v="42"/>
    <s v="Aniversário"/>
    <x v="41"/>
    <d v="2016-06-23T00:00:00"/>
    <x v="0"/>
    <n v="1"/>
    <n v="1.005064835"/>
    <n v="1210968.88031422"/>
    <n v="1210968.88031422"/>
    <n v="6133.3575689299996"/>
    <n v="6133.3575689299996"/>
    <n v="1217102.2378831501"/>
    <n v="2288.7311837900002"/>
    <n v="0"/>
    <n v="0"/>
    <n v="8422.0887527199993"/>
    <n v="1208680.1491304301"/>
    <n v="1499131.7979841598"/>
    <s v="Vencido"/>
    <m/>
  </r>
  <r>
    <n v="43"/>
    <s v="Aniversário"/>
    <x v="42"/>
    <d v="2016-07-25T00:00:00"/>
    <x v="0"/>
    <n v="1"/>
    <n v="1.005064835"/>
    <n v="1208680.1491304301"/>
    <n v="1208680.1491304301"/>
    <n v="6121.7655231199997"/>
    <n v="6121.7655231199997"/>
    <n v="1214801.9146535499"/>
    <n v="2301.3270039399999"/>
    <n v="0"/>
    <n v="0"/>
    <n v="8423.0925270600001"/>
    <n v="1206378.8221264901"/>
    <n v="1499310.4698166801"/>
    <s v="Vencido"/>
    <m/>
  </r>
  <r>
    <n v="44"/>
    <s v="Aniversário"/>
    <x v="43"/>
    <d v="2016-08-23T00:00:00"/>
    <x v="0"/>
    <n v="1"/>
    <n v="1.005064835"/>
    <n v="1206378.8221264901"/>
    <n v="1206378.8221264901"/>
    <n v="6110.1096815700002"/>
    <n v="6110.1096815700002"/>
    <n v="1212488.93180806"/>
    <n v="2312.6282020100002"/>
    <n v="0"/>
    <n v="0"/>
    <n v="8422.7378835800009"/>
    <n v="1204066.1939244799"/>
    <n v="1499247.3432772402"/>
    <s v="Vencido"/>
    <m/>
  </r>
  <r>
    <n v="45"/>
    <s v="Aniversário"/>
    <x v="44"/>
    <d v="2016-09-23T00:00:00"/>
    <x v="0"/>
    <n v="1"/>
    <n v="1.005064835"/>
    <n v="1204066.1939244799"/>
    <n v="1204066.1939244799"/>
    <n v="6098.3966012999999"/>
    <n v="6098.3966012999999"/>
    <n v="1210164.5905257801"/>
    <n v="2323.8477542700002"/>
    <n v="0"/>
    <n v="0"/>
    <n v="8422.2443555700011"/>
    <n v="1201742.34617021"/>
    <n v="1499159.4952914603"/>
    <s v="Vencido"/>
    <m/>
  </r>
  <r>
    <n v="46"/>
    <s v="Aniversário"/>
    <x v="45"/>
    <d v="2016-10-25T00:00:00"/>
    <x v="0"/>
    <n v="1"/>
    <n v="1.005064835"/>
    <n v="1201742.34617021"/>
    <n v="1201742.34617021"/>
    <n v="6086.6266958599999"/>
    <n v="6086.6266958599999"/>
    <n v="1207828.97286607"/>
    <n v="2336.18712095"/>
    <n v="0"/>
    <n v="0"/>
    <n v="8422.8138168099995"/>
    <n v="1199406.15904926"/>
    <n v="1499260.8593921799"/>
    <s v="Vencido"/>
    <m/>
  </r>
  <r>
    <n v="47"/>
    <s v="Aniversário"/>
    <x v="46"/>
    <d v="2016-11-23T00:00:00"/>
    <x v="0"/>
    <n v="1"/>
    <n v="1.005064835"/>
    <n v="1199406.15904926"/>
    <n v="1199406.15904926"/>
    <n v="6074.7942935700003"/>
    <n v="6074.7942935700003"/>
    <n v="1205480.9533428301"/>
    <n v="2347.2378532500002"/>
    <n v="0"/>
    <n v="0"/>
    <n v="8422.03214682"/>
    <n v="1197058.92119601"/>
    <n v="1499121.7221339601"/>
    <s v="Vencido"/>
    <m/>
  </r>
  <r>
    <n v="48"/>
    <s v="Aniversário"/>
    <x v="47"/>
    <d v="2016-12-23T00:00:00"/>
    <x v="0"/>
    <n v="1"/>
    <n v="1.005064835"/>
    <n v="1197058.92119601"/>
    <n v="1197058.92119601"/>
    <n v="6062.9059211399999"/>
    <n v="6062.9059211399999"/>
    <n v="1203121.82711715"/>
    <n v="2359.40313367"/>
    <n v="0"/>
    <n v="0"/>
    <n v="8422.3090548100008"/>
    <n v="1194699.5180623401"/>
    <n v="1499171.0117561801"/>
    <s v="Vencido"/>
    <m/>
  </r>
  <r>
    <n v="49"/>
    <s v="Aniversário"/>
    <x v="48"/>
    <d v="2017-01-24T00:00:00"/>
    <x v="0"/>
    <n v="1"/>
    <n v="1.005064835"/>
    <n v="1194699.5180623401"/>
    <n v="1194699.5180623401"/>
    <n v="6050.9559335699996"/>
    <n v="6050.9559335699996"/>
    <n v="1200750.47399591"/>
    <n v="2371.4785433500001"/>
    <n v="0"/>
    <n v="0"/>
    <n v="8422.4344769199997"/>
    <n v="1192328.0395189901"/>
    <n v="1499193.3368917599"/>
    <s v="Vencido"/>
    <m/>
  </r>
  <r>
    <n v="50"/>
    <s v="Aniversário"/>
    <x v="49"/>
    <d v="2017-02-23T00:00:00"/>
    <x v="0"/>
    <n v="1"/>
    <n v="1.005064835"/>
    <n v="1192328.0395189901"/>
    <n v="1192328.0395189901"/>
    <n v="6038.9447860399996"/>
    <n v="6038.9447860399996"/>
    <n v="1198366.98430503"/>
    <n v="2383.4637509899999"/>
    <n v="0"/>
    <n v="0"/>
    <n v="8422.4085370299999"/>
    <n v="1189944.575768"/>
    <n v="1499188.7195913401"/>
    <s v="Vencido"/>
    <m/>
  </r>
  <r>
    <n v="51"/>
    <s v="Aniversário"/>
    <x v="50"/>
    <d v="2017-03-23T00:00:00"/>
    <x v="0"/>
    <n v="1"/>
    <n v="1.005064835"/>
    <n v="1189944.575768"/>
    <n v="1189944.575768"/>
    <n v="6026.8729354099996"/>
    <n v="6026.8729354099996"/>
    <n v="1195971.4487034101"/>
    <n v="2395.3584310199999"/>
    <n v="0"/>
    <n v="0"/>
    <n v="8422.23136643"/>
    <n v="1187549.2173369799"/>
    <n v="1499157.18322454"/>
    <s v="Vencido"/>
    <m/>
  </r>
  <r>
    <n v="52"/>
    <s v="Aniversário"/>
    <x v="51"/>
    <d v="2017-04-25T00:00:00"/>
    <x v="0"/>
    <n v="1"/>
    <n v="1.005064835"/>
    <n v="1187549.2173369799"/>
    <n v="1187549.2173369799"/>
    <n v="6014.7408401900002"/>
    <n v="6014.7408401900002"/>
    <n v="1193563.95817717"/>
    <n v="2408.3498127500002"/>
    <n v="0"/>
    <n v="0"/>
    <n v="8423.0906529399999"/>
    <n v="1185140.8675242299"/>
    <n v="1499310.1362233199"/>
    <s v="Vencido"/>
    <m/>
  </r>
  <r>
    <n v="53"/>
    <s v="Aniversário"/>
    <x v="52"/>
    <d v="2017-05-23T00:00:00"/>
    <x v="0"/>
    <n v="1.03367250570255"/>
    <n v="1.005064835"/>
    <n v="1185140.8675242299"/>
    <n v="1225047.53014426"/>
    <n v="6204.6636073400005"/>
    <n v="6204.6636073400005"/>
    <n v="1231252.1937516001"/>
    <n v="2501.54705655"/>
    <n v="0"/>
    <n v="0"/>
    <n v="8706.2106638900004"/>
    <n v="1222545.9830877101"/>
    <n v="1549705.4981724201"/>
    <s v="Vencido"/>
    <m/>
  </r>
  <r>
    <n v="54"/>
    <s v="Aniversário"/>
    <x v="53"/>
    <d v="2017-06-23T00:00:00"/>
    <x v="0"/>
    <n v="1"/>
    <n v="1.005064835"/>
    <n v="1222545.9830877101"/>
    <n v="1222545.9830877101"/>
    <n v="6191.9936842500001"/>
    <n v="6191.9936842500001"/>
    <n v="1228737.97677196"/>
    <n v="2514.77708721"/>
    <n v="0"/>
    <n v="0"/>
    <n v="8706.7707714600001"/>
    <n v="1220031.2060004999"/>
    <n v="1549805.1973198801"/>
    <s v="Vencido"/>
    <m/>
  </r>
  <r>
    <n v="55"/>
    <s v="Aniversário"/>
    <x v="54"/>
    <d v="2017-07-25T00:00:00"/>
    <x v="0"/>
    <n v="1"/>
    <n v="1.005064835"/>
    <n v="1220031.2060004999"/>
    <n v="1220031.2060004999"/>
    <n v="6179.2567532399999"/>
    <n v="6179.2567532399999"/>
    <n v="1226210.4627537399"/>
    <n v="2526.6846276199999"/>
    <n v="0"/>
    <n v="0"/>
    <n v="8705.9413808600002"/>
    <n v="1217504.5213728801"/>
    <n v="1549657.56579308"/>
    <s v="Vencido"/>
    <m/>
  </r>
  <r>
    <n v="56"/>
    <s v="Aniversário"/>
    <x v="55"/>
    <d v="2017-08-23T00:00:00"/>
    <x v="1"/>
    <n v="1"/>
    <n v="1.005064835"/>
    <n v="1217504.5213728801"/>
    <n v="1217504.5213728801"/>
    <n v="6166.4595125100004"/>
    <n v="6166.4595125100004"/>
    <n v="1223670.98088539"/>
    <n v="2539.7144315800001"/>
    <n v="0"/>
    <n v="0"/>
    <n v="8706.1739440900001"/>
    <n v="1214964.8069412999"/>
    <n v="1549698.96204802"/>
    <n v="1544748.4185750671"/>
    <m/>
  </r>
  <r>
    <n v="57"/>
    <s v="Aniversário"/>
    <x v="56"/>
    <d v="2017-09-25T00:00:00"/>
    <x v="2"/>
    <n v="1"/>
    <n v="1.005064835"/>
    <n v="1214964.8069412999"/>
    <n v="1214964.8069412999"/>
    <n v="6153.5962779600004"/>
    <n v="6153.5962779600004"/>
    <n v="1221118.40321926"/>
    <n v="2552.6410593800001"/>
    <n v="0"/>
    <n v="0"/>
    <n v="8706.2373373400005"/>
    <n v="1212412.1658819199"/>
    <n v="1549710.2460465201"/>
    <n v="1536975.1411149665"/>
    <m/>
  </r>
  <r>
    <n v="58"/>
    <s v="Aniversário"/>
    <x v="57"/>
    <d v="2017-10-24T00:00:00"/>
    <x v="3"/>
    <n v="1"/>
    <n v="1.005064835"/>
    <n v="1212412.1658819199"/>
    <n v="1212412.1658819199"/>
    <n v="6140.6675721800002"/>
    <n v="6140.6675721800002"/>
    <n v="1218552.8334540999"/>
    <n v="2565.4641430000001"/>
    <n v="0"/>
    <n v="0"/>
    <n v="8706.1317151799994"/>
    <n v="1209846.7017389201"/>
    <n v="1549691.4453020399"/>
    <n v="1529211.292072311"/>
    <m/>
  </r>
  <r>
    <n v="59"/>
    <s v="Aniversário"/>
    <x v="58"/>
    <d v="2017-11-23T00:00:00"/>
    <x v="4"/>
    <n v="1"/>
    <n v="1.005064835"/>
    <n v="1209846.7017389201"/>
    <n v="1209846.7017389201"/>
    <n v="6127.6739195999999"/>
    <n v="6127.6739195999999"/>
    <n v="1215974.37565852"/>
    <n v="2578.1833213999998"/>
    <n v="0"/>
    <n v="0"/>
    <n v="8705.8572409999997"/>
    <n v="1207268.51841752"/>
    <n v="1549642.5888979998"/>
    <n v="1521457.1519786506"/>
    <m/>
  </r>
  <r>
    <n v="60"/>
    <s v="Aniversário"/>
    <x v="59"/>
    <d v="2017-12-26T00:00:00"/>
    <x v="5"/>
    <n v="1"/>
    <n v="1.005064835"/>
    <n v="1207268.51841752"/>
    <n v="1207268.51841752"/>
    <n v="6114.6158464800001"/>
    <n v="6114.6158464800001"/>
    <n v="1213383.134264"/>
    <n v="2592.0055090400001"/>
    <n v="0"/>
    <n v="0"/>
    <n v="8706.6213555200011"/>
    <n v="1204676.5129084799"/>
    <n v="1549778.6012825603"/>
    <n v="1513922.9208022445"/>
    <m/>
  </r>
  <r>
    <n v="61"/>
    <s v="Aniversário"/>
    <x v="60"/>
    <d v="2018-01-23T00:00:00"/>
    <x v="6"/>
    <n v="1"/>
    <n v="1.005064835"/>
    <n v="1204676.5129084799"/>
    <n v="1204676.5129084799"/>
    <n v="6101.4877662600002"/>
    <n v="6101.4877662600002"/>
    <n v="1210778.0006747399"/>
    <n v="2604.5106209"/>
    <n v="0"/>
    <n v="0"/>
    <n v="8705.9983871599998"/>
    <n v="1202072.0022875799"/>
    <n v="1549667.7129144799"/>
    <n v="1506186.0143811519"/>
    <m/>
  </r>
  <r>
    <n v="62"/>
    <s v="Aniversário"/>
    <x v="61"/>
    <d v="2018-02-23T00:00:00"/>
    <x v="7"/>
    <n v="1"/>
    <n v="1.005064835"/>
    <n v="1202072.0022875799"/>
    <n v="1202072.0022875799"/>
    <n v="6088.29634971"/>
    <n v="6088.29634971"/>
    <n v="1208160.29863729"/>
    <n v="2618.1128209799999"/>
    <n v="0"/>
    <n v="0"/>
    <n v="8706.4091706899999"/>
    <n v="1199453.8894666"/>
    <n v="1549740.8323828201"/>
    <n v="1498666.583321257"/>
    <m/>
  </r>
  <r>
    <n v="63"/>
    <s v="Aniversário"/>
    <x v="62"/>
    <d v="2018-03-23T00:00:00"/>
    <x v="8"/>
    <n v="1"/>
    <n v="1.005064835"/>
    <n v="1199453.8894666"/>
    <n v="1199453.8894666"/>
    <n v="6075.0360402599999"/>
    <n v="6075.0360402599999"/>
    <n v="1205528.92550686"/>
    <n v="2631.6018334800001"/>
    <n v="0"/>
    <n v="0"/>
    <n v="8706.6378737400009"/>
    <n v="1196822.2876331201"/>
    <n v="1549781.5415257202"/>
    <n v="1491153.5044428576"/>
    <m/>
  </r>
  <r>
    <n v="64"/>
    <s v="Aniversário"/>
    <x v="63"/>
    <d v="2018-04-24T00:00:00"/>
    <x v="9"/>
    <n v="1"/>
    <n v="1.005064835"/>
    <n v="1196822.2876331201"/>
    <n v="1196822.2876331201"/>
    <n v="6061.7074111800002"/>
    <n v="6061.7074111800002"/>
    <n v="1202883.9950443001"/>
    <n v="2644.9772556600001"/>
    <n v="0"/>
    <n v="0"/>
    <n v="8706.6846668399994"/>
    <n v="1194177.31037746"/>
    <n v="1549789.87069752"/>
    <n v="1483647.09088412"/>
    <m/>
  </r>
  <r>
    <n v="65"/>
    <s v="Aniversário"/>
    <x v="64"/>
    <d v="2018-05-23T00:00:00"/>
    <x v="10"/>
    <n v="1"/>
    <n v="1.005064835"/>
    <n v="1194177.31037746"/>
    <n v="1194177.31037746"/>
    <n v="6048.31103781"/>
    <n v="6048.31103781"/>
    <n v="1200225.62141527"/>
    <n v="2658.2386928999999"/>
    <n v="0"/>
    <n v="0"/>
    <n v="8706.5497307099995"/>
    <n v="1191519.07168456"/>
    <n v="1549765.85206638"/>
    <n v="1476147.6531087698"/>
    <m/>
  </r>
  <r>
    <n v="66"/>
    <s v="Aniversário"/>
    <x v="65"/>
    <d v="2018-06-25T00:00:00"/>
    <x v="11"/>
    <n v="1"/>
    <n v="1.005064835"/>
    <n v="1191519.07168456"/>
    <n v="1191519.07168456"/>
    <n v="6034.8474974399996"/>
    <n v="6034.8474974399996"/>
    <n v="1197553.919182"/>
    <n v="2671.3857587100001"/>
    <n v="0"/>
    <n v="0"/>
    <n v="8706.2332561500007"/>
    <n v="1188847.6859258499"/>
    <n v="1549709.5195947001"/>
    <n v="1468655.4988866241"/>
    <m/>
  </r>
  <r>
    <n v="67"/>
    <s v="Aniversário"/>
    <x v="66"/>
    <d v="2018-07-24T00:00:00"/>
    <x v="12"/>
    <n v="1"/>
    <n v="1.005064835"/>
    <n v="1188847.6859258499"/>
    <n v="1188847.6859258499"/>
    <n v="6021.3173693500003"/>
    <n v="6021.3173693500003"/>
    <n v="1194869.0032951999"/>
    <n v="2684.4180748200001"/>
    <n v="0"/>
    <n v="0"/>
    <n v="8705.7354441700008"/>
    <n v="1186163.26785103"/>
    <n v="1549620.9090622601"/>
    <n v="1461170.9333152708"/>
    <m/>
  </r>
  <r>
    <n v="68"/>
    <s v="Aniversário"/>
    <x v="67"/>
    <d v="2018-08-23T00:00:00"/>
    <x v="13"/>
    <n v="1"/>
    <n v="1.005064835"/>
    <n v="1186163.26785103"/>
    <n v="1186163.26785103"/>
    <n v="6007.7212347300001"/>
    <n v="6007.7212347300001"/>
    <n v="1192170.98908576"/>
    <n v="2698.5214343600001"/>
    <n v="0"/>
    <n v="0"/>
    <n v="8706.2426690899993"/>
    <n v="1183464.74641667"/>
    <n v="1549711.1950980199"/>
    <n v="1453892.3412200951"/>
    <m/>
  </r>
  <r>
    <n v="69"/>
    <s v="Aniversário"/>
    <x v="68"/>
    <d v="2018-09-25T00:00:00"/>
    <x v="14"/>
    <n v="1"/>
    <n v="1.005064835"/>
    <n v="1183464.74641667"/>
    <n v="1183464.74641667"/>
    <n v="5994.0536689199998"/>
    <n v="5994.0536689199998"/>
    <n v="1189458.80008559"/>
    <n v="2712.5011987799999"/>
    <n v="0"/>
    <n v="0"/>
    <n v="8706.5548677000006"/>
    <n v="1180752.24521789"/>
    <n v="1549766.7664506"/>
    <n v="1446617.5972230211"/>
    <m/>
  </r>
  <r>
    <n v="70"/>
    <s v="Aniversário"/>
    <x v="69"/>
    <d v="2018-10-23T00:00:00"/>
    <x v="15"/>
    <n v="1"/>
    <n v="1.005064835"/>
    <n v="1180752.24521789"/>
    <n v="1180752.24521789"/>
    <n v="5980.3152979099996"/>
    <n v="5980.3152979099996"/>
    <n v="1186732.5605158"/>
    <n v="2726.3569342000001"/>
    <n v="0"/>
    <n v="0"/>
    <n v="8706.6722321099987"/>
    <n v="1178025.88828369"/>
    <n v="1549787.6573155797"/>
    <n v="1439347.0424312477"/>
    <m/>
  </r>
  <r>
    <n v="71"/>
    <s v="Aniversário"/>
    <x v="70"/>
    <d v="2018-11-23T00:00:00"/>
    <x v="16"/>
    <n v="1"/>
    <n v="1.005064835"/>
    <n v="1178025.88828369"/>
    <n v="1178025.88828369"/>
    <n v="5966.5067498899998"/>
    <n v="5966.5067498899998"/>
    <n v="1183992.39503358"/>
    <n v="2740.08821614"/>
    <n v="0"/>
    <n v="0"/>
    <n v="8706.5949660299993"/>
    <n v="1175285.80006755"/>
    <n v="1549773.9039533399"/>
    <n v="1432081.0151813799"/>
    <m/>
  </r>
  <r>
    <n v="72"/>
    <s v="Aniversário"/>
    <x v="71"/>
    <d v="2018-12-26T00:00:00"/>
    <x v="17"/>
    <n v="1"/>
    <n v="1.005064835"/>
    <n v="1175285.80006755"/>
    <n v="1175285.80006755"/>
    <n v="5952.6286551900002"/>
    <n v="5952.6286551900002"/>
    <n v="1181238.4287227399"/>
    <n v="2753.6946295500002"/>
    <n v="0"/>
    <n v="0"/>
    <n v="8706.3232847399995"/>
    <n v="1172532.1054380001"/>
    <n v="1549725.54468372"/>
    <n v="1424819.8510315011"/>
    <m/>
  </r>
  <r>
    <n v="73"/>
    <s v="Aniversário"/>
    <x v="72"/>
    <d v="2019-01-23T00:00:00"/>
    <x v="18"/>
    <n v="1"/>
    <n v="1.005064835"/>
    <n v="1172532.1054380001"/>
    <n v="1172532.1054380001"/>
    <n v="5938.6816462500001"/>
    <n v="5938.6816462500001"/>
    <n v="1178470.78708425"/>
    <n v="2767.1757688299999"/>
    <n v="0"/>
    <n v="0"/>
    <n v="8705.8574150799996"/>
    <n v="1169764.9296691699"/>
    <n v="1549642.61988424"/>
    <n v="1417563.8827570069"/>
    <m/>
  </r>
  <r>
    <n v="74"/>
    <s v="Aniversário"/>
    <x v="73"/>
    <d v="2019-02-25T00:00:00"/>
    <x v="19"/>
    <n v="1"/>
    <n v="1.005064835"/>
    <n v="1169764.9296691699"/>
    <n v="1169764.9296691699"/>
    <n v="5924.6663575599996"/>
    <n v="5924.6663575599996"/>
    <n v="1175689.59602673"/>
    <n v="2781.70100275"/>
    <n v="0"/>
    <n v="0"/>
    <n v="8706.3673603099996"/>
    <n v="1166983.2286664201"/>
    <n v="1549733.39013518"/>
    <n v="1410502.951854198"/>
    <m/>
  </r>
  <r>
    <n v="75"/>
    <s v="Aniversário"/>
    <x v="74"/>
    <d v="2019-03-25T00:00:00"/>
    <x v="20"/>
    <n v="1"/>
    <n v="1.005064835"/>
    <n v="1166983.2286664201"/>
    <n v="1166983.2286664201"/>
    <n v="5910.5775009600002"/>
    <n v="5910.5775009600002"/>
    <n v="1172893.80616738"/>
    <n v="2796.09181588"/>
    <n v="0"/>
    <n v="0"/>
    <n v="8706.6693168399997"/>
    <n v="1164187.1368505401"/>
    <n v="1549787.1383975199"/>
    <n v="1403443.6607865549"/>
    <m/>
  </r>
  <r>
    <n v="76"/>
    <s v="Aniversário"/>
    <x v="75"/>
    <d v="2019-04-23T00:00:00"/>
    <x v="21"/>
    <n v="1"/>
    <n v="1.005064835"/>
    <n v="1164187.1368505401"/>
    <n v="1164187.1368505401"/>
    <n v="5896.4157572699996"/>
    <n v="5896.4157572699996"/>
    <n v="1170083.5526078099"/>
    <n v="2809.1835612199998"/>
    <n v="0"/>
    <n v="0"/>
    <n v="8705.5993184899999"/>
    <n v="1161377.95328932"/>
    <n v="1549596.67869122"/>
    <n v="1396199.6649712357"/>
    <m/>
  </r>
  <r>
    <n v="77"/>
    <s v="Aniversário"/>
    <x v="76"/>
    <d v="2019-05-23T00:00:00"/>
    <x v="22"/>
    <n v="1"/>
    <n v="1.005064835"/>
    <n v="1161377.95328932"/>
    <n v="1161377.95328932"/>
    <n v="5882.1877060500001"/>
    <n v="5882.1877060500001"/>
    <n v="1167260.14099537"/>
    <n v="2824.4711823900002"/>
    <n v="0"/>
    <n v="0"/>
    <n v="8706.6588884400007"/>
    <n v="1158553.4821069301"/>
    <n v="1549785.2821423202"/>
    <n v="1389332.8566606389"/>
    <m/>
  </r>
  <r>
    <n v="78"/>
    <s v="Aniversário"/>
    <x v="77"/>
    <d v="2019-06-25T00:00:00"/>
    <x v="23"/>
    <n v="1"/>
    <n v="1.005064835"/>
    <n v="1158553.4821069301"/>
    <n v="1158553.4821069301"/>
    <n v="5867.8822255499999"/>
    <n v="5867.8822255499999"/>
    <n v="1164421.3643324799"/>
    <n v="2838.4560311599998"/>
    <n v="0"/>
    <n v="0"/>
    <n v="8706.3382567099998"/>
    <n v="1155715.0260757699"/>
    <n v="1549728.2096943799"/>
    <n v="1382280.6695936774"/>
    <m/>
  </r>
  <r>
    <n v="79"/>
    <s v="Aniversário"/>
    <x v="78"/>
    <d v="2019-07-23T00:00:00"/>
    <x v="24"/>
    <n v="1"/>
    <n v="1.005064835"/>
    <n v="1155715.0260757699"/>
    <n v="1155715.0260757699"/>
    <n v="5853.5059140900003"/>
    <n v="5853.5059140900003"/>
    <n v="1161568.5319898601"/>
    <n v="2852.3046843500001"/>
    <n v="0"/>
    <n v="0"/>
    <n v="8705.8105984400008"/>
    <n v="1152862.7213914201"/>
    <n v="1549634.2865223202"/>
    <n v="1375231.5738451823"/>
    <m/>
  </r>
  <r>
    <n v="80"/>
    <s v="Aniversário"/>
    <x v="79"/>
    <d v="2019-08-23T00:00:00"/>
    <x v="25"/>
    <n v="1"/>
    <n v="1.005064835"/>
    <n v="1152862.7213914201"/>
    <n v="1152862.7213914201"/>
    <n v="5839.0594615"/>
    <n v="5839.0594615"/>
    <n v="1158701.7808529199"/>
    <n v="2867.1695881000001"/>
    <n v="0"/>
    <n v="0"/>
    <n v="8706.2290496000005"/>
    <n v="1149995.5518033199"/>
    <n v="1549708.7708288"/>
    <n v="1368367.1217353137"/>
    <m/>
  </r>
  <r>
    <n v="81"/>
    <s v="Aniversário"/>
    <x v="80"/>
    <d v="2019-09-24T00:00:00"/>
    <x v="26"/>
    <n v="1"/>
    <n v="1.005064835"/>
    <n v="1149995.5518033199"/>
    <n v="1149995.5518033199"/>
    <n v="5824.5377206200001"/>
    <n v="5824.5377206200001"/>
    <n v="1155820.0895239401"/>
    <n v="2881.8888528100001"/>
    <n v="0"/>
    <n v="0"/>
    <n v="8706.4265734300006"/>
    <n v="1147113.6629505099"/>
    <n v="1549743.9300705402"/>
    <n v="1361502.3819140631"/>
    <m/>
  </r>
  <r>
    <n v="82"/>
    <s v="Aniversário"/>
    <x v="81"/>
    <d v="2019-10-23T00:00:00"/>
    <x v="27"/>
    <n v="1"/>
    <n v="1.005064835"/>
    <n v="1147113.6629505099"/>
    <n v="1147113.6629505099"/>
    <n v="5809.9414290900004"/>
    <n v="5809.9414290900004"/>
    <n v="1152923.6043795999"/>
    <n v="2896.4619989500002"/>
    <n v="0"/>
    <n v="0"/>
    <n v="8706.403428040001"/>
    <n v="1144217.2009515599"/>
    <n v="1549739.8101911203"/>
    <n v="1354637.745861335"/>
    <m/>
  </r>
  <r>
    <n v="83"/>
    <s v="Aniversário"/>
    <x v="82"/>
    <d v="2019-11-25T00:00:00"/>
    <x v="28"/>
    <n v="1"/>
    <n v="1.005064835"/>
    <n v="1144217.2009515599"/>
    <n v="1144217.2009515599"/>
    <n v="5795.2713269799997"/>
    <n v="5795.2713269799997"/>
    <n v="1150012.47227854"/>
    <n v="2910.8885592199999"/>
    <n v="0"/>
    <n v="0"/>
    <n v="8706.1598861999992"/>
    <n v="1141306.31239234"/>
    <n v="1549696.4597435999"/>
    <n v="1347773.6021061318"/>
    <m/>
  </r>
  <r>
    <n v="84"/>
    <s v="Aniversário"/>
    <x v="83"/>
    <d v="2019-12-24T00:00:00"/>
    <x v="29"/>
    <n v="1"/>
    <n v="1.005064835"/>
    <n v="1141306.31239234"/>
    <n v="1141306.31239234"/>
    <n v="5780.5281567299999"/>
    <n v="5780.5281567299999"/>
    <n v="1147086.8405490699"/>
    <n v="2925.16807866"/>
    <n v="0"/>
    <n v="0"/>
    <n v="8705.6962353899999"/>
    <n v="1138381.14431368"/>
    <n v="1549613.9298994199"/>
    <n v="1340910.336227227"/>
    <m/>
  </r>
  <r>
    <n v="85"/>
    <s v="Aniversário"/>
    <x v="84"/>
    <d v="2020-01-23T00:00:00"/>
    <x v="30"/>
    <n v="1"/>
    <n v="1.005064835"/>
    <n v="1138381.14431368"/>
    <n v="1138381.14431368"/>
    <n v="5765.7126630599996"/>
    <n v="5765.7126630599996"/>
    <n v="1144146.8569767401"/>
    <n v="2940.43849576"/>
    <n v="0"/>
    <n v="0"/>
    <n v="8706.1511588199992"/>
    <n v="1135440.7058179199"/>
    <n v="1549694.9062699599"/>
    <n v="1334222.7884076096"/>
    <m/>
  </r>
  <r>
    <n v="86"/>
    <s v="Aniversário"/>
    <x v="85"/>
    <d v="2020-02-27T00:00:00"/>
    <x v="31"/>
    <n v="1"/>
    <n v="1.005064835"/>
    <n v="1135440.7058179199"/>
    <n v="1135440.7058179199"/>
    <n v="5750.8198272500003"/>
    <n v="5750.8198272500003"/>
    <n v="1141191.5256451699"/>
    <n v="2955.5521572399998"/>
    <n v="0"/>
    <n v="0"/>
    <n v="8706.3719844900006"/>
    <n v="1132485.1536606799"/>
    <n v="1549734.2132392202"/>
    <n v="1327532.8950675779"/>
    <m/>
  </r>
  <r>
    <n v="87"/>
    <s v="Aniversário"/>
    <x v="86"/>
    <d v="2020-03-24T00:00:00"/>
    <x v="32"/>
    <n v="1"/>
    <n v="1.005064835"/>
    <n v="1132485.1536606799"/>
    <n v="1132485.1536606799"/>
    <n v="5735.8504432399995"/>
    <n v="5735.8504432399995"/>
    <n v="1138221.00410392"/>
    <n v="2970.5085580499999"/>
    <n v="0"/>
    <n v="0"/>
    <n v="8706.3590012899986"/>
    <n v="1129514.6451026299"/>
    <n v="1549731.9022296197"/>
    <n v="1320841.0733796242"/>
    <m/>
  </r>
  <r>
    <n v="88"/>
    <s v="Aniversário"/>
    <x v="87"/>
    <d v="2020-04-23T00:00:00"/>
    <x v="33"/>
    <n v="1"/>
    <n v="1.005064835"/>
    <n v="1129514.6451026299"/>
    <n v="1129514.6451026299"/>
    <n v="5720.8053075300004"/>
    <n v="5720.8053075300004"/>
    <n v="1135235.45041016"/>
    <n v="2985.3072069999998"/>
    <n v="0"/>
    <n v="0"/>
    <n v="8706.1125145299993"/>
    <n v="1126529.3378956299"/>
    <n v="1549688.02758634"/>
    <n v="1314147.7375016264"/>
    <m/>
  </r>
  <r>
    <n v="89"/>
    <s v="Aniversário"/>
    <x v="88"/>
    <d v="2020-05-25T00:00:00"/>
    <x v="34"/>
    <n v="1"/>
    <n v="1.005064835"/>
    <n v="1126529.3378956299"/>
    <n v="1126529.3378956299"/>
    <n v="5705.6852190999998"/>
    <n v="5705.6852190999998"/>
    <n v="1132235.0231147299"/>
    <n v="2999.9476268100002"/>
    <n v="0"/>
    <n v="0"/>
    <n v="8705.6328459100005"/>
    <n v="1123529.3902688201"/>
    <n v="1549602.6465719801"/>
    <n v="1307453.2985625651"/>
    <m/>
  </r>
  <r>
    <n v="90"/>
    <s v="Aniversário"/>
    <x v="89"/>
    <d v="2020-06-23T00:00:00"/>
    <x v="35"/>
    <n v="1"/>
    <n v="1.005064835"/>
    <n v="1123529.3902688201"/>
    <n v="1123529.3902688201"/>
    <n v="5690.49097936"/>
    <n v="5690.49097936"/>
    <n v="1129219.8812481801"/>
    <n v="3015.5528834800002"/>
    <n v="0"/>
    <n v="0"/>
    <n v="8706.0438628400007"/>
    <n v="1120513.8373853399"/>
    <n v="1549675.8075855202"/>
    <n v="1300926.0513060046"/>
    <m/>
  </r>
  <r>
    <n v="91"/>
    <s v="Aniversário"/>
    <x v="90"/>
    <d v="2020-07-23T00:00:00"/>
    <x v="36"/>
    <n v="1"/>
    <n v="1.005064835"/>
    <n v="1120513.8373853399"/>
    <n v="1120513.8373853399"/>
    <n v="5675.2177015699999"/>
    <n v="5675.2177015699999"/>
    <n v="1126189.05508691"/>
    <n v="3030.9899301199998"/>
    <n v="0"/>
    <n v="0"/>
    <n v="8706.2076316900002"/>
    <n v="1117482.8474552201"/>
    <n v="1549704.95844082"/>
    <n v="1294394.6277954455"/>
    <m/>
  </r>
  <r>
    <n v="92"/>
    <s v="Aniversário"/>
    <x v="91"/>
    <d v="2020-08-25T00:00:00"/>
    <x v="37"/>
    <n v="1"/>
    <n v="1.005064835"/>
    <n v="1117482.8474552201"/>
    <n v="1117482.8474552201"/>
    <n v="5659.8662376900002"/>
    <n v="5659.8662376900002"/>
    <n v="1123142.71369291"/>
    <n v="3046.25824216"/>
    <n v="0"/>
    <n v="0"/>
    <n v="8706.1244798500011"/>
    <n v="1114436.58921306"/>
    <n v="1549690.1574133001"/>
    <n v="1287859.4695514189"/>
    <m/>
  </r>
  <r>
    <n v="93"/>
    <s v="Aniversário"/>
    <x v="92"/>
    <d v="2020-09-23T00:00:00"/>
    <x v="38"/>
    <n v="1"/>
    <n v="1.005064835"/>
    <n v="1114436.58921306"/>
    <n v="1114436.58921306"/>
    <n v="5644.4374423299996"/>
    <n v="5644.4374423299996"/>
    <n v="1120081.0266553899"/>
    <n v="3061.3573105599999"/>
    <n v="0"/>
    <n v="0"/>
    <n v="8705.7947528900004"/>
    <n v="1111375.2319024999"/>
    <n v="1549631.4660144201"/>
    <n v="1281321.0150047289"/>
    <m/>
  </r>
  <r>
    <n v="94"/>
    <s v="Aniversário"/>
    <x v="93"/>
    <d v="2020-10-23T00:00:00"/>
    <x v="39"/>
    <n v="1"/>
    <n v="1.005064835"/>
    <n v="1111375.2319024999"/>
    <n v="1111375.2319024999"/>
    <n v="5628.93217267"/>
    <n v="5628.93217267"/>
    <n v="1117004.1640751699"/>
    <n v="3077.39801713"/>
    <n v="0"/>
    <n v="0"/>
    <n v="8706.3301897999991"/>
    <n v="1108297.8338853701"/>
    <n v="1549726.7737843997"/>
    <n v="1274942.4476730402"/>
    <m/>
  </r>
  <r>
    <n v="95"/>
    <s v="Aniversário"/>
    <x v="94"/>
    <d v="2020-11-24T00:00:00"/>
    <x v="40"/>
    <n v="1"/>
    <n v="1.005064835"/>
    <n v="1108297.8338853701"/>
    <n v="1108297.8338853701"/>
    <n v="5613.3456594899999"/>
    <n v="5613.3456594899999"/>
    <n v="1113911.17954486"/>
    <n v="3093.2592543699998"/>
    <n v="0"/>
    <n v="0"/>
    <n v="8706.6049138599992"/>
    <n v="1105204.5746309999"/>
    <n v="1549775.6746670799"/>
    <n v="1268557.6427835561"/>
    <m/>
  </r>
  <r>
    <n v="96"/>
    <s v="Aniversário"/>
    <x v="95"/>
    <d v="2020-12-23T00:00:00"/>
    <x v="41"/>
    <n v="1"/>
    <n v="1.005064835"/>
    <n v="1105204.5746309999"/>
    <n v="1105204.5746309999"/>
    <n v="5597.67881175"/>
    <n v="5597.67881175"/>
    <n v="1110802.2534427501"/>
    <n v="3108.9404684299998"/>
    <n v="0"/>
    <n v="0"/>
    <n v="8706.6192801799989"/>
    <n v="1102095.6341625699"/>
    <n v="1549778.2318720398"/>
    <n v="1262167.0680862435"/>
    <m/>
  </r>
  <r>
    <n v="97"/>
    <s v="Aniversário"/>
    <x v="96"/>
    <d v="2021-01-25T00:00:00"/>
    <x v="42"/>
    <n v="1"/>
    <n v="1.005064835"/>
    <n v="1102095.6341625699"/>
    <n v="1102095.6341625699"/>
    <n v="5581.9325412500002"/>
    <n v="5581.9325412500002"/>
    <n v="1107677.5667038199"/>
    <n v="3124.4411228499998"/>
    <n v="0"/>
    <n v="0"/>
    <n v="8706.3736640999996"/>
    <n v="1098971.1930397199"/>
    <n v="1549734.5122097998"/>
    <n v="1255771.1882096068"/>
    <m/>
  </r>
  <r>
    <n v="98"/>
    <s v="Aniversário"/>
    <x v="97"/>
    <d v="2021-02-23T00:00:00"/>
    <x v="43"/>
    <n v="1"/>
    <n v="1.005064835"/>
    <n v="1098971.1930397199"/>
    <n v="1098971.1930397199"/>
    <n v="5566.1077624999998"/>
    <n v="5566.1077624999998"/>
    <n v="1104537.3008022199"/>
    <n v="3139.7606985100001"/>
    <n v="0"/>
    <n v="0"/>
    <n v="8705.868461009999"/>
    <n v="1095831.4323412101"/>
    <n v="1549644.5860597799"/>
    <n v="1249370.4646191078"/>
    <m/>
  </r>
  <r>
    <n v="99"/>
    <s v="Aniversário"/>
    <x v="98"/>
    <d v="2021-03-23T00:00:00"/>
    <x v="44"/>
    <n v="1"/>
    <n v="1.005064835"/>
    <n v="1095831.4323412101"/>
    <n v="1095831.4323412101"/>
    <n v="5550.2053926199997"/>
    <n v="5550.2053926199997"/>
    <n v="1101381.6377338299"/>
    <n v="3155.99452514"/>
    <n v="0"/>
    <n v="0"/>
    <n v="8706.1999177599992"/>
    <n v="1092675.4378160699"/>
    <n v="1549703.5853612798"/>
    <n v="1243121.8247804027"/>
    <m/>
  </r>
  <r>
    <n v="100"/>
    <s v="Aniversário"/>
    <x v="99"/>
    <d v="2021-04-23T00:00:00"/>
    <x v="45"/>
    <n v="1"/>
    <n v="1.005064835"/>
    <n v="1092675.4378160699"/>
    <n v="1092675.4378160699"/>
    <n v="5534.2208010900004"/>
    <n v="5534.2208010900004"/>
    <n v="1098209.6586171601"/>
    <n v="3172.0367959800001"/>
    <n v="0"/>
    <n v="0"/>
    <n v="8706.25759707"/>
    <n v="1089503.4010200901"/>
    <n v="1549713.8522784601"/>
    <n v="1236865.5407485666"/>
    <m/>
  </r>
  <r>
    <n v="101"/>
    <s v="Aniversário"/>
    <x v="100"/>
    <d v="2021-05-25T00:00:00"/>
    <x v="46"/>
    <n v="1"/>
    <n v="1.005064835"/>
    <n v="1089503.4010200901"/>
    <n v="1089503.4010200901"/>
    <n v="5518.1549581099998"/>
    <n v="5518.1549581099998"/>
    <n v="1095021.5559781999"/>
    <n v="3187.88695138"/>
    <n v="0"/>
    <n v="0"/>
    <n v="8706.0419094899989"/>
    <n v="1086315.5140687099"/>
    <n v="1549675.4598892198"/>
    <n v="1230602.102281735"/>
    <m/>
  </r>
  <r>
    <n v="102"/>
    <s v="Aniversário"/>
    <x v="101"/>
    <d v="2021-06-23T00:00:00"/>
    <x v="47"/>
    <n v="1"/>
    <n v="1.005064835"/>
    <n v="1086315.5140687099"/>
    <n v="1086315.5140687099"/>
    <n v="5502.0088366999998"/>
    <n v="5502.0088366999998"/>
    <n v="1091817.52290541"/>
    <n v="3204.6307664999999"/>
    <n v="0"/>
    <n v="0"/>
    <n v="8706.6396031999993"/>
    <n v="1083110.8833022099"/>
    <n v="1549781.8493695999"/>
    <n v="1224484.7732240951"/>
    <m/>
  </r>
  <r>
    <n v="103"/>
    <s v="Aniversário"/>
    <x v="102"/>
    <d v="2021-07-23T00:00:00"/>
    <x v="48"/>
    <n v="1"/>
    <n v="1.005064835"/>
    <n v="1083110.8833022099"/>
    <n v="1083110.8833022099"/>
    <n v="5485.7779106300004"/>
    <n v="5485.7779106300004"/>
    <n v="1088596.6612128399"/>
    <n v="3220.0886560499998"/>
    <n v="0"/>
    <n v="0"/>
    <n v="8705.8665666800007"/>
    <n v="1079890.79464616"/>
    <n v="1549644.24886904"/>
    <n v="1218206.0423398628"/>
    <m/>
  </r>
  <r>
    <n v="104"/>
    <s v="Aniversário"/>
    <x v="103"/>
    <d v="2021-08-24T00:00:00"/>
    <x v="49"/>
    <n v="1"/>
    <n v="1.005064835"/>
    <n v="1079890.79464616"/>
    <n v="1079890.79464616"/>
    <n v="5469.4686929"/>
    <n v="5469.4686929"/>
    <n v="1085360.2633390599"/>
    <n v="3236.43271155"/>
    <n v="0"/>
    <n v="0"/>
    <n v="8705.90140445"/>
    <n v="1076654.3619346099"/>
    <n v="1549650.4499921"/>
    <n v="1212071.9726766932"/>
    <m/>
  </r>
  <r>
    <n v="105"/>
    <s v="Aniversário"/>
    <x v="104"/>
    <d v="2021-09-23T00:00:00"/>
    <x v="50"/>
    <n v="1"/>
    <n v="1.005064835"/>
    <n v="1076654.3619346099"/>
    <n v="1076654.3619346099"/>
    <n v="5453.07669523"/>
    <n v="5453.07669523"/>
    <n v="1082107.43862984"/>
    <n v="3252.5728273999998"/>
    <n v="0"/>
    <n v="0"/>
    <n v="8705.6495226299994"/>
    <n v="1073401.78910721"/>
    <n v="1549605.6150281399"/>
    <n v="1205929.0729217012"/>
    <m/>
  </r>
  <r>
    <n v="106"/>
    <s v="Aniversário"/>
    <x v="105"/>
    <d v="2021-10-25T00:00:00"/>
    <x v="51"/>
    <n v="1"/>
    <n v="1.005064835"/>
    <n v="1073401.78910721"/>
    <n v="1073401.78910721"/>
    <n v="5436.6029505300003"/>
    <n v="5436.6029505300003"/>
    <n v="1078838.3920577399"/>
    <n v="3269.58184962"/>
    <n v="0"/>
    <n v="0"/>
    <n v="8706.1848001500002"/>
    <n v="1070132.20725759"/>
    <n v="1549700.8944267"/>
    <n v="1199925.7948444167"/>
    <m/>
  </r>
  <r>
    <n v="107"/>
    <s v="Aniversário"/>
    <x v="106"/>
    <d v="2021-11-23T00:00:00"/>
    <x v="52"/>
    <n v="1"/>
    <n v="1.005064835"/>
    <n v="1070132.20725759"/>
    <n v="1070132.20725759"/>
    <n v="5420.0430579499998"/>
    <n v="5420.0430579499998"/>
    <n v="1075552.25031554"/>
    <n v="3286.3760084800001"/>
    <n v="0"/>
    <n v="0"/>
    <n v="8706.4190664300004"/>
    <n v="1066845.8312491099"/>
    <n v="1549742.59382454"/>
    <n v="1193911.1197173907"/>
    <m/>
  </r>
  <r>
    <n v="108"/>
    <s v="Aniversário"/>
    <x v="107"/>
    <d v="2021-12-23T00:00:00"/>
    <x v="53"/>
    <n v="1"/>
    <n v="1.005064835"/>
    <n v="1066845.8312491099"/>
    <n v="1066845.8312491099"/>
    <n v="5403.39810571"/>
    <n v="5403.39810571"/>
    <n v="1072249.22935482"/>
    <n v="3302.9546935399999"/>
    <n v="0"/>
    <n v="0"/>
    <n v="8706.3527992500003"/>
    <n v="1063542.8765555699"/>
    <n v="1549730.7982665"/>
    <n v="1187885.5880572416"/>
    <m/>
  </r>
  <r>
    <n v="109"/>
    <s v="Aniversário"/>
    <x v="108"/>
    <d v="2022-01-25T00:00:00"/>
    <x v="54"/>
    <n v="1"/>
    <n v="1.005064835"/>
    <n v="1063542.8765555699"/>
    <n v="1063542.8765555699"/>
    <n v="5386.6691851799997"/>
    <n v="5386.6691851799997"/>
    <n v="1068929.5457407499"/>
    <n v="3319.3173177200001"/>
    <n v="0"/>
    <n v="0"/>
    <n v="8705.9865028999993"/>
    <n v="1060223.5592378499"/>
    <n v="1549665.5975161998"/>
    <n v="1181849.7371158802"/>
    <m/>
  </r>
  <r>
    <n v="110"/>
    <s v="Aniversário"/>
    <x v="109"/>
    <d v="2022-02-23T00:00:00"/>
    <x v="55"/>
    <n v="1"/>
    <n v="1.005064835"/>
    <n v="1060223.5592378499"/>
    <n v="1060223.5592378499"/>
    <n v="5369.8573906499996"/>
    <n v="5369.8573906499996"/>
    <n v="1065593.4166285"/>
    <n v="3336.52354092"/>
    <n v="0"/>
    <n v="0"/>
    <n v="8706.38093157"/>
    <n v="1056887.03569693"/>
    <n v="1549735.80581946"/>
    <n v="1175947.3023585656"/>
    <m/>
  </r>
  <r>
    <n v="111"/>
    <s v="Aniversário"/>
    <x v="110"/>
    <d v="2022-03-23T00:00:00"/>
    <x v="56"/>
    <n v="1"/>
    <n v="1.005064835"/>
    <n v="1056887.03569693"/>
    <n v="1056887.03569693"/>
    <n v="5352.9584494399996"/>
    <n v="5352.9584494399996"/>
    <n v="1062239.9941463701"/>
    <n v="3353.5025642599999"/>
    <n v="0"/>
    <n v="0"/>
    <n v="8706.4610137"/>
    <n v="1053533.53313267"/>
    <n v="1549750.0604385999"/>
    <n v="1170032.099365843"/>
    <m/>
  </r>
  <r>
    <n v="112"/>
    <s v="Aniversário"/>
    <x v="111"/>
    <d v="2022-04-25T00:00:00"/>
    <x v="57"/>
    <n v="1"/>
    <n v="1.005064835"/>
    <n v="1053533.53313267"/>
    <n v="1053533.53313267"/>
    <n v="5335.9735122800003"/>
    <n v="5335.9735122800003"/>
    <n v="1058869.50664495"/>
    <n v="3370.2537724899998"/>
    <n v="0"/>
    <n v="0"/>
    <n v="8706.2272847700006"/>
    <n v="1050163.27936018"/>
    <n v="1549708.4566890602"/>
    <n v="1164104.6911935781"/>
    <m/>
  </r>
  <r>
    <n v="113"/>
    <s v="Aniversário"/>
    <x v="112"/>
    <d v="2022-05-24T00:00:00"/>
    <x v="58"/>
    <n v="1"/>
    <n v="1.005064835"/>
    <n v="1050163.27936018"/>
    <n v="1050163.27936018"/>
    <n v="5318.9037330199999"/>
    <n v="5318.9037330199999"/>
    <n v="1055482.1830932"/>
    <n v="3386.77657593"/>
    <n v="0"/>
    <n v="0"/>
    <n v="8705.680308949999"/>
    <n v="1046776.50278425"/>
    <n v="1549611.0949930998"/>
    <n v="1158165.6375694566"/>
    <m/>
  </r>
  <r>
    <n v="114"/>
    <s v="Aniversário"/>
    <x v="113"/>
    <d v="2022-06-23T00:00:00"/>
    <x v="59"/>
    <n v="1"/>
    <n v="1.005064835"/>
    <n v="1046776.50278425"/>
    <n v="1046776.50278425"/>
    <n v="5301.7502684800002"/>
    <n v="5301.7502684800002"/>
    <n v="1052078.2530527301"/>
    <n v="3404.1171870500002"/>
    <n v="0"/>
    <n v="0"/>
    <n v="8705.8674555300004"/>
    <n v="1043372.3855972"/>
    <n v="1549644.40708434"/>
    <n v="1152354.05165671"/>
    <m/>
  </r>
  <r>
    <n v="115"/>
    <s v="Aniversário"/>
    <x v="114"/>
    <d v="2022-07-25T00:00:00"/>
    <x v="60"/>
    <n v="1"/>
    <n v="1.005064835"/>
    <n v="1043372.3855972"/>
    <n v="1043372.3855972"/>
    <n v="5284.50897661"/>
    <n v="5284.50897661"/>
    <n v="1048656.89457381"/>
    <n v="3421.2180523699999"/>
    <n v="0"/>
    <n v="0"/>
    <n v="8705.7270289799999"/>
    <n v="1039951.16754483"/>
    <n v="1549619.4111584399"/>
    <n v="1146528.486516261"/>
    <m/>
  </r>
  <r>
    <n v="116"/>
    <s v="Aniversário"/>
    <x v="115"/>
    <d v="2022-08-23T00:00:00"/>
    <x v="61"/>
    <n v="1"/>
    <n v="1.005064835"/>
    <n v="1039951.16754483"/>
    <n v="1039951.16754483"/>
    <n v="5267.1810716700002"/>
    <n v="5267.1810716700002"/>
    <n v="1045218.3486165"/>
    <n v="3439.1185110699998"/>
    <n v="0"/>
    <n v="0"/>
    <n v="8706.2995827400009"/>
    <n v="1036512.04903376"/>
    <n v="1549721.3257277203"/>
    <n v="1140825.7964443159"/>
    <m/>
  </r>
  <r>
    <n v="117"/>
    <s v="Aniversário"/>
    <x v="116"/>
    <d v="2022-09-23T00:00:00"/>
    <x v="62"/>
    <n v="1"/>
    <n v="1.005064835"/>
    <n v="1036512.04903376"/>
    <n v="1036512.04903376"/>
    <n v="5249.7625038699998"/>
    <n v="5249.7625038699998"/>
    <n v="1041761.81153763"/>
    <n v="3456.76768352"/>
    <n v="0"/>
    <n v="0"/>
    <n v="8706.5301873899989"/>
    <n v="1033055.28135024"/>
    <n v="1549762.3733554198"/>
    <n v="1135106.8845933795"/>
    <m/>
  </r>
  <r>
    <n v="118"/>
    <s v="Aniversário"/>
    <x v="117"/>
    <d v="2022-10-25T00:00:00"/>
    <x v="63"/>
    <n v="1"/>
    <n v="1.005064835"/>
    <n v="1033055.28135024"/>
    <n v="1033055.28135024"/>
    <n v="5232.2545459200001"/>
    <n v="5232.2545459200001"/>
    <n v="1038287.5358961601"/>
    <n v="3474.1649111800002"/>
    <n v="0"/>
    <n v="0"/>
    <n v="8706.4194571000007"/>
    <n v="1029581.11643906"/>
    <n v="1549742.6633638002"/>
    <n v="1129372.3636022245"/>
    <m/>
  </r>
  <r>
    <n v="119"/>
    <s v="Aniversário"/>
    <x v="118"/>
    <d v="2022-11-23T00:00:00"/>
    <x v="64"/>
    <n v="1"/>
    <n v="1.005064835"/>
    <n v="1029581.11643906"/>
    <n v="1029581.11643906"/>
    <n v="5214.6584738800002"/>
    <n v="5214.6584738800002"/>
    <n v="1034795.77491294"/>
    <n v="3491.3095658399998"/>
    <n v="0"/>
    <n v="0"/>
    <n v="8705.9680397199991"/>
    <n v="1026089.80687322"/>
    <n v="1549662.3110701598"/>
    <n v="1123622.8427587957"/>
    <m/>
  </r>
  <r>
    <n v="120"/>
    <s v="Aniversário"/>
    <x v="119"/>
    <d v="2022-12-23T00:00:00"/>
    <x v="65"/>
    <n v="1"/>
    <n v="1.005064835"/>
    <n v="1026089.80687322"/>
    <n v="1026089.80687322"/>
    <n v="5196.9755669899996"/>
    <n v="5196.9755669899996"/>
    <n v="1031286.78244021"/>
    <n v="3509.2271394999998"/>
    <n v="0"/>
    <n v="0"/>
    <n v="8706.2027064899994"/>
    <n v="1022580.57973372"/>
    <n v="1549704.08175522"/>
    <n v="1117990.6913500808"/>
    <m/>
  </r>
  <r>
    <n v="121"/>
    <s v="Aniversário"/>
    <x v="120"/>
    <d v="2023-01-24T00:00:00"/>
    <x v="66"/>
    <n v="1"/>
    <n v="1.005064835"/>
    <n v="1022580.57973372"/>
    <n v="1022580.57973372"/>
    <n v="5179.2019105600002"/>
    <n v="5179.2019105600002"/>
    <n v="1027759.78164428"/>
    <n v="3526.8804194999998"/>
    <n v="0"/>
    <n v="0"/>
    <n v="8706.0823300600005"/>
    <n v="1019053.69931422"/>
    <n v="1549682.6547506801"/>
    <n v="1112341.4077983045"/>
    <m/>
  </r>
  <r>
    <n v="122"/>
    <s v="Aniversário"/>
    <x v="121"/>
    <d v="2023-02-23T00:00:00"/>
    <x v="67"/>
    <n v="1"/>
    <n v="1.005064835"/>
    <n v="1019053.69931422"/>
    <n v="1019053.69931422"/>
    <n v="5161.3388431699996"/>
    <n v="5161.3388431699996"/>
    <n v="1024215.03815739"/>
    <n v="3545.2878199100001"/>
    <n v="0"/>
    <n v="0"/>
    <n v="8706.6266630800001"/>
    <n v="1015508.41149431"/>
    <n v="1549779.5460282401"/>
    <n v="1106805.1695514095"/>
    <m/>
  </r>
  <r>
    <n v="123"/>
    <s v="Aniversário"/>
    <x v="122"/>
    <d v="2023-03-23T00:00:00"/>
    <x v="68"/>
    <n v="1"/>
    <n v="1.005064835"/>
    <n v="1015508.41149431"/>
    <n v="1015508.41149431"/>
    <n v="5143.3825453299996"/>
    <n v="5143.3825453299996"/>
    <n v="1020651.79403964"/>
    <n v="3562.4035075199999"/>
    <n v="0"/>
    <n v="0"/>
    <n v="8705.7860528499987"/>
    <n v="1011946.00798679"/>
    <n v="1549629.9174072999"/>
    <n v="1101121.3116617661"/>
    <m/>
  </r>
  <r>
    <n v="124"/>
    <s v="Aniversário"/>
    <x v="123"/>
    <d v="2023-04-25T00:00:00"/>
    <x v="69"/>
    <n v="1"/>
    <n v="1.005064835"/>
    <n v="1011946.00798679"/>
    <n v="1011946.00798679"/>
    <n v="5125.3395593599998"/>
    <n v="5125.3395593599998"/>
    <n v="1017071.34754615"/>
    <n v="3581.27692226"/>
    <n v="0"/>
    <n v="0"/>
    <n v="8706.6164816199998"/>
    <n v="1008364.73106453"/>
    <n v="1549777.7337283599"/>
    <n v="1095676.9228072523"/>
    <m/>
  </r>
  <r>
    <n v="125"/>
    <s v="Aniversário"/>
    <x v="124"/>
    <d v="2023-05-23T00:00:00"/>
    <x v="70"/>
    <n v="1"/>
    <n v="1.005064835"/>
    <n v="1008364.73106453"/>
    <n v="1008364.73106453"/>
    <n v="5107.2009826599997"/>
    <n v="5107.2009826599997"/>
    <n v="1013471.93204719"/>
    <n v="3598.8537251600001"/>
    <n v="0"/>
    <n v="0"/>
    <n v="8706.0547078199997"/>
    <n v="1004765.87733937"/>
    <n v="1549677.73799196"/>
    <n v="1090085.1256073799"/>
    <m/>
  </r>
  <r>
    <n v="126"/>
    <s v="Aniversário"/>
    <x v="125"/>
    <d v="2023-06-23T00:00:00"/>
    <x v="71"/>
    <n v="1"/>
    <n v="1.005064835"/>
    <n v="1004765.87733937"/>
    <n v="1004765.87733937"/>
    <n v="5088.9733823500001"/>
    <n v="5088.9733823500001"/>
    <n v="1009854.85072172"/>
    <n v="3617.1571584200001"/>
    <n v="0"/>
    <n v="0"/>
    <n v="8706.1305407700002"/>
    <n v="1001148.72018095"/>
    <n v="1549691.23625706"/>
    <n v="1084601.2941102094"/>
    <m/>
  </r>
  <r>
    <n v="127"/>
    <s v="Aniversário"/>
    <x v="126"/>
    <d v="2023-07-25T00:00:00"/>
    <x v="72"/>
    <n v="1"/>
    <n v="1.005064835"/>
    <n v="1001148.72018095"/>
    <n v="1001148.72018095"/>
    <n v="5070.6530781800002"/>
    <n v="5070.6530781800002"/>
    <n v="1006219.3732591301"/>
    <n v="3635.1710029699998"/>
    <n v="0"/>
    <n v="0"/>
    <n v="8705.82408115"/>
    <n v="997513.54917798005"/>
    <n v="1549636.6864447"/>
    <n v="1079097.6641047725"/>
    <m/>
  </r>
  <r>
    <n v="128"/>
    <s v="Aniversário"/>
    <x v="127"/>
    <d v="2023-08-23T00:00:00"/>
    <x v="73"/>
    <n v="1"/>
    <n v="1.005064835"/>
    <n v="997513.54917798005"/>
    <n v="997513.54917798005"/>
    <n v="5052.2415368499996"/>
    <n v="5052.2415368499996"/>
    <n v="1002565.79071483"/>
    <n v="3653.8921306299999"/>
    <n v="0"/>
    <n v="0"/>
    <n v="8706.1336674800004"/>
    <n v="993859.65704734996"/>
    <n v="1549691.7928114401"/>
    <n v="1073697.9348872255"/>
    <m/>
  </r>
  <r>
    <n v="129"/>
    <s v="Aniversário"/>
    <x v="128"/>
    <d v="2023-09-25T00:00:00"/>
    <x v="74"/>
    <n v="1"/>
    <n v="1.005064835"/>
    <n v="993859.65704734996"/>
    <n v="993859.65704734996"/>
    <n v="5033.7351761"/>
    <n v="5033.7351761"/>
    <n v="998893.39222345001"/>
    <n v="3672.3114327799999"/>
    <n v="0"/>
    <n v="0"/>
    <n v="8706.0466088800003"/>
    <n v="990187.34561456996"/>
    <n v="1549676.29638064"/>
    <n v="1068276.5538195753"/>
    <m/>
  </r>
  <r>
    <n v="130"/>
    <s v="Aniversário"/>
    <x v="129"/>
    <d v="2023-10-24T00:00:00"/>
    <x v="75"/>
    <n v="1"/>
    <n v="1.005064835"/>
    <n v="990187.34561456996"/>
    <n v="990187.34561456996"/>
    <n v="5015.13552463"/>
    <n v="5015.13552463"/>
    <n v="995202.48113920004"/>
    <n v="3691.4184244500002"/>
    <n v="0"/>
    <n v="0"/>
    <n v="8706.5539490800002"/>
    <n v="986495.92719011998"/>
    <n v="1549766.6029362399"/>
    <n v="1062955.1148474733"/>
    <m/>
  </r>
  <r>
    <n v="131"/>
    <s v="Aniversário"/>
    <x v="130"/>
    <d v="2023-11-23T00:00:00"/>
    <x v="76"/>
    <n v="1"/>
    <n v="1.005064835"/>
    <n v="986495.92719011998"/>
    <n v="986495.92719011998"/>
    <n v="4996.4390993899997"/>
    <n v="4996.4390993899997"/>
    <n v="991492.36628951004"/>
    <n v="3709.2246862299999"/>
    <n v="0"/>
    <n v="0"/>
    <n v="8705.6637856199995"/>
    <n v="982786.70250389003"/>
    <n v="1549608.15384036"/>
    <n v="1057490.4232046909"/>
    <m/>
  </r>
  <r>
    <n v="132"/>
    <s v="Aniversário"/>
    <x v="131"/>
    <d v="2023-12-26T00:00:00"/>
    <x v="77"/>
    <n v="1"/>
    <n v="1.005064835"/>
    <n v="982786.70250389003"/>
    <n v="982786.70250389003"/>
    <n v="4977.6524883800002"/>
    <n v="4977.6524883800002"/>
    <n v="987764.35499227"/>
    <n v="3728.6927492899999"/>
    <n v="0"/>
    <n v="0"/>
    <n v="8706.3452376700006"/>
    <n v="979058.0097546"/>
    <n v="1549729.4523052601"/>
    <n v="1052243.759269865"/>
    <m/>
  </r>
  <r>
    <n v="133"/>
    <s v="Aniversário"/>
    <x v="132"/>
    <d v="2024-01-23T00:00:00"/>
    <x v="78"/>
    <n v="1"/>
    <n v="1.005064835"/>
    <n v="979058.0097546"/>
    <n v="979058.0097546"/>
    <n v="4958.76727484"/>
    <n v="4958.76727484"/>
    <n v="984016.77702944004"/>
    <n v="3747.8340613400001"/>
    <n v="0"/>
    <n v="0"/>
    <n v="8706.6013361799996"/>
    <n v="975310.17569326004"/>
    <n v="1549775.0378400399"/>
    <n v="1046971.9709550731"/>
    <m/>
  </r>
  <r>
    <n v="134"/>
    <s v="Aniversário"/>
    <x v="133"/>
    <d v="2024-02-23T00:00:00"/>
    <x v="79"/>
    <n v="1"/>
    <n v="1.005064835"/>
    <n v="975310.17569326004"/>
    <n v="975310.17569326004"/>
    <n v="4939.7851137099997"/>
    <n v="4939.7851137099997"/>
    <n v="980249.96080697002"/>
    <n v="3766.6478985200001"/>
    <n v="0"/>
    <n v="0"/>
    <n v="8706.4330122299998"/>
    <n v="971543.52779474005"/>
    <n v="1549745.07617694"/>
    <n v="1041675.8138705656"/>
    <m/>
  </r>
  <r>
    <n v="135"/>
    <s v="Aniversário"/>
    <x v="134"/>
    <d v="2024-03-25T00:00:00"/>
    <x v="80"/>
    <n v="1"/>
    <n v="1.005064835"/>
    <n v="971543.52779474005"/>
    <n v="971543.52779474005"/>
    <n v="4920.7076636000002"/>
    <n v="4920.7076636000002"/>
    <n v="976464.23545834003"/>
    <n v="3785.1335842799999"/>
    <n v="0"/>
    <n v="0"/>
    <n v="8705.8412478800001"/>
    <n v="967758.39421046001"/>
    <n v="1549639.7421226399"/>
    <n v="1036356.0402961868"/>
    <m/>
  </r>
  <r>
    <n v="136"/>
    <s v="Aniversário"/>
    <x v="135"/>
    <d v="2024-04-23T00:00:00"/>
    <x v="81"/>
    <n v="1"/>
    <n v="1.005064835"/>
    <n v="967758.39421046001"/>
    <n v="967758.39421046001"/>
    <n v="4901.5365865399999"/>
    <n v="4901.5365865399999"/>
    <n v="972659.93079699995"/>
    <n v="3804.2582476399998"/>
    <n v="0"/>
    <n v="0"/>
    <n v="8705.7948341800002"/>
    <n v="963954.13596282003"/>
    <n v="1549631.48048404"/>
    <n v="1031128.0218986406"/>
    <m/>
  </r>
  <r>
    <n v="137"/>
    <s v="Aniversário"/>
    <x v="136"/>
    <d v="2024-05-23T00:00:00"/>
    <x v="82"/>
    <n v="1"/>
    <n v="1.005064835"/>
    <n v="963954.13596282003"/>
    <n v="963954.13596282003"/>
    <n v="4882.2686462199999"/>
    <n v="4882.2686462199999"/>
    <n v="968836.40460904001"/>
    <n v="3824.0060573599999"/>
    <n v="0"/>
    <n v="0"/>
    <n v="8706.2747035800003"/>
    <n v="960130.12990546005"/>
    <n v="1549716.8972372401"/>
    <n v="1025988.3964958915"/>
    <m/>
  </r>
  <r>
    <n v="138"/>
    <s v="Aniversário"/>
    <x v="137"/>
    <d v="2024-06-25T00:00:00"/>
    <x v="83"/>
    <n v="1"/>
    <n v="1.005064835"/>
    <n v="960130.12990546005"/>
    <n v="960130.12990546005"/>
    <n v="4862.9006865000001"/>
    <n v="4862.9006865000001"/>
    <n v="964993.03059195995"/>
    <n v="3843.4009100100002"/>
    <n v="0"/>
    <n v="0"/>
    <n v="8706.3015965100003"/>
    <n v="956286.72899544996"/>
    <n v="1549721.6841787801"/>
    <n v="1020821.2744172252"/>
    <m/>
  </r>
  <r>
    <n v="139"/>
    <s v="Aniversário"/>
    <x v="138"/>
    <d v="2024-07-23T00:00:00"/>
    <x v="84"/>
    <n v="1"/>
    <n v="1.005064835"/>
    <n v="956286.72899544996"/>
    <n v="956286.72899544996"/>
    <n v="4843.4344950499999"/>
    <n v="4843.4344950499999"/>
    <n v="961130.16349049995"/>
    <n v="3862.4420984100002"/>
    <n v="0"/>
    <n v="0"/>
    <n v="8705.8765934599996"/>
    <n v="952424.28689703997"/>
    <n v="1549646.0336358799"/>
    <n v="1015627.4570075815"/>
    <m/>
  </r>
  <r>
    <n v="140"/>
    <s v="Aniversário"/>
    <x v="139"/>
    <d v="2024-08-23T00:00:00"/>
    <x v="85"/>
    <n v="1"/>
    <n v="1.005064835"/>
    <n v="952424.28689703997"/>
    <n v="952424.28689703997"/>
    <n v="4823.8718631299998"/>
    <n v="4823.8718631299998"/>
    <n v="957248.15876016999"/>
    <n v="3882.0813933899999"/>
    <n v="0"/>
    <n v="0"/>
    <n v="8705.9532565199988"/>
    <n v="948542.20550365001"/>
    <n v="1549659.6796605599"/>
    <n v="1010518.2921557311"/>
    <m/>
  </r>
  <r>
    <n v="141"/>
    <s v="Aniversário"/>
    <x v="140"/>
    <d v="2024-09-24T00:00:00"/>
    <x v="86"/>
    <n v="1"/>
    <n v="1.005064835"/>
    <n v="948542.20550365001"/>
    <n v="948542.20550365001"/>
    <n v="4804.2097614100003"/>
    <n v="4804.2097614100003"/>
    <n v="953346.41526506003"/>
    <n v="3902.3026334400001"/>
    <n v="0"/>
    <n v="0"/>
    <n v="8706.5123948500004"/>
    <n v="944639.90287021"/>
    <n v="1549759.2062833002"/>
    <n v="1005490.5488434128"/>
    <m/>
  </r>
  <r>
    <n v="142"/>
    <s v="Aniversário"/>
    <x v="141"/>
    <d v="2024-10-23T00:00:00"/>
    <x v="87"/>
    <n v="1"/>
    <n v="1.005064835"/>
    <n v="944639.90287021"/>
    <n v="944639.90287021"/>
    <n v="4784.4452424499996"/>
    <n v="4784.4452424499996"/>
    <n v="949424.34811265999"/>
    <n v="3922.1448767100001"/>
    <n v="0"/>
    <n v="0"/>
    <n v="8706.5901191599987"/>
    <n v="940717.75799349998"/>
    <n v="1549773.0412104798"/>
    <n v="1000432.499516219"/>
    <m/>
  </r>
  <r>
    <n v="143"/>
    <s v="Aniversário"/>
    <x v="142"/>
    <d v="2024-11-25T00:00:00"/>
    <x v="88"/>
    <n v="1"/>
    <n v="1.005064835"/>
    <n v="940717.75799349998"/>
    <n v="940717.75799349998"/>
    <n v="4764.5802258100002"/>
    <n v="4764.5802258100002"/>
    <n v="945482.33821931004"/>
    <n v="3941.6074059900002"/>
    <n v="0"/>
    <n v="0"/>
    <n v="8706.1876317999995"/>
    <n v="936776.15058750997"/>
    <n v="1549701.3984603998"/>
    <n v="995344.99351443909"/>
    <m/>
  </r>
  <r>
    <n v="144"/>
    <s v="Aniversário"/>
    <x v="143"/>
    <d v="2024-12-24T00:00:00"/>
    <x v="89"/>
    <n v="1"/>
    <n v="1.005064835"/>
    <n v="936776.15058750997"/>
    <n v="936776.15058750997"/>
    <n v="4744.6166346600003"/>
    <n v="4744.6166346600003"/>
    <n v="941520.76722217002"/>
    <n v="3961.6263408300001"/>
    <n v="0"/>
    <n v="0"/>
    <n v="8706.2429754900004"/>
    <n v="932814.52424667997"/>
    <n v="1549711.2496372201"/>
    <n v="990335.43522164761"/>
    <m/>
  </r>
  <r>
    <n v="145"/>
    <s v="Aniversário"/>
    <x v="144"/>
    <d v="2025-01-23T00:00:00"/>
    <x v="90"/>
    <n v="1"/>
    <n v="1.005064835"/>
    <n v="932814.52424667997"/>
    <n v="932814.52424667997"/>
    <n v="4724.5516509099998"/>
    <n v="4724.5516509099998"/>
    <n v="937539.07589759002"/>
    <n v="3981.2523894800001"/>
    <n v="0"/>
    <n v="0"/>
    <n v="8705.8040403899995"/>
    <n v="928833.27185719996"/>
    <n v="1549633.11918942"/>
    <n v="985295.14903240209"/>
    <m/>
  </r>
  <r>
    <n v="146"/>
    <s v="Aniversário"/>
    <x v="145"/>
    <d v="2025-02-25T00:00:00"/>
    <x v="91"/>
    <n v="1"/>
    <n v="1.005064835"/>
    <n v="928833.27185719996"/>
    <n v="928833.27185719996"/>
    <n v="4704.3872644700004"/>
    <n v="4704.3872644700004"/>
    <n v="933537.65912166995"/>
    <n v="4001.4137351600002"/>
    <n v="0"/>
    <n v="0"/>
    <n v="8705.8009996300007"/>
    <n v="924831.85812204005"/>
    <n v="1549632.5779341401"/>
    <n v="980329.59728226857"/>
    <m/>
  </r>
  <r>
    <n v="147"/>
    <s v="Aniversário"/>
    <x v="146"/>
    <d v="2025-03-25T00:00:00"/>
    <x v="92"/>
    <n v="1"/>
    <n v="1.005064835"/>
    <n v="924831.85812204005"/>
    <n v="924831.85812204005"/>
    <n v="4684.1207641299998"/>
    <n v="4684.1207641299998"/>
    <n v="929515.97888616996"/>
    <n v="4022.0937509700002"/>
    <n v="0"/>
    <n v="0"/>
    <n v="8706.2145151000004"/>
    <n v="920809.76437106996"/>
    <n v="1549706.1836878001"/>
    <n v="975435.74077223067"/>
    <m/>
  </r>
  <r>
    <n v="148"/>
    <s v="Aniversário"/>
    <x v="147"/>
    <d v="2025-04-23T00:00:00"/>
    <x v="93"/>
    <n v="1"/>
    <n v="1.005064835"/>
    <n v="920809.76437106996"/>
    <n v="920809.76437106996"/>
    <n v="4663.7495229300002"/>
    <n v="4663.7495229300002"/>
    <n v="925473.51389399997"/>
    <n v="4042.35486558"/>
    <n v="0"/>
    <n v="0"/>
    <n v="8706.1043885100007"/>
    <n v="916767.40950548998"/>
    <n v="1549686.5811547802"/>
    <n v="970507.93976467871"/>
    <m/>
  </r>
  <r>
    <n v="149"/>
    <s v="Aniversário"/>
    <x v="148"/>
    <d v="2025-05-23T00:00:00"/>
    <x v="94"/>
    <n v="1"/>
    <n v="1.005064835"/>
    <n v="916767.40950548998"/>
    <n v="916767.40950548998"/>
    <n v="4643.27566252"/>
    <n v="4643.27566252"/>
    <n v="921410.68516800995"/>
    <n v="4063.1131589199999"/>
    <n v="0"/>
    <n v="0"/>
    <n v="8706.3888214399994"/>
    <n v="912704.29634657002"/>
    <n v="1549737.2102163199"/>
    <n v="965648.79499457136"/>
    <m/>
  </r>
  <r>
    <n v="150"/>
    <s v="Aniversário"/>
    <x v="149"/>
    <d v="2025-06-24T00:00:00"/>
    <x v="95"/>
    <n v="1"/>
    <n v="1.005064835"/>
    <n v="912704.29634657002"/>
    <n v="912704.29634657002"/>
    <n v="4622.6966647899999"/>
    <n v="4622.6966647899999"/>
    <n v="917326.99301136006"/>
    <n v="4083.4390218499998"/>
    <n v="0"/>
    <n v="0"/>
    <n v="8706.1356866400001"/>
    <n v="908620.85732472001"/>
    <n v="1549692.15222192"/>
    <n v="960754.65538232285"/>
    <m/>
  </r>
  <r>
    <n v="151"/>
    <s v="Aniversário"/>
    <x v="150"/>
    <d v="2025-07-23T00:00:00"/>
    <x v="96"/>
    <n v="1"/>
    <n v="1.005064835"/>
    <n v="908620.85732472001"/>
    <n v="908620.85732472001"/>
    <n v="4602.0147199100002"/>
    <n v="4602.0147199100002"/>
    <n v="913222.87204463"/>
    <n v="4104.24041253"/>
    <n v="0"/>
    <n v="0"/>
    <n v="8706.255132440001"/>
    <n v="904516.61691218999"/>
    <n v="1549713.4135743203"/>
    <n v="955926.22810387099"/>
    <m/>
  </r>
  <r>
    <n v="152"/>
    <s v="Aniversário"/>
    <x v="151"/>
    <d v="2025-08-25T00:00:00"/>
    <x v="97"/>
    <n v="1"/>
    <n v="1.005064835"/>
    <n v="904516.61691218999"/>
    <n v="904516.61691218999"/>
    <n v="4581.2274194199999"/>
    <n v="4581.2274194199999"/>
    <n v="909097.84433161002"/>
    <n v="4124.5957731099998"/>
    <n v="0"/>
    <n v="0"/>
    <n v="8705.8231925299988"/>
    <n v="900392.02113908005"/>
    <n v="1549636.5282703398"/>
    <n v="951061.83092240081"/>
    <m/>
  </r>
  <r>
    <n v="153"/>
    <s v="Aniversário"/>
    <x v="152"/>
    <d v="2025-09-23T00:00:00"/>
    <x v="98"/>
    <n v="1"/>
    <n v="1.005064835"/>
    <n v="900392.02113908005"/>
    <n v="900392.02113908005"/>
    <n v="4560.3370223900001"/>
    <n v="4560.3370223900001"/>
    <n v="904952.35816147004"/>
    <n v="4145.4048653199998"/>
    <n v="0"/>
    <n v="0"/>
    <n v="8705.741887709999"/>
    <n v="896246.61627375998"/>
    <n v="1549622.0560123799"/>
    <n v="946260.29660987842"/>
    <m/>
  </r>
  <r>
    <n v="154"/>
    <s v="Aniversário"/>
    <x v="153"/>
    <d v="2025-10-23T00:00:00"/>
    <x v="99"/>
    <n v="1"/>
    <n v="1.005064835"/>
    <n v="896246.61627375998"/>
    <n v="896246.61627375998"/>
    <n v="4539.3412307299996"/>
    <n v="4539.3412307299996"/>
    <n v="900785.95750449004"/>
    <n v="4166.6505190500002"/>
    <n v="0"/>
    <n v="0"/>
    <n v="8705.9917497799997"/>
    <n v="892079.96575471002"/>
    <n v="1549666.53146084"/>
    <n v="941518.8176579047"/>
    <m/>
  </r>
  <r>
    <n v="155"/>
    <s v="Aniversário"/>
    <x v="154"/>
    <d v="2025-11-25T00:00:00"/>
    <x v="100"/>
    <n v="1"/>
    <n v="1.005064835"/>
    <n v="892079.96575471002"/>
    <n v="892079.96575471002"/>
    <n v="4518.2378333500001"/>
    <n v="4518.2378333500001"/>
    <n v="896598.20358805999"/>
    <n v="4188.3154392099996"/>
    <n v="0"/>
    <n v="0"/>
    <n v="8706.5532725599987"/>
    <n v="887891.65031549998"/>
    <n v="1549766.4825156797"/>
    <n v="936834.63135829568"/>
    <m/>
  </r>
  <r>
    <n v="156"/>
    <s v="Aniversário"/>
    <x v="155"/>
    <d v="2025-12-23T00:00:00"/>
    <x v="101"/>
    <n v="1"/>
    <n v="1.005064835"/>
    <n v="887891.65031549998"/>
    <n v="887891.65031549998"/>
    <n v="4497.0247067299997"/>
    <n v="4497.0247067299997"/>
    <n v="892388.67502223002"/>
    <n v="4209.4943141399999"/>
    <n v="0"/>
    <n v="0"/>
    <n v="8706.5190208700005"/>
    <n v="883682.15600136004"/>
    <n v="1549760.3857148602"/>
    <n v="932109.96272285364"/>
    <m/>
  </r>
  <r>
    <n v="157"/>
    <s v="Aniversário"/>
    <x v="156"/>
    <d v="2026-01-23T00:00:00"/>
    <x v="102"/>
    <n v="1"/>
    <n v="1.005064835"/>
    <n v="883682.15600136004"/>
    <n v="883682.15600136004"/>
    <n v="4475.70431259"/>
    <n v="4475.70431259"/>
    <n v="888157.86031394999"/>
    <n v="4230.1864807700003"/>
    <n v="0"/>
    <n v="0"/>
    <n v="8705.8907933600003"/>
    <n v="879451.96952059004"/>
    <n v="1549648.5612180801"/>
    <n v="927345.85172423208"/>
    <m/>
  </r>
  <r>
    <n v="158"/>
    <s v="Aniversário"/>
    <x v="157"/>
    <d v="2026-02-24T00:00:00"/>
    <x v="103"/>
    <n v="1"/>
    <n v="1.005064835"/>
    <n v="879451.96952059004"/>
    <n v="879451.96952059004"/>
    <n v="4454.2791160500001"/>
    <n v="4454.2791160500001"/>
    <n v="883906.24863664003"/>
    <n v="4252.1502726299996"/>
    <n v="0"/>
    <n v="0"/>
    <n v="8706.4293886800006"/>
    <n v="875199.81924796"/>
    <n v="1549744.4311850402"/>
    <n v="922729.74866881862"/>
    <m/>
  </r>
  <r>
    <n v="159"/>
    <s v="Aniversário"/>
    <x v="158"/>
    <d v="2026-03-24T00:00:00"/>
    <x v="104"/>
    <n v="1"/>
    <n v="1.005064835"/>
    <n v="875199.81924796"/>
    <n v="875199.81924796"/>
    <n v="4432.7426765199998"/>
    <n v="4432.7426765199998"/>
    <n v="879632.56192448002"/>
    <n v="4273.6007173799999"/>
    <n v="0"/>
    <n v="0"/>
    <n v="8706.3433938999988"/>
    <n v="870926.21853058005"/>
    <n v="1549729.1241141998"/>
    <n v="918070.75786038616"/>
    <m/>
  </r>
  <r>
    <n v="160"/>
    <s v="Aniversário"/>
    <x v="159"/>
    <d v="2026-04-23T00:00:00"/>
    <x v="105"/>
    <n v="1"/>
    <n v="1.005064835"/>
    <n v="870926.21853058005"/>
    <n v="870926.21853058005"/>
    <n v="4411.0975940300004"/>
    <n v="4411.0975940300004"/>
    <n v="875337.31612461002"/>
    <n v="4295.4081097899998"/>
    <n v="0"/>
    <n v="0"/>
    <n v="8706.5057038199993"/>
    <n v="866630.81042078999"/>
    <n v="1549758.0152799599"/>
    <n v="913461.3422646753"/>
    <m/>
  </r>
  <r>
    <n v="161"/>
    <s v="Aniversário"/>
    <x v="160"/>
    <d v="2026-05-25T00:00:00"/>
    <x v="106"/>
    <n v="1"/>
    <n v="1.005064835"/>
    <n v="866630.81042078999"/>
    <n v="866630.81042078999"/>
    <n v="4389.3420606999998"/>
    <n v="4389.3420606999998"/>
    <n v="871020.15248149005"/>
    <n v="4316.6880666999996"/>
    <n v="0"/>
    <n v="0"/>
    <n v="8706.0301273999994"/>
    <n v="862314.12235408998"/>
    <n v="1549673.3626772"/>
    <n v="908808.48120690277"/>
    <m/>
  </r>
  <r>
    <n v="162"/>
    <s v="Aniversário"/>
    <x v="161"/>
    <d v="2026-06-23T00:00:00"/>
    <x v="107"/>
    <n v="1"/>
    <n v="1.005064835"/>
    <n v="862314.12235408998"/>
    <n v="862314.12235408998"/>
    <n v="4367.4787478899998"/>
    <n v="4367.4787478899998"/>
    <n v="866681.60110197996"/>
    <n v="4338.30234956"/>
    <n v="0"/>
    <n v="0"/>
    <n v="8705.7810974499989"/>
    <n v="857975.82000453002"/>
    <n v="1549629.0353460999"/>
    <n v="904202.84718886635"/>
    <m/>
  </r>
  <r>
    <n v="163"/>
    <s v="Aniversário"/>
    <x v="162"/>
    <d v="2026-07-23T00:00:00"/>
    <x v="108"/>
    <n v="1"/>
    <n v="1.005064835"/>
    <n v="857975.82000453002"/>
    <n v="857975.82000453002"/>
    <n v="4345.5059623099996"/>
    <n v="4345.5059623099996"/>
    <n v="862321.32596684003"/>
    <n v="4360.2331172599997"/>
    <n v="0"/>
    <n v="0"/>
    <n v="8705.7390795699994"/>
    <n v="853615.58688726998"/>
    <n v="1549621.5561634598"/>
    <n v="899641.94514722063"/>
    <m/>
  </r>
  <r>
    <n v="164"/>
    <s v="Aniversário"/>
    <x v="163"/>
    <d v="2026-08-25T00:00:00"/>
    <x v="109"/>
    <n v="1"/>
    <n v="1.005064835"/>
    <n v="853615.58688726998"/>
    <n v="853615.58688726998"/>
    <n v="4323.42210101"/>
    <n v="4323.42210101"/>
    <n v="857939.00898827997"/>
    <n v="4382.4624230700001"/>
    <n v="0"/>
    <n v="0"/>
    <n v="8705.8845240800001"/>
    <n v="849233.12446419999"/>
    <n v="1549647.44528624"/>
    <n v="895123.32333793223"/>
    <m/>
  </r>
  <r>
    <n v="165"/>
    <s v="Aniversário"/>
    <x v="164"/>
    <d v="2026-09-23T00:00:00"/>
    <x v="110"/>
    <n v="1"/>
    <n v="1.005064835"/>
    <n v="849233.12446419999"/>
    <n v="849233.12446419999"/>
    <n v="4301.2256519499997"/>
    <n v="4301.2256519499997"/>
    <n v="853534.35011614999"/>
    <n v="4404.9722165900002"/>
    <n v="0"/>
    <n v="0"/>
    <n v="8706.197868539999"/>
    <n v="844828.15224761004"/>
    <n v="1549703.2206001198"/>
    <n v="890644.57308778877"/>
    <m/>
  </r>
  <r>
    <n v="166"/>
    <s v="Aniversário"/>
    <x v="165"/>
    <d v="2026-10-23T00:00:00"/>
    <x v="111"/>
    <n v="1"/>
    <n v="1.005064835"/>
    <n v="844828.15224761004"/>
    <n v="844828.15224761004"/>
    <n v="4278.9151944900004"/>
    <n v="4278.9151944900004"/>
    <n v="849107.06744210003"/>
    <n v="4426.8995177699999"/>
    <n v="0"/>
    <n v="0"/>
    <n v="8705.8147122600003"/>
    <n v="840401.25272983999"/>
    <n v="1549635.0187822802"/>
    <n v="886117.33811329561"/>
    <m/>
  </r>
  <r>
    <n v="167"/>
    <s v="Aniversário"/>
    <x v="166"/>
    <d v="2026-11-24T00:00:00"/>
    <x v="112"/>
    <n v="1"/>
    <n v="1.005064835"/>
    <n v="840401.25272983999"/>
    <n v="840401.25272983999"/>
    <n v="4256.4936788699997"/>
    <n v="4256.4936788699997"/>
    <n v="844657.74640871002"/>
    <n v="4449.9246332000002"/>
    <n v="0"/>
    <n v="0"/>
    <n v="8706.41831207"/>
    <n v="835951.32809663995"/>
    <n v="1549742.4595484601"/>
    <n v="881713.04419983469"/>
    <m/>
  </r>
  <r>
    <n v="168"/>
    <s v="Aniversário"/>
    <x v="167"/>
    <d v="2026-12-23T00:00:00"/>
    <x v="113"/>
    <n v="1"/>
    <n v="1.005064835"/>
    <n v="835951.32809663995"/>
    <n v="835951.32809663995"/>
    <n v="4233.9555448399997"/>
    <n v="4233.9555448399997"/>
    <n v="840185.28364148003"/>
    <n v="4472.3396053099996"/>
    <n v="0"/>
    <n v="0"/>
    <n v="8706.2951501499992"/>
    <n v="831478.98849132995"/>
    <n v="1549720.5367266999"/>
    <n v="877257.40741625009"/>
    <m/>
  </r>
  <r>
    <n v="169"/>
    <s v="Aniversário"/>
    <x v="168"/>
    <d v="2027-01-25T00:00:00"/>
    <x v="114"/>
    <n v="1"/>
    <n v="1.005064835"/>
    <n v="831478.98849132995"/>
    <n v="831478.98849132995"/>
    <n v="4211.3038826800002"/>
    <n v="4211.3038826800002"/>
    <n v="835690.29237400996"/>
    <n v="4494.9754117800003"/>
    <n v="0"/>
    <n v="0"/>
    <n v="8706.2792944600005"/>
    <n v="826984.01307955"/>
    <n v="1549717.7144138801"/>
    <n v="872835.04433874413"/>
    <m/>
  </r>
  <r>
    <n v="170"/>
    <s v="Aniversário"/>
    <x v="169"/>
    <d v="2027-02-23T00:00:00"/>
    <x v="115"/>
    <n v="1"/>
    <n v="1.005064835"/>
    <n v="826984.01307955"/>
    <n v="826984.01307955"/>
    <n v="4188.5375738900002"/>
    <n v="4188.5375738900002"/>
    <n v="831172.55065343995"/>
    <n v="4517.8136634499997"/>
    <n v="0"/>
    <n v="0"/>
    <n v="8706.3512373400008"/>
    <n v="822466.19941610005"/>
    <n v="1549730.5202465202"/>
    <n v="868443.73269560211"/>
    <m/>
  </r>
  <r>
    <n v="171"/>
    <s v="Aniversário"/>
    <x v="170"/>
    <d v="2027-03-23T00:00:00"/>
    <x v="116"/>
    <n v="1"/>
    <n v="1.005064835"/>
    <n v="822466.19941610005"/>
    <n v="822466.19941610005"/>
    <n v="4165.65559312"/>
    <n v="4165.65559312"/>
    <n v="826631.85500921996"/>
    <n v="4540.8358869699996"/>
    <n v="0"/>
    <n v="0"/>
    <n v="8706.4914800900006"/>
    <n v="817925.36352913"/>
    <n v="1549755.48345602"/>
    <n v="864081.2925415549"/>
    <m/>
  </r>
  <r>
    <n v="172"/>
    <s v="Aniversário"/>
    <x v="171"/>
    <d v="2027-04-23T00:00:00"/>
    <x v="117"/>
    <n v="1"/>
    <n v="1.005064835"/>
    <n v="817925.36352913"/>
    <n v="817925.36352913"/>
    <n v="4142.6570085900003"/>
    <n v="4142.6570085900003"/>
    <n v="822068.02053771995"/>
    <n v="4563.20560312"/>
    <n v="0"/>
    <n v="0"/>
    <n v="8705.8626117099993"/>
    <n v="813362.15792600997"/>
    <n v="1549643.54488438"/>
    <n v="859664.81967484637"/>
    <m/>
  </r>
  <r>
    <n v="173"/>
    <s v="Aniversário"/>
    <x v="172"/>
    <d v="2027-05-25T00:00:00"/>
    <x v="118"/>
    <n v="1"/>
    <n v="1.005064835"/>
    <n v="813362.15792600997"/>
    <n v="813362.15792600997"/>
    <n v="4119.54512514"/>
    <n v="4119.54512514"/>
    <n v="817481.70305114996"/>
    <n v="4586.5492085400001"/>
    <n v="0"/>
    <n v="0"/>
    <n v="8706.094333680001"/>
    <n v="808775.60871746996"/>
    <n v="1549684.7913950402"/>
    <n v="855355.46691500733"/>
    <m/>
  </r>
  <r>
    <n v="174"/>
    <s v="Aniversário"/>
    <x v="173"/>
    <d v="2027-06-23T00:00:00"/>
    <x v="119"/>
    <n v="1"/>
    <n v="1.005064835"/>
    <n v="808775.60871746996"/>
    <n v="808775.60871746996"/>
    <n v="4096.3150101800002"/>
    <n v="4096.3150101800002"/>
    <n v="812871.92372764996"/>
    <n v="4610.0209696800002"/>
    <n v="0"/>
    <n v="0"/>
    <n v="8706.3359798599995"/>
    <n v="804165.58774779004"/>
    <n v="1549727.80441508"/>
    <n v="851068.68572012882"/>
    <m/>
  </r>
  <r>
    <n v="175"/>
    <s v="Aniversário"/>
    <x v="174"/>
    <d v="2027-07-23T00:00:00"/>
    <x v="120"/>
    <n v="1"/>
    <n v="1.005064835"/>
    <n v="804165.58774779004"/>
    <n v="804165.58774779004"/>
    <n v="4072.9660146199999"/>
    <n v="4072.9660146199999"/>
    <n v="808238.55376240995"/>
    <n v="4632.7979510100004"/>
    <n v="0"/>
    <n v="0"/>
    <n v="8705.7639656299998"/>
    <n v="799532.78979677998"/>
    <n v="1549625.98588214"/>
    <n v="846724.251149702"/>
    <m/>
  </r>
  <r>
    <n v="176"/>
    <s v="Aniversário"/>
    <x v="175"/>
    <d v="2027-08-24T00:00:00"/>
    <x v="121"/>
    <n v="1"/>
    <n v="1.005064835"/>
    <n v="799532.78979677998"/>
    <n v="799532.78979677998"/>
    <n v="4049.50165741"/>
    <n v="4049.50165741"/>
    <n v="803582.29145419004"/>
    <n v="4656.4789677700001"/>
    <n v="0"/>
    <n v="0"/>
    <n v="8705.9806251800001"/>
    <n v="794876.31082900998"/>
    <n v="1549664.5512820401"/>
    <n v="842478.30991008854"/>
    <m/>
  </r>
  <r>
    <n v="177"/>
    <s v="Aniversário"/>
    <x v="176"/>
    <d v="2027-09-23T00:00:00"/>
    <x v="122"/>
    <n v="1"/>
    <n v="1.005064835"/>
    <n v="794876.31082900998"/>
    <n v="794876.31082900998"/>
    <n v="4025.9173597600002"/>
    <n v="4025.9173597600002"/>
    <n v="798902.22818877001"/>
    <n v="4680.2317181600001"/>
    <n v="0"/>
    <n v="0"/>
    <n v="8706.1490779199994"/>
    <n v="790196.07911085"/>
    <n v="1549694.53586976"/>
    <n v="838249.01816883427"/>
    <m/>
  </r>
  <r>
    <n v="178"/>
    <s v="Aniversário"/>
    <x v="177"/>
    <d v="2027-10-25T00:00:00"/>
    <x v="123"/>
    <n v="1"/>
    <n v="1.005064835"/>
    <n v="790196.07911085"/>
    <n v="790196.07911085"/>
    <n v="4002.2127583400002"/>
    <n v="4002.2127583400002"/>
    <n v="794198.29186919006"/>
    <n v="4704.0372589400004"/>
    <n v="0"/>
    <n v="0"/>
    <n v="8706.250017280001"/>
    <n v="785492.04185190995"/>
    <n v="1549712.5030758402"/>
    <n v="834034.48982035869"/>
    <m/>
  </r>
  <r>
    <n v="179"/>
    <s v="Aniversário"/>
    <x v="178"/>
    <d v="2027-11-23T00:00:00"/>
    <x v="124"/>
    <n v="1"/>
    <n v="1.005064835"/>
    <n v="785492.04185190995"/>
    <n v="785492.04185190995"/>
    <n v="3978.3875857899998"/>
    <n v="3978.3875857899998"/>
    <n v="789470.42943769996"/>
    <n v="4727.8765998999997"/>
    <n v="0"/>
    <n v="0"/>
    <n v="8706.2641856899991"/>
    <n v="780764.16525200999"/>
    <n v="1549715.0250528199"/>
    <n v="829832.88053873158"/>
    <m/>
  </r>
  <r>
    <n v="180"/>
    <s v="Aniversário"/>
    <x v="179"/>
    <d v="2027-12-23T00:00:00"/>
    <x v="125"/>
    <n v="1"/>
    <n v="1.005064835"/>
    <n v="780764.16525200999"/>
    <n v="780764.16525200999"/>
    <n v="3954.4416709100001"/>
    <n v="3954.4416709100001"/>
    <n v="784718.60692291998"/>
    <n v="4751.73070972"/>
    <n v="0"/>
    <n v="0"/>
    <n v="8706.1723806299997"/>
    <n v="776012.43454229005"/>
    <n v="1549698.68375214"/>
    <n v="825642.38776731957"/>
    <m/>
  </r>
  <r>
    <n v="181"/>
    <s v="Aniversário"/>
    <x v="180"/>
    <d v="2028-01-25T00:00:00"/>
    <x v="126"/>
    <n v="1"/>
    <n v="1.005064835"/>
    <n v="776012.43454229005"/>
    <n v="776012.43454229005"/>
    <n v="3930.3749389"/>
    <n v="3930.3749389"/>
    <n v="779942.80948119005"/>
    <n v="4775.5805221700002"/>
    <n v="0"/>
    <n v="0"/>
    <n v="8705.9554610699997"/>
    <n v="771236.85402011999"/>
    <n v="1549660.0720704598"/>
    <n v="821461.25073436322"/>
    <m/>
  </r>
  <r>
    <n v="182"/>
    <s v="Aniversário"/>
    <x v="181"/>
    <d v="2028-02-23T00:00:00"/>
    <x v="127"/>
    <n v="1"/>
    <n v="1.005064835"/>
    <n v="771236.85402011999"/>
    <n v="771236.85402011999"/>
    <n v="3906.1874115300002"/>
    <n v="3906.1874115300002"/>
    <n v="775143.04143165005"/>
    <n v="4800.1781794199997"/>
    <n v="0"/>
    <n v="0"/>
    <n v="8706.3655909499994"/>
    <n v="766436.67584070005"/>
    <n v="1549733.0751890999"/>
    <n v="817360.15477062995"/>
    <m/>
  </r>
  <r>
    <n v="183"/>
    <s v="Aniversário"/>
    <x v="182"/>
    <d v="2028-03-23T00:00:00"/>
    <x v="128"/>
    <n v="1"/>
    <n v="1.005064835"/>
    <n v="766436.67584070005"/>
    <n v="766436.67584070005"/>
    <n v="3881.8753010800001"/>
    <n v="3881.8753010800001"/>
    <n v="770318.55114177999"/>
    <n v="4823.9524377400003"/>
    <n v="0"/>
    <n v="0"/>
    <n v="8705.8277388200004"/>
    <n v="761612.72340295999"/>
    <n v="1549637.3375099602"/>
    <n v="813190.98269782949"/>
    <m/>
  </r>
  <r>
    <n v="184"/>
    <s v="Aniversário"/>
    <x v="183"/>
    <d v="2028-04-25T00:00:00"/>
    <x v="129"/>
    <n v="1"/>
    <n v="1.005064835"/>
    <n v="761612.72340295999"/>
    <n v="761612.72340295999"/>
    <n v="3857.4427779399998"/>
    <n v="3857.4427779399998"/>
    <n v="765470.16618089995"/>
    <n v="4848.4265971799996"/>
    <n v="0"/>
    <n v="0"/>
    <n v="8705.8693751199989"/>
    <n v="756764.29680578003"/>
    <n v="1549644.7487713599"/>
    <n v="809096.92944112699"/>
    <m/>
  </r>
  <r>
    <n v="185"/>
    <s v="Aniversário"/>
    <x v="184"/>
    <d v="2028-05-23T00:00:00"/>
    <x v="130"/>
    <n v="1"/>
    <n v="1.005064835"/>
    <n v="756764.29680578003"/>
    <n v="756764.29680578003"/>
    <n v="3832.8862972100001"/>
    <n v="3832.8862972100001"/>
    <n v="760597.18310299003"/>
    <n v="4873.5620714200004"/>
    <n v="0"/>
    <n v="0"/>
    <n v="8706.4483686300009"/>
    <n v="751890.73473436001"/>
    <n v="1549747.8096161401"/>
    <n v="805073.17656905041"/>
    <m/>
  </r>
  <r>
    <n v="186"/>
    <s v="Aniversário"/>
    <x v="185"/>
    <d v="2028-06-23T00:00:00"/>
    <x v="131"/>
    <n v="1"/>
    <n v="1.005064835"/>
    <n v="751890.73473436001"/>
    <n v="751890.73473436001"/>
    <n v="3808.2025094599999"/>
    <n v="3808.2025094599999"/>
    <n v="755698.93724382005"/>
    <n v="4897.8162460499998"/>
    <n v="0"/>
    <n v="0"/>
    <n v="8706.0187555100001"/>
    <n v="746992.91848830995"/>
    <n v="1549671.3384807801"/>
    <n v="800976.63637922716"/>
    <m/>
  </r>
  <r>
    <n v="187"/>
    <s v="Aniversário"/>
    <x v="186"/>
    <d v="2028-07-25T00:00:00"/>
    <x v="132"/>
    <n v="1"/>
    <n v="1.005064835"/>
    <n v="746992.91848830995"/>
    <n v="746992.91848830995"/>
    <n v="3783.3958783100002"/>
    <n v="3783.3958783100002"/>
    <n v="750776.31436662003"/>
    <n v="4922.6833328299999"/>
    <n v="0"/>
    <n v="0"/>
    <n v="8706.0792111400006"/>
    <n v="742070.23515547998"/>
    <n v="1549682.0995829201"/>
    <n v="796945.79951781209"/>
    <m/>
  </r>
  <r>
    <n v="188"/>
    <s v="Aniversário"/>
    <x v="187"/>
    <d v="2028-08-23T00:00:00"/>
    <x v="133"/>
    <n v="1"/>
    <n v="1.005064835"/>
    <n v="742070.23515547998"/>
    <n v="742070.23515547998"/>
    <n v="3758.46329947"/>
    <n v="3758.46329947"/>
    <n v="745828.69845495"/>
    <n v="4947.3822577800001"/>
    <n v="0"/>
    <n v="0"/>
    <n v="8705.8455572500006"/>
    <n v="737122.85289770004"/>
    <n v="1549640.5091905"/>
    <n v="792908.46059081389"/>
    <m/>
  </r>
  <r>
    <n v="189"/>
    <s v="Aniversário"/>
    <x v="188"/>
    <d v="2028-09-25T00:00:00"/>
    <x v="134"/>
    <n v="1"/>
    <n v="1.005064835"/>
    <n v="737122.85289770004"/>
    <n v="737122.85289770004"/>
    <n v="3733.4056246599998"/>
    <n v="3733.4056246599998"/>
    <n v="740856.25852236"/>
    <n v="4972.6307656400004"/>
    <n v="0"/>
    <n v="0"/>
    <n v="8706.0363902999998"/>
    <n v="732150.22213205998"/>
    <n v="1549674.4774734001"/>
    <n v="788930.04078415339"/>
    <m/>
  </r>
  <r>
    <n v="190"/>
    <s v="Aniversário"/>
    <x v="189"/>
    <d v="2028-10-24T00:00:00"/>
    <x v="135"/>
    <n v="1"/>
    <n v="1.005064835"/>
    <n v="732150.22213205998"/>
    <n v="732150.22213205998"/>
    <n v="3708.2200703100002"/>
    <n v="3708.2200703100002"/>
    <n v="735858.44220237003"/>
    <n v="4997.6574162699999"/>
    <n v="0"/>
    <n v="0"/>
    <n v="8705.8774865800006"/>
    <n v="727152.56471578998"/>
    <n v="1549646.1926112401"/>
    <n v="784940.04933405679"/>
    <m/>
  </r>
  <r>
    <n v="191"/>
    <s v="Aniversário"/>
    <x v="190"/>
    <d v="2028-11-23T00:00:00"/>
    <x v="136"/>
    <n v="1"/>
    <n v="1.005064835"/>
    <n v="727152.56471578998"/>
    <n v="727152.56471578998"/>
    <n v="3682.9077601099998"/>
    <n v="3682.9077601099998"/>
    <n v="730835.47247589997"/>
    <n v="5023.1699170499996"/>
    <n v="0"/>
    <n v="0"/>
    <n v="8706.0776771599994"/>
    <n v="722129.39479874005"/>
    <n v="1549681.8265344799"/>
    <n v="781002.45042698563"/>
    <m/>
  </r>
  <r>
    <n v="192"/>
    <s v="Aniversário"/>
    <x v="191"/>
    <d v="2028-12-26T00:00:00"/>
    <x v="137"/>
    <n v="1"/>
    <n v="1.005064835"/>
    <n v="722129.39479874005"/>
    <n v="722129.39479874005"/>
    <n v="3657.46623331"/>
    <n v="3657.46623331"/>
    <n v="725786.86103204999"/>
    <n v="5048.4065990299996"/>
    <n v="0"/>
    <n v="0"/>
    <n v="8705.8728323399991"/>
    <n v="717080.98819971003"/>
    <n v="1549645.3641565198"/>
    <n v="777048.45210564858"/>
    <m/>
  </r>
  <r>
    <n v="193"/>
    <s v="Aniversário"/>
    <x v="192"/>
    <d v="2029-01-23T00:00:00"/>
    <x v="138"/>
    <n v="1"/>
    <n v="1.005064835"/>
    <n v="717080.98819971003"/>
    <n v="717080.98819971003"/>
    <n v="3631.8968868699999"/>
    <n v="3631.8968868699999"/>
    <n v="720712.88508657995"/>
    <n v="5074.0650724999996"/>
    <n v="0"/>
    <n v="0"/>
    <n v="8705.961959369999"/>
    <n v="712006.92312721"/>
    <n v="1549661.2287678597"/>
    <n v="773140.57777838898"/>
    <m/>
  </r>
  <r>
    <n v="194"/>
    <s v="Aniversário"/>
    <x v="193"/>
    <d v="2029-02-23T00:00:00"/>
    <x v="139"/>
    <n v="1"/>
    <n v="1.005064835"/>
    <n v="712006.92312721"/>
    <n v="712006.92312721"/>
    <n v="3606.1975845000002"/>
    <n v="3606.1975845000002"/>
    <n v="715613.12071170995"/>
    <n v="5100.10559036"/>
    <n v="0"/>
    <n v="0"/>
    <n v="8706.3031748600006"/>
    <n v="706906.81753684999"/>
    <n v="1549721.9651250802"/>
    <n v="769274.63068340858"/>
    <m/>
  </r>
  <r>
    <n v="195"/>
    <s v="Aniversário"/>
    <x v="194"/>
    <d v="2029-03-23T00:00:00"/>
    <x v="140"/>
    <n v="1"/>
    <n v="1.005064835"/>
    <n v="706906.81753684999"/>
    <n v="706906.81753684999"/>
    <n v="3580.3663912000002"/>
    <n v="3580.3663912000002"/>
    <n v="710487.18392804998"/>
    <n v="5125.7813339499999"/>
    <n v="0"/>
    <n v="0"/>
    <n v="8706.14772515"/>
    <n v="701781.0362029"/>
    <n v="1549694.2950766999"/>
    <n v="765384.34999680426"/>
    <m/>
  </r>
  <r>
    <n v="196"/>
    <s v="Aniversário"/>
    <x v="195"/>
    <d v="2029-04-24T00:00:00"/>
    <x v="141"/>
    <n v="1"/>
    <n v="1.005064835"/>
    <n v="701781.0362029"/>
    <n v="701781.0362029"/>
    <n v="3554.4051545000002"/>
    <n v="3554.4051545000002"/>
    <n v="705335.44135740004"/>
    <n v="5151.7745867599997"/>
    <n v="0"/>
    <n v="0"/>
    <n v="8706.179741259999"/>
    <n v="696629.26161614002"/>
    <n v="1549699.9939442798"/>
    <n v="761530.14016276924"/>
    <m/>
  </r>
  <r>
    <n v="197"/>
    <s v="Aniversário"/>
    <x v="196"/>
    <d v="2029-05-23T00:00:00"/>
    <x v="142"/>
    <n v="1"/>
    <n v="1.005064835"/>
    <n v="696629.26161614002"/>
    <n v="696629.26161614002"/>
    <n v="3528.3122662599999"/>
    <n v="3528.3122662599999"/>
    <n v="700157.57388240006"/>
    <n v="5178.0453015900002"/>
    <n v="0"/>
    <n v="0"/>
    <n v="8706.3575678500001"/>
    <n v="691451.21631455002"/>
    <n v="1549731.6470773001"/>
    <n v="757708.02856203204"/>
    <m/>
  </r>
  <r>
    <n v="198"/>
    <s v="Aniversário"/>
    <x v="197"/>
    <d v="2029-06-25T00:00:00"/>
    <x v="143"/>
    <n v="1"/>
    <n v="1.005064835"/>
    <n v="691451.21631455002"/>
    <n v="691451.21631455002"/>
    <n v="3502.0863211800001"/>
    <n v="3502.0863211800001"/>
    <n v="694953.30263573001"/>
    <n v="5203.86185398"/>
    <n v="0"/>
    <n v="0"/>
    <n v="8705.9481751599997"/>
    <n v="686247.35446057003"/>
    <n v="1549658.77517848"/>
    <n v="753854.25204827008"/>
    <m/>
  </r>
  <r>
    <n v="199"/>
    <s v="Aniversário"/>
    <x v="198"/>
    <d v="2029-07-24T00:00:00"/>
    <x v="144"/>
    <n v="1"/>
    <n v="1.005064835"/>
    <n v="686247.35446057003"/>
    <n v="686247.35446057003"/>
    <n v="3475.72961953"/>
    <n v="3475.72961953"/>
    <n v="689723.08408009994"/>
    <n v="5230.5773356899999"/>
    <n v="0"/>
    <n v="0"/>
    <n v="8706.3069552199995"/>
    <n v="681016.77712488"/>
    <n v="1549722.63802916"/>
    <n v="750086.2559845018"/>
    <m/>
  </r>
  <r>
    <n v="200"/>
    <s v="Aniversário"/>
    <x v="199"/>
    <d v="2029-08-23T00:00:00"/>
    <x v="145"/>
    <n v="1"/>
    <n v="1.005064835"/>
    <n v="681016.77712488"/>
    <n v="681016.77712488"/>
    <n v="3449.2376083700001"/>
    <n v="3449.2376083700001"/>
    <n v="684466.01473325002"/>
    <n v="5256.7685026199997"/>
    <n v="0"/>
    <n v="0"/>
    <n v="8706.0061109899998"/>
    <n v="675760.00862225995"/>
    <n v="1549669.08775622"/>
    <n v="746280.54913645447"/>
    <m/>
  </r>
  <r>
    <n v="201"/>
    <s v="Aniversário"/>
    <x v="200"/>
    <d v="2029-09-25T00:00:00"/>
    <x v="146"/>
    <n v="1"/>
    <n v="1.005064835"/>
    <n v="675760.00862225995"/>
    <n v="675760.00862225995"/>
    <n v="3422.61294327"/>
    <n v="3422.61294327"/>
    <n v="679182.62156552996"/>
    <n v="5283.7675074099998"/>
    <n v="0"/>
    <n v="0"/>
    <n v="8706.3804506800006"/>
    <n v="670476.24111485004"/>
    <n v="1549735.7202210401"/>
    <n v="742551.73562539718"/>
    <m/>
  </r>
  <r>
    <n v="202"/>
    <s v="Aniversário"/>
    <x v="201"/>
    <d v="2029-10-23T00:00:00"/>
    <x v="147"/>
    <n v="1"/>
    <n v="1.005064835"/>
    <n v="670476.24111485004"/>
    <n v="670476.24111485004"/>
    <n v="3395.8515326699999"/>
    <n v="3395.8515326699999"/>
    <n v="673872.09264752001"/>
    <n v="5310.1718296199997"/>
    <n v="0"/>
    <n v="0"/>
    <n v="8706.0233622899996"/>
    <n v="665166.06928523001"/>
    <n v="1549672.1584876198"/>
    <n v="738779.48403947568"/>
    <m/>
  </r>
  <r>
    <n v="203"/>
    <s v="Aniversário"/>
    <x v="202"/>
    <d v="2029-11-23T00:00:00"/>
    <x v="148"/>
    <n v="1"/>
    <n v="1.005064835"/>
    <n v="665166.06928523001"/>
    <n v="665166.06928523001"/>
    <n v="3368.9563885299999"/>
    <n v="3368.9563885299999"/>
    <n v="668535.02567375998"/>
    <n v="5337.2925399400001"/>
    <n v="0"/>
    <n v="0"/>
    <n v="8706.2489284700005"/>
    <n v="659828.77674529003"/>
    <n v="1549712.3092676601"/>
    <n v="735075.58869926271"/>
    <m/>
  </r>
  <r>
    <n v="204"/>
    <s v="Aniversário"/>
    <x v="203"/>
    <d v="2029-12-26T00:00:00"/>
    <x v="149"/>
    <n v="1"/>
    <n v="1.005064835"/>
    <n v="659828.77674529003"/>
    <n v="659828.77674529003"/>
    <n v="3341.9238824700001"/>
    <n v="3341.9238824700001"/>
    <n v="663170.70062776003"/>
    <n v="5364.4079549300004"/>
    <n v="0"/>
    <n v="0"/>
    <n v="8706.3318374000009"/>
    <n v="654464.36879036005"/>
    <n v="1549727.0670572002"/>
    <n v="731378.27850035182"/>
    <m/>
  </r>
  <r>
    <n v="205"/>
    <s v="Aniversário"/>
    <x v="204"/>
    <d v="2030-01-23T00:00:00"/>
    <x v="150"/>
    <n v="1"/>
    <n v="1.005064835"/>
    <n v="654464.36879036005"/>
    <n v="654464.36879036005"/>
    <n v="3314.7540413000002"/>
    <n v="3314.7540413000002"/>
    <n v="657779.12283165997"/>
    <n v="5391.4774700899998"/>
    <n v="0"/>
    <n v="0"/>
    <n v="8706.2315113900004"/>
    <n v="649072.89132027002"/>
    <n v="1549709.20902742"/>
    <n v="727684.24995918979"/>
    <m/>
  </r>
  <r>
    <n v="206"/>
    <s v="Aniversário"/>
    <x v="205"/>
    <d v="2030-02-25T00:00:00"/>
    <x v="151"/>
    <n v="1"/>
    <n v="1.005064835"/>
    <n v="649072.89132027002"/>
    <n v="649072.89132027002"/>
    <n v="3287.4470975099998"/>
    <n v="3287.4470975099998"/>
    <n v="652360.33841778"/>
    <n v="5418.4604967400001"/>
    <n v="0"/>
    <n v="0"/>
    <n v="8705.9075942500003"/>
    <n v="643654.43082352995"/>
    <n v="1549651.5517765"/>
    <n v="723990.28501765302"/>
    <m/>
  </r>
  <r>
    <n v="207"/>
    <s v="Aniversário"/>
    <x v="206"/>
    <d v="2030-03-25T00:00:00"/>
    <x v="152"/>
    <n v="1"/>
    <n v="1.005064835"/>
    <n v="643654.43082352995"/>
    <n v="643654.43082352995"/>
    <n v="3260.0034891400001"/>
    <n v="3260.0034891400001"/>
    <n v="646914.43431267003"/>
    <n v="5445.9601391899996"/>
    <n v="0"/>
    <n v="0"/>
    <n v="8705.9636283299988"/>
    <n v="638208.47068433999"/>
    <n v="1549661.5258427397"/>
    <n v="720346.50868373411"/>
    <m/>
  </r>
  <r>
    <n v="208"/>
    <s v="Aniversário"/>
    <x v="207"/>
    <d v="2030-04-23T00:00:00"/>
    <x v="153"/>
    <n v="1"/>
    <n v="1.005064835"/>
    <n v="638208.47068433999"/>
    <n v="638208.47068433999"/>
    <n v="3232.4205996199998"/>
    <n v="3232.4205996199998"/>
    <n v="641440.89128395997"/>
    <n v="5473.9140530499999"/>
    <n v="0"/>
    <n v="0"/>
    <n v="8706.3346526700007"/>
    <n v="632734.55663129"/>
    <n v="1549727.5681752602"/>
    <n v="716747.00261124328"/>
    <m/>
  </r>
  <r>
    <n v="209"/>
    <s v="Aniversário"/>
    <x v="208"/>
    <d v="2030-05-23T00:00:00"/>
    <x v="154"/>
    <n v="1"/>
    <n v="1.005064835"/>
    <n v="632734.55663129"/>
    <n v="632734.55663129"/>
    <n v="3204.6961281399999"/>
    <n v="3204.6961281399999"/>
    <n v="635939.25275942998"/>
    <n v="5501.6269699000004"/>
    <n v="0"/>
    <n v="0"/>
    <n v="8706.3230980400003"/>
    <n v="627232.92966139002"/>
    <n v="1549725.51145112"/>
    <n v="713134.14463933534"/>
    <m/>
  </r>
  <r>
    <n v="210"/>
    <s v="Aniversário"/>
    <x v="209"/>
    <d v="2030-06-25T00:00:00"/>
    <x v="155"/>
    <n v="1"/>
    <n v="1.005064835"/>
    <n v="627232.92966139002"/>
    <n v="627232.92966139002"/>
    <n v="3176.8312953"/>
    <n v="3176.8312953"/>
    <n v="630409.76095668995"/>
    <n v="5529.0582749599998"/>
    <n v="0"/>
    <n v="0"/>
    <n v="8705.8895702600003"/>
    <n v="621703.87138642999"/>
    <n v="1549648.3435062801"/>
    <n v="709505.10814893758"/>
    <m/>
  </r>
  <r>
    <n v="211"/>
    <s v="Aniversário"/>
    <x v="210"/>
    <d v="2030-07-23T00:00:00"/>
    <x v="156"/>
    <n v="1"/>
    <n v="1.005064835"/>
    <n v="621703.87138642999"/>
    <n v="621703.87138642999"/>
    <n v="3148.8275274299999"/>
    <n v="3148.8275274299999"/>
    <n v="624852.69891386002"/>
    <n v="5557.4109063200003"/>
    <n v="0"/>
    <n v="0"/>
    <n v="8706.2384337500007"/>
    <n v="616146.46048011002"/>
    <n v="1549710.4412075002"/>
    <n v="705957.97888139612"/>
    <m/>
  </r>
  <r>
    <n v="212"/>
    <s v="Aniversário"/>
    <x v="211"/>
    <d v="2030-08-23T00:00:00"/>
    <x v="157"/>
    <n v="1"/>
    <n v="1.005064835"/>
    <n v="616146.46048011002"/>
    <n v="616146.46048011002"/>
    <n v="3120.6801581700001"/>
    <n v="3120.6801581700001"/>
    <n v="619267.14063827996"/>
    <n v="5585.3676642500004"/>
    <n v="0"/>
    <n v="0"/>
    <n v="8706.0478224200015"/>
    <n v="610561.09281585994"/>
    <n v="1549676.5123907602"/>
    <n v="702385.05849261605"/>
    <m/>
  </r>
  <r>
    <n v="213"/>
    <s v="Aniversário"/>
    <x v="212"/>
    <d v="2030-09-24T00:00:00"/>
    <x v="158"/>
    <n v="1"/>
    <n v="1.005064835"/>
    <n v="610561.09281585994"/>
    <n v="610561.09281585994"/>
    <n v="3092.3911925299999"/>
    <n v="3092.3911925299999"/>
    <n v="613653.48400838999"/>
    <n v="5613.4986873400003"/>
    <n v="0"/>
    <n v="0"/>
    <n v="8705.8898798699993"/>
    <n v="604947.59412852"/>
    <n v="1549648.3986168599"/>
    <n v="698832.84302280436"/>
    <m/>
  </r>
  <r>
    <n v="214"/>
    <s v="Aniversário"/>
    <x v="213"/>
    <d v="2030-10-23T00:00:00"/>
    <x v="159"/>
    <n v="1"/>
    <n v="1.005064835"/>
    <n v="604947.59412852"/>
    <n v="604947.59412852"/>
    <n v="3063.9597479099998"/>
    <n v="3063.9597479099998"/>
    <n v="608011.55387643003"/>
    <n v="5642.3462104299997"/>
    <n v="0"/>
    <n v="0"/>
    <n v="8706.3059583399991"/>
    <n v="599305.24791808997"/>
    <n v="1549722.4605845199"/>
    <n v="695344.43736181327"/>
    <m/>
  </r>
  <r>
    <n v="215"/>
    <s v="Aniversário"/>
    <x v="214"/>
    <d v="2030-11-25T00:00:00"/>
    <x v="160"/>
    <n v="1"/>
    <n v="1.005064835"/>
    <n v="599305.24791808997"/>
    <n v="599305.24791808997"/>
    <n v="3035.3821953400002"/>
    <n v="3035.3821953400002"/>
    <n v="602340.63011342997"/>
    <n v="5670.6262557999999"/>
    <n v="0"/>
    <n v="0"/>
    <n v="8706.00845114"/>
    <n v="593634.62166228995"/>
    <n v="1549669.5043029201"/>
    <n v="691816.73882839736"/>
    <m/>
  </r>
  <r>
    <n v="216"/>
    <s v="Aniversário"/>
    <x v="215"/>
    <d v="2030-12-24T00:00:00"/>
    <x v="161"/>
    <n v="1"/>
    <n v="1.005064835"/>
    <n v="593634.62166228995"/>
    <n v="593634.62166228995"/>
    <n v="3006.6614090100002"/>
    <n v="3006.6614090100002"/>
    <n v="596641.28307130001"/>
    <n v="5699.48600257"/>
    <n v="0"/>
    <n v="0"/>
    <n v="8706.1474115800011"/>
    <n v="587935.13565972005"/>
    <n v="1549694.2392612402"/>
    <n v="688341.44541034801"/>
    <m/>
  </r>
  <r>
    <n v="217"/>
    <s v="Aniversário"/>
    <x v="216"/>
    <d v="2031-01-23T00:00:00"/>
    <x v="162"/>
    <n v="1"/>
    <n v="1.005064835"/>
    <n v="587935.13565972005"/>
    <n v="587935.13565972005"/>
    <n v="2977.7944528200001"/>
    <n v="2977.7944528200001"/>
    <n v="590912.93011254002"/>
    <n v="5728.2520267299997"/>
    <n v="0"/>
    <n v="0"/>
    <n v="8706.0464795499993"/>
    <n v="582206.88363298995"/>
    <n v="1549676.2733598999"/>
    <n v="684864.73847319873"/>
    <m/>
  </r>
  <r>
    <n v="218"/>
    <s v="Aniversário"/>
    <x v="217"/>
    <d v="2031-02-27T00:00:00"/>
    <x v="163"/>
    <n v="1"/>
    <n v="1.005064835"/>
    <n v="582206.88363298995"/>
    <n v="582206.88363298995"/>
    <n v="2948.7818014700001"/>
    <n v="2948.7818014700001"/>
    <n v="585155.66543446004"/>
    <n v="5757.44387224"/>
    <n v="0"/>
    <n v="0"/>
    <n v="8706.2256737099997"/>
    <n v="576449.43976075004"/>
    <n v="1549708.16992038"/>
    <n v="681427.51695213676"/>
    <m/>
  </r>
  <r>
    <n v="219"/>
    <s v="Aniversário"/>
    <x v="218"/>
    <d v="2031-03-25T00:00:00"/>
    <x v="164"/>
    <n v="1"/>
    <n v="1.005064835"/>
    <n v="576449.43976075004"/>
    <n v="576449.43976075004"/>
    <n v="2919.6212982299999"/>
    <n v="2919.6212982299999"/>
    <n v="579369.06105897995"/>
    <n v="5786.39947631"/>
    <n v="0"/>
    <n v="0"/>
    <n v="8706.0207745400003"/>
    <n v="570663.04028444004"/>
    <n v="1549671.6978681202"/>
    <n v="677977.63488011551"/>
    <m/>
  </r>
  <r>
    <n v="220"/>
    <s v="Aniversário"/>
    <x v="219"/>
    <d v="2031-04-23T00:00:00"/>
    <x v="165"/>
    <n v="1"/>
    <n v="1.005064835"/>
    <n v="570663.04028444004"/>
    <n v="570663.04028444004"/>
    <n v="2890.3141396400001"/>
    <n v="2890.3141396400001"/>
    <n v="573553.35442408"/>
    <n v="5467.5225889599997"/>
    <n v="0"/>
    <n v="0"/>
    <n v="8357.8367285999993"/>
    <n v="565195.51769548003"/>
    <n v="1487694.9376907998"/>
    <n v="647583.05032948905"/>
    <m/>
  </r>
  <r>
    <n v="221"/>
    <s v="Aniversário"/>
    <x v="220"/>
    <d v="2031-05-23T00:00:00"/>
    <x v="166"/>
    <n v="1"/>
    <n v="1.005064835"/>
    <n v="565195.51769548003"/>
    <n v="565195.51769548003"/>
    <n v="2862.6220398700002"/>
    <n v="2862.6220398700002"/>
    <n v="568058.13973535004"/>
    <n v="5495.39601855"/>
    <n v="0"/>
    <n v="0"/>
    <n v="8358.0180584200007"/>
    <n v="559700.12167692999"/>
    <n v="1487727.2143987601"/>
    <n v="644333.6565285431"/>
    <m/>
  </r>
  <r>
    <n v="222"/>
    <s v="Aniversário"/>
    <x v="221"/>
    <d v="2031-06-24T00:00:00"/>
    <x v="167"/>
    <n v="1"/>
    <n v="1.005064835"/>
    <n v="559700.12167692999"/>
    <n v="559700.12167692999"/>
    <n v="2834.7887657699998"/>
    <n v="2834.7887657699998"/>
    <n v="562534.91044270003"/>
    <n v="5523.1208006999996"/>
    <n v="0"/>
    <n v="0"/>
    <n v="8357.9095664699998"/>
    <n v="554177.00087622995"/>
    <n v="1487707.9028316599"/>
    <n v="641078.33673636953"/>
    <m/>
  </r>
  <r>
    <n v="223"/>
    <s v="Aniversário"/>
    <x v="222"/>
    <d v="2031-07-23T00:00:00"/>
    <x v="168"/>
    <n v="1"/>
    <n v="1.005064835"/>
    <n v="554177.00087622995"/>
    <n v="554177.00087622995"/>
    <n v="2806.8150702299999"/>
    <n v="2806.8150702299999"/>
    <n v="556983.81594646"/>
    <n v="5551.1910177700001"/>
    <n v="0"/>
    <n v="0"/>
    <n v="8358.0060880000001"/>
    <n v="548625.80985845998"/>
    <n v="1487725.083664"/>
    <n v="637855.10939480155"/>
    <m/>
  </r>
  <r>
    <n v="224"/>
    <s v="Aniversário"/>
    <x v="223"/>
    <d v="2031-08-25T00:00:00"/>
    <x v="169"/>
    <n v="1"/>
    <n v="1.005064835"/>
    <n v="548625.80985845998"/>
    <n v="548625.80985845998"/>
    <n v="2778.6992036699999"/>
    <n v="2778.6992036699999"/>
    <n v="551404.50906213"/>
    <n v="5578.9758604500003"/>
    <n v="0"/>
    <n v="0"/>
    <n v="8357.6750641199997"/>
    <n v="543046.83399801003"/>
    <n v="1487666.1614133599"/>
    <n v="634615.62336897012"/>
    <m/>
  </r>
  <r>
    <n v="225"/>
    <s v="Aniversário"/>
    <x v="224"/>
    <d v="2031-09-23T00:00:00"/>
    <x v="170"/>
    <n v="1"/>
    <n v="1.005064835"/>
    <n v="543046.83399801003"/>
    <n v="543046.83399801003"/>
    <n v="2750.44261147"/>
    <n v="2750.44261147"/>
    <n v="545797.27660948003"/>
    <n v="5607.5016078600001"/>
    <n v="0"/>
    <n v="0"/>
    <n v="8357.9442193300001"/>
    <n v="537439.33239015006"/>
    <n v="1487714.07104074"/>
    <n v="631437.93197651382"/>
    <m/>
  </r>
  <r>
    <n v="226"/>
    <s v="Aniversário"/>
    <x v="225"/>
    <d v="2031-10-23T00:00:00"/>
    <x v="171"/>
    <n v="1"/>
    <n v="1.005064835"/>
    <n v="537439.33239015006"/>
    <n v="537439.33239015006"/>
    <n v="2722.0415410700002"/>
    <n v="2722.0415410700002"/>
    <n v="540161.37393122003"/>
    <n v="5635.5888394399999"/>
    <n v="0"/>
    <n v="0"/>
    <n v="8357.6303805099997"/>
    <n v="531803.74355071003"/>
    <n v="1487658.2077307799"/>
    <n v="628232.32857780973"/>
    <m/>
  </r>
  <r>
    <n v="227"/>
    <s v="Aniversário"/>
    <x v="226"/>
    <d v="2031-11-25T00:00:00"/>
    <x v="172"/>
    <n v="1"/>
    <n v="1.005064835"/>
    <n v="531803.74355071003"/>
    <n v="531803.74355071003"/>
    <n v="2693.4982134699999"/>
    <n v="2693.4982134699999"/>
    <n v="534497.24176418001"/>
    <n v="5664.2416725499997"/>
    <n v="0"/>
    <n v="0"/>
    <n v="8357.7398860199992"/>
    <n v="526139.50187816005"/>
    <n v="1487677.6997115598"/>
    <n v="625074.65998208919"/>
    <m/>
  </r>
  <r>
    <n v="228"/>
    <s v="Aniversário"/>
    <x v="227"/>
    <d v="2031-12-23T00:00:00"/>
    <x v="173"/>
    <n v="1"/>
    <n v="1.005064835"/>
    <n v="526139.50187816005"/>
    <n v="526139.50187816005"/>
    <n v="2664.8097640000001"/>
    <n v="2664.8097640000001"/>
    <n v="528804.31164216006"/>
    <n v="5692.8294103199996"/>
    <n v="0"/>
    <n v="0"/>
    <n v="8357.6391743200002"/>
    <n v="520446.67246784002"/>
    <n v="1487659.77302896"/>
    <n v="621917.21969239251"/>
    <m/>
  </r>
  <r>
    <n v="229"/>
    <s v="Aniversário"/>
    <x v="228"/>
    <d v="2032-01-23T00:00:00"/>
    <x v="174"/>
    <n v="1"/>
    <n v="1.005064835"/>
    <n v="520446.67246784002"/>
    <n v="520446.67246784002"/>
    <n v="2635.9765223499999"/>
    <n v="2635.9765223499999"/>
    <n v="523082.64899019001"/>
    <n v="5721.7907171099996"/>
    <n v="0"/>
    <n v="0"/>
    <n v="8357.7672394599995"/>
    <n v="514724.88175072998"/>
    <n v="1487682.5686238799"/>
    <n v="618792.66668208886"/>
    <m/>
  </r>
  <r>
    <n v="230"/>
    <s v="Aniversário"/>
    <x v="229"/>
    <d v="2032-02-24T00:00:00"/>
    <x v="175"/>
    <n v="1"/>
    <n v="1.005064835"/>
    <n v="514724.88175072998"/>
    <n v="514724.88175072998"/>
    <n v="2606.9965964600001"/>
    <n v="2606.9965964600001"/>
    <n v="517331.87834718998"/>
    <n v="5751.0211037999998"/>
    <n v="0"/>
    <n v="0"/>
    <n v="8358.0177002599994"/>
    <n v="508973.86064693"/>
    <n v="1487727.1506462798"/>
    <n v="615692.82775532524"/>
    <m/>
  </r>
  <r>
    <n v="231"/>
    <s v="Aniversário"/>
    <x v="230"/>
    <d v="2032-03-23T00:00:00"/>
    <x v="176"/>
    <n v="1"/>
    <n v="1.005064835"/>
    <n v="508973.86064693"/>
    <n v="508973.86064693"/>
    <n v="2577.8686234900001"/>
    <n v="2577.8686234900001"/>
    <n v="511551.72927041998"/>
    <n v="5779.9071615000003"/>
    <n v="0"/>
    <n v="0"/>
    <n v="8357.7757849900008"/>
    <n v="503193.95348542999"/>
    <n v="1487684.0897282201"/>
    <n v="612572.42883593391"/>
    <m/>
  </r>
  <r>
    <n v="232"/>
    <s v="Aniversário"/>
    <x v="231"/>
    <d v="2032-04-23T00:00:00"/>
    <x v="177"/>
    <n v="1"/>
    <n v="1.005064835"/>
    <n v="503193.95348542999"/>
    <n v="503193.95348542999"/>
    <n v="2548.5943474000001"/>
    <n v="2548.5943474000001"/>
    <n v="505742.54783282999"/>
    <n v="5809.3741929799999"/>
    <n v="0"/>
    <n v="0"/>
    <n v="8357.9685403799995"/>
    <n v="497384.57929244998"/>
    <n v="1487718.40018764"/>
    <n v="609499.54201212595"/>
    <m/>
  </r>
  <r>
    <n v="233"/>
    <s v="Aniversário"/>
    <x v="232"/>
    <d v="2032-05-25T00:00:00"/>
    <x v="178"/>
    <n v="1"/>
    <n v="1.005064835"/>
    <n v="497384.57929244998"/>
    <n v="497384.57929244998"/>
    <n v="2519.17082566"/>
    <n v="2519.17082566"/>
    <n v="499903.75011810998"/>
    <n v="5838.7975763100003"/>
    <n v="0"/>
    <n v="0"/>
    <n v="8357.9684019699998"/>
    <n v="491545.78171613999"/>
    <n v="1487718.3755506601"/>
    <n v="606428.07381587988"/>
    <m/>
  </r>
  <r>
    <n v="234"/>
    <s v="Aniversário"/>
    <x v="233"/>
    <d v="2032-06-23T00:00:00"/>
    <x v="179"/>
    <n v="1"/>
    <n v="1.005064835"/>
    <n v="491545.78171613999"/>
    <n v="491545.78171613999"/>
    <n v="2489.5982793399999"/>
    <n v="2489.5982793399999"/>
    <n v="494035.37999548001"/>
    <n v="5868.0735421199997"/>
    <n v="0"/>
    <n v="0"/>
    <n v="8357.6718214600005"/>
    <n v="485677.70817401999"/>
    <n v="1487665.5842198802"/>
    <n v="603350.68323329499"/>
    <m/>
  </r>
  <r>
    <n v="235"/>
    <s v="Aniversário"/>
    <x v="234"/>
    <d v="2032-07-23T00:00:00"/>
    <x v="180"/>
    <n v="1"/>
    <n v="1.005064835"/>
    <n v="485677.70817401999"/>
    <n v="485677.70817401999"/>
    <n v="2459.8774550799999"/>
    <n v="2459.8774550799999"/>
    <n v="488137.58562909998"/>
    <n v="5898.0700880599998"/>
    <n v="0"/>
    <n v="0"/>
    <n v="8357.9475431399987"/>
    <n v="479779.63808596"/>
    <n v="1487714.6626789197"/>
    <n v="600330.01547917409"/>
    <m/>
  </r>
  <r>
    <n v="236"/>
    <s v="Aniversário"/>
    <x v="235"/>
    <d v="2032-08-24T00:00:00"/>
    <x v="181"/>
    <n v="1"/>
    <n v="1.005064835"/>
    <n v="479779.63808596"/>
    <n v="479779.63808596"/>
    <n v="2430.0047032699999"/>
    <n v="2430.0047032699999"/>
    <n v="482209.64278922998"/>
    <n v="5927.6774285499996"/>
    <n v="0"/>
    <n v="0"/>
    <n v="8357.68213182"/>
    <n v="473851.96065740997"/>
    <n v="1487667.41946396"/>
    <n v="597285.79767916061"/>
    <m/>
  </r>
  <r>
    <n v="237"/>
    <s v="Aniversário"/>
    <x v="236"/>
    <d v="2032-09-23T00:00:00"/>
    <x v="182"/>
    <n v="1"/>
    <n v="1.005064835"/>
    <n v="473851.96065740997"/>
    <n v="473851.96065740997"/>
    <n v="2399.9819951600002"/>
    <n v="2399.9819951600002"/>
    <n v="476251.94265257003"/>
    <n v="5957.7407013399998"/>
    <n v="0"/>
    <n v="0"/>
    <n v="8357.7226965000009"/>
    <n v="467894.21995607001"/>
    <n v="1487674.6399770002"/>
    <n v="594278.77275548631"/>
    <m/>
  </r>
  <r>
    <n v="238"/>
    <s v="Aniversário"/>
    <x v="237"/>
    <d v="2032-10-25T00:00:00"/>
    <x v="183"/>
    <n v="1"/>
    <n v="1.005064835"/>
    <n v="467894.21995607001"/>
    <n v="467894.21995607001"/>
    <n v="2369.8070215299999"/>
    <n v="2369.8070215299999"/>
    <n v="470264.02697760001"/>
    <n v="5988.1102269900002"/>
    <n v="0"/>
    <n v="0"/>
    <n v="8357.9172485199997"/>
    <n v="461906.10972908"/>
    <n v="1487709.2702365599"/>
    <n v="591297.78077857534"/>
    <m/>
  </r>
  <r>
    <n v="239"/>
    <s v="Aniversário"/>
    <x v="238"/>
    <d v="2032-11-23T00:00:00"/>
    <x v="184"/>
    <n v="1"/>
    <n v="1.005064835"/>
    <n v="461906.10972908"/>
    <n v="461906.10972908"/>
    <n v="2339.4782312699999"/>
    <n v="2339.4782312699999"/>
    <n v="464245.58796034998"/>
    <n v="6018.17470366"/>
    <n v="0"/>
    <n v="0"/>
    <n v="8357.6529349299999"/>
    <n v="455887.93502541998"/>
    <n v="1487662.2224175399"/>
    <n v="588299.44180462509"/>
    <m/>
  </r>
  <r>
    <n v="240"/>
    <s v="Aniversário"/>
    <x v="239"/>
    <d v="2032-12-23T00:00:00"/>
    <x v="185"/>
    <n v="1"/>
    <n v="1.005064835"/>
    <n v="455887.93502541998"/>
    <n v="455887.93502541998"/>
    <n v="2308.9971693900002"/>
    <n v="2308.9971693900002"/>
    <n v="458196.93219481001"/>
    <n v="6048.72112191"/>
    <n v="0"/>
    <n v="0"/>
    <n v="8357.7182912999997"/>
    <n v="449839.21390351001"/>
    <n v="1487673.8558513999"/>
    <n v="585339.3948482523"/>
    <m/>
  </r>
  <r>
    <n v="241"/>
    <s v="Aniversário"/>
    <x v="240"/>
    <d v="2033-01-25T00:00:00"/>
    <x v="186"/>
    <n v="1"/>
    <n v="1.005064835"/>
    <n v="449839.21390351001"/>
    <n v="449839.21390351001"/>
    <n v="2278.36139495"/>
    <n v="2278.36139495"/>
    <n v="452117.57529846003"/>
    <n v="6079.5769759000004"/>
    <n v="0"/>
    <n v="0"/>
    <n v="8357.9383708500009"/>
    <n v="443759.63692760997"/>
    <n v="1487713.0300113002"/>
    <n v="582405.02297788102"/>
    <m/>
  </r>
  <r>
    <n v="242"/>
    <s v="Aniversário"/>
    <x v="241"/>
    <d v="2033-02-23T00:00:00"/>
    <x v="187"/>
    <n v="1"/>
    <n v="1.005064835"/>
    <n v="443759.63692760997"/>
    <n v="443759.63692760997"/>
    <n v="2247.5693406999999"/>
    <n v="2247.5693406999999"/>
    <n v="446007.20626831002"/>
    <n v="6110.1264408500001"/>
    <n v="0"/>
    <n v="0"/>
    <n v="8357.6957815499991"/>
    <n v="437649.51048676"/>
    <n v="1487669.8491158998"/>
    <n v="579453.28342078882"/>
    <m/>
  </r>
  <r>
    <n v="243"/>
    <s v="Aniversário"/>
    <x v="242"/>
    <d v="2033-03-23T00:00:00"/>
    <x v="188"/>
    <n v="1"/>
    <n v="1.005064835"/>
    <n v="437649.51048676"/>
    <n v="437649.51048676"/>
    <n v="2216.6225584499998"/>
    <n v="2216.6225584499998"/>
    <n v="439866.13304520998"/>
    <n v="6141.0979311499996"/>
    <n v="0"/>
    <n v="0"/>
    <n v="8357.7204896000003"/>
    <n v="431508.41255561"/>
    <n v="1487674.2471487999"/>
    <n v="576534.94214722689"/>
    <m/>
  </r>
  <r>
    <n v="244"/>
    <s v="Aniversário"/>
    <x v="243"/>
    <d v="2033-04-25T00:00:00"/>
    <x v="189"/>
    <n v="1"/>
    <n v="1.005064835"/>
    <n v="431508.41255561"/>
    <n v="431508.41255561"/>
    <n v="2185.51891071"/>
    <n v="2185.51891071"/>
    <n v="433693.93146632001"/>
    <n v="6172.29633319"/>
    <n v="0"/>
    <n v="0"/>
    <n v="8357.8152439000005"/>
    <n v="425336.11622242001"/>
    <n v="1487691.1134142"/>
    <n v="573636.10631885566"/>
    <m/>
  </r>
  <r>
    <n v="245"/>
    <s v="Aniversário"/>
    <x v="244"/>
    <d v="2033-05-24T00:00:00"/>
    <x v="190"/>
    <n v="1"/>
    <n v="1.005064835"/>
    <n v="425336.11622242001"/>
    <n v="425336.11622242001"/>
    <n v="2154.2572482099999"/>
    <n v="2154.2572482099999"/>
    <n v="427490.37347062997"/>
    <n v="6203.5272550999998"/>
    <n v="0"/>
    <n v="0"/>
    <n v="8357.7845033100002"/>
    <n v="419132.58896731999"/>
    <n v="1487685.6415891801"/>
    <n v="570743.27595640346"/>
    <m/>
  </r>
  <r>
    <n v="246"/>
    <s v="Aniversário"/>
    <x v="245"/>
    <d v="2033-06-23T00:00:00"/>
    <x v="191"/>
    <n v="1"/>
    <n v="1.005064835"/>
    <n v="419132.58896731999"/>
    <n v="419132.58896731999"/>
    <n v="2122.8374062399998"/>
    <n v="2122.8374062399998"/>
    <n v="421255.42637355998"/>
    <n v="6235.0163934700004"/>
    <n v="0"/>
    <n v="0"/>
    <n v="8357.8537997099993"/>
    <n v="412897.57257384999"/>
    <n v="1487697.9763483799"/>
    <n v="567871.83102928742"/>
    <m/>
  </r>
  <r>
    <n v="247"/>
    <s v="Aniversário"/>
    <x v="246"/>
    <d v="2033-07-25T00:00:00"/>
    <x v="192"/>
    <n v="1"/>
    <n v="1.005064835"/>
    <n v="412897.57257384999"/>
    <n v="412897.57257384999"/>
    <n v="2091.2580769900001"/>
    <n v="2091.2580769900001"/>
    <n v="414988.83065084001"/>
    <n v="6266.5464589499998"/>
    <n v="0"/>
    <n v="0"/>
    <n v="8357.8045359400003"/>
    <n v="406631.02611490001"/>
    <n v="1487689.2073973201"/>
    <n v="565006.81754109706"/>
    <m/>
  </r>
  <r>
    <n v="248"/>
    <s v="Aniversário"/>
    <x v="247"/>
    <d v="2033-08-23T00:00:00"/>
    <x v="193"/>
    <n v="1"/>
    <n v="1.005064835"/>
    <n v="406631.02611490001"/>
    <n v="406631.02611490001"/>
    <n v="2059.5190531500002"/>
    <n v="2059.5190531500002"/>
    <n v="408690.54516804998"/>
    <n v="6298.3079634899996"/>
    <n v="0"/>
    <n v="0"/>
    <n v="8357.8270166399998"/>
    <n v="400332.71815140999"/>
    <n v="1487693.2089619199"/>
    <n v="562161.08418158011"/>
    <m/>
  </r>
  <r>
    <n v="249"/>
    <s v="Aniversário"/>
    <x v="248"/>
    <d v="2033-09-23T00:00:00"/>
    <x v="194"/>
    <n v="1"/>
    <n v="1.005064835"/>
    <n v="400332.71815140999"/>
    <n v="400332.71815140999"/>
    <n v="2027.6191625399999"/>
    <n v="2027.6191625399999"/>
    <n v="402360.33731395"/>
    <n v="6330.4612721200001"/>
    <n v="0"/>
    <n v="0"/>
    <n v="8358.0804346599998"/>
    <n v="394002.25687928998"/>
    <n v="1487738.3173694799"/>
    <n v="559345.1386837652"/>
    <m/>
  </r>
  <r>
    <n v="250"/>
    <s v="Aniversário"/>
    <x v="249"/>
    <d v="2033-10-25T00:00:00"/>
    <x v="195"/>
    <n v="1"/>
    <n v="1.005064835"/>
    <n v="394002.25687928998"/>
    <n v="394002.25687928998"/>
    <n v="1995.55642072"/>
    <n v="1995.55642072"/>
    <n v="395997.81330000999"/>
    <n v="6362.3484440800003"/>
    <n v="0"/>
    <n v="0"/>
    <n v="8357.9048648000007"/>
    <n v="387639.90843521"/>
    <n v="1487707.0659344001"/>
    <n v="556514.73380444851"/>
    <m/>
  </r>
  <r>
    <n v="251"/>
    <s v="Aniversário"/>
    <x v="250"/>
    <d v="2033-11-23T00:00:00"/>
    <x v="196"/>
    <n v="1"/>
    <n v="1.005064835"/>
    <n v="387639.90843521"/>
    <n v="387639.90843521"/>
    <n v="1963.3321756400001"/>
    <n v="1963.3321756400001"/>
    <n v="389603.24061084999"/>
    <n v="6394.5079295400001"/>
    <n v="0"/>
    <n v="0"/>
    <n v="8357.8401051799992"/>
    <n v="381245.40050567"/>
    <n v="1487695.5387220399"/>
    <n v="553705.99229528476"/>
    <m/>
  </r>
  <r>
    <n v="252"/>
    <s v="Aniversário"/>
    <x v="251"/>
    <d v="2033-12-23T00:00:00"/>
    <x v="197"/>
    <n v="1"/>
    <n v="1.005064835"/>
    <n v="381245.40050567"/>
    <n v="381245.40050567"/>
    <n v="1930.94504807"/>
    <n v="1930.94504807"/>
    <n v="383176.34555373999"/>
    <n v="6427.03496172"/>
    <n v="0"/>
    <n v="0"/>
    <n v="8357.9800097900006"/>
    <n v="374818.36554395"/>
    <n v="1487720.4417426202"/>
    <n v="550924.91718512739"/>
    <m/>
  </r>
  <r>
    <n v="253"/>
    <s v="Aniversário"/>
    <x v="252"/>
    <d v="2034-01-24T00:00:00"/>
    <x v="198"/>
    <n v="1"/>
    <n v="1.005064835"/>
    <n v="374818.36554395"/>
    <n v="374818.36554395"/>
    <n v="1898.3931764500001"/>
    <n v="1898.3931764500001"/>
    <n v="376716.75872039999"/>
    <n v="6459.6197117800002"/>
    <n v="0"/>
    <n v="0"/>
    <n v="8358.0128882299996"/>
    <n v="368358.74583217001"/>
    <n v="1487726.29410494"/>
    <n v="548150.79111699166"/>
    <m/>
  </r>
  <r>
    <n v="254"/>
    <s v="Aniversário"/>
    <x v="253"/>
    <d v="2034-02-23T00:00:00"/>
    <x v="199"/>
    <n v="1"/>
    <n v="1.005064835"/>
    <n v="368358.74583217001"/>
    <n v="368358.74583217001"/>
    <n v="1865.67626845"/>
    <n v="1865.67626845"/>
    <n v="370224.42210062"/>
    <n v="6492.3228952899999"/>
    <n v="0"/>
    <n v="0"/>
    <n v="8357.9991637399999"/>
    <n v="361866.42293687997"/>
    <n v="1487723.8511457199"/>
    <n v="545387.59287034755"/>
    <m/>
  </r>
  <r>
    <n v="255"/>
    <s v="Aniversário"/>
    <x v="254"/>
    <d v="2034-03-23T00:00:00"/>
    <x v="200"/>
    <n v="1"/>
    <n v="1.005064835"/>
    <n v="361866.42293687997"/>
    <n v="361866.42293687997"/>
    <n v="1832.7937242200001"/>
    <n v="1832.7937242200001"/>
    <n v="363699.21666109998"/>
    <n v="6525.1753383900004"/>
    <n v="0"/>
    <n v="0"/>
    <n v="8357.96906261"/>
    <n v="355341.24759848998"/>
    <n v="1487718.4931445799"/>
    <n v="542637.26050817291"/>
    <m/>
  </r>
  <r>
    <n v="256"/>
    <s v="Aniversário"/>
    <x v="255"/>
    <d v="2034-04-25T00:00:00"/>
    <x v="201"/>
    <n v="1"/>
    <n v="1.005064835"/>
    <n v="355341.24759848998"/>
    <n v="355341.24759848998"/>
    <n v="1799.74478778"/>
    <n v="1799.74478778"/>
    <n v="357140.99238627002"/>
    <n v="6558.1780656700003"/>
    <n v="0"/>
    <n v="0"/>
    <n v="8357.9228534499998"/>
    <n v="348783.06953282002"/>
    <n v="1487710.2679141001"/>
    <n v="539899.7572400741"/>
    <m/>
  </r>
  <r>
    <n v="257"/>
    <s v="Aniversário"/>
    <x v="256"/>
    <d v="2034-05-23T00:00:00"/>
    <x v="202"/>
    <n v="1"/>
    <n v="1.005064835"/>
    <n v="348783.06953282002"/>
    <n v="348783.06953282002"/>
    <n v="1766.5286979800001"/>
    <n v="1766.5286979800001"/>
    <n v="350549.59823080001"/>
    <n v="6591.3024480300001"/>
    <n v="0"/>
    <n v="0"/>
    <n v="8357.8311460099994"/>
    <n v="342191.76708478999"/>
    <n v="1487693.9439897798"/>
    <n v="537173.13988850813"/>
    <m/>
  </r>
  <r>
    <n v="258"/>
    <s v="Aniversário"/>
    <x v="257"/>
    <d v="2034-06-23T00:00:00"/>
    <x v="203"/>
    <n v="1"/>
    <n v="1.005064835"/>
    <n v="342191.76708478999"/>
    <n v="342191.76708478999"/>
    <n v="1733.14483864"/>
    <n v="1733.14483864"/>
    <n v="343924.91192342999"/>
    <n v="6624.8326107599996"/>
    <n v="0"/>
    <n v="0"/>
    <n v="8357.9774493999994"/>
    <n v="335566.93447402999"/>
    <n v="1487719.9859932"/>
    <n v="534475.51281865104"/>
    <m/>
  </r>
  <r>
    <n v="259"/>
    <s v="Aniversário"/>
    <x v="258"/>
    <d v="2034-07-25T00:00:00"/>
    <x v="204"/>
    <n v="1"/>
    <n v="1.005064835"/>
    <n v="335566.93447402999"/>
    <n v="335566.93447402999"/>
    <n v="1699.5911545700001"/>
    <n v="1699.5911545700001"/>
    <n v="337266.52562859998"/>
    <n v="6658.3191138299999"/>
    <n v="0"/>
    <n v="0"/>
    <n v="8357.910268399999"/>
    <n v="328908.6153602"/>
    <n v="1487708.0277751999"/>
    <n v="531777.84969287377"/>
    <m/>
  </r>
  <r>
    <n v="260"/>
    <s v="Aniversário"/>
    <x v="259"/>
    <d v="2034-08-23T00:00:00"/>
    <x v="205"/>
    <n v="1"/>
    <n v="1.005064835"/>
    <n v="328908.6153602"/>
    <n v="328908.6153602"/>
    <n v="1665.8678668800001"/>
    <n v="1665.8678668800001"/>
    <n v="330574.48322708003"/>
    <n v="6691.97468811"/>
    <n v="0"/>
    <n v="0"/>
    <n v="8357.8425549900003"/>
    <n v="322216.64067209"/>
    <n v="1487695.9747882201"/>
    <n v="529093.76876833697"/>
    <m/>
  </r>
  <r>
    <n v="261"/>
    <s v="Aniversário"/>
    <x v="260"/>
    <d v="2034-09-25T00:00:00"/>
    <x v="206"/>
    <n v="1"/>
    <n v="1.005064835"/>
    <n v="322216.64067209"/>
    <n v="322216.64067209"/>
    <n v="1631.97411926"/>
    <n v="1631.97411926"/>
    <n v="323848.61479134997"/>
    <n v="6725.9501573799998"/>
    <n v="0"/>
    <n v="0"/>
    <n v="8357.9242766400002"/>
    <n v="315490.69051470998"/>
    <n v="1487710.5212419201"/>
    <n v="526432.64769000642"/>
    <m/>
  </r>
  <r>
    <n v="262"/>
    <s v="Aniversário"/>
    <x v="261"/>
    <d v="2034-10-24T00:00:00"/>
    <x v="207"/>
    <n v="1"/>
    <n v="1.005064835"/>
    <n v="315490.69051470998"/>
    <n v="315490.69051470998"/>
    <n v="1597.90829149"/>
    <n v="1597.90829149"/>
    <n v="317088.59880620003"/>
    <n v="6760.01902565"/>
    <n v="0"/>
    <n v="0"/>
    <n v="8357.92731714"/>
    <n v="308730.67148905998"/>
    <n v="1487711.06245092"/>
    <n v="523779.98005014728"/>
    <m/>
  </r>
  <r>
    <n v="263"/>
    <s v="Aniversário"/>
    <x v="262"/>
    <d v="2034-11-23T00:00:00"/>
    <x v="208"/>
    <n v="1"/>
    <n v="1.005064835"/>
    <n v="308730.67148905998"/>
    <n v="308730.67148905998"/>
    <n v="1563.6699105299999"/>
    <n v="1563.6699105299999"/>
    <n v="310294.34139959002"/>
    <n v="6794.2358874499996"/>
    <n v="0"/>
    <n v="0"/>
    <n v="8357.90579798"/>
    <n v="301936.43560160999"/>
    <n v="1487707.23204044"/>
    <n v="521139.14770456043"/>
    <m/>
  </r>
  <r>
    <n v="264"/>
    <s v="Aniversário"/>
    <x v="263"/>
    <d v="2034-12-26T00:00:00"/>
    <x v="209"/>
    <n v="1"/>
    <n v="1.005064835"/>
    <n v="301936.43560160999"/>
    <n v="301936.43560160999"/>
    <n v="1529.25822681"/>
    <n v="1529.25822681"/>
    <n v="303465.69382842002"/>
    <n v="6828.5944275600004"/>
    <n v="0"/>
    <n v="0"/>
    <n v="8357.8526543700009"/>
    <n v="295107.84117405"/>
    <n v="1487697.7724778601"/>
    <n v="518509.66816055239"/>
    <m/>
  </r>
  <r>
    <n v="265"/>
    <s v="Aniversário"/>
    <x v="264"/>
    <d v="2035-01-23T00:00:00"/>
    <x v="210"/>
    <n v="1"/>
    <n v="1.005064835"/>
    <n v="295107.84117405"/>
    <n v="295107.84117405"/>
    <n v="1494.6725227500001"/>
    <n v="1494.6725227500001"/>
    <n v="296602.51369679999"/>
    <n v="6863.3230621800003"/>
    <n v="0"/>
    <n v="0"/>
    <n v="8357.9955849300004"/>
    <n v="288244.51811186998"/>
    <n v="1487723.21411754"/>
    <n v="515905.55887030205"/>
    <m/>
  </r>
  <r>
    <n v="266"/>
    <s v="Aniversário"/>
    <x v="265"/>
    <d v="2035-02-23T00:00:00"/>
    <x v="211"/>
    <n v="1"/>
    <n v="1.005064835"/>
    <n v="288244.51811186998"/>
    <n v="288244.51811186998"/>
    <n v="1459.91092389"/>
    <n v="1459.91092389"/>
    <n v="289704.42903576"/>
    <n v="6897.9795629299997"/>
    <n v="0"/>
    <n v="0"/>
    <n v="8357.8904868200007"/>
    <n v="281346.53854893998"/>
    <n v="1487704.5066539601"/>
    <n v="513299.29537442233"/>
    <m/>
  </r>
  <r>
    <n v="267"/>
    <s v="Aniversário"/>
    <x v="266"/>
    <d v="2035-03-26T00:00:00"/>
    <x v="212"/>
    <n v="1"/>
    <n v="1.005064835"/>
    <n v="281346.53854893998"/>
    <n v="281346.53854893998"/>
    <n v="1424.97379557"/>
    <n v="1424.97379557"/>
    <n v="282771.51234451"/>
    <n v="6932.9414029199997"/>
    <n v="0"/>
    <n v="0"/>
    <n v="8357.91519849"/>
    <n v="274413.59714601998"/>
    <n v="1487708.90533122"/>
    <n v="510714.13026371092"/>
    <m/>
  </r>
  <r>
    <n v="268"/>
    <s v="Aniversário"/>
    <x v="267"/>
    <d v="2035-04-24T00:00:00"/>
    <x v="213"/>
    <n v="1"/>
    <n v="1.005064835"/>
    <n v="274413.59714601998"/>
    <n v="274413.59714601998"/>
    <n v="1389.8595912999999"/>
    <n v="1389.8595912999999"/>
    <n v="275803.45673732"/>
    <n v="6967.9100587299999"/>
    <n v="0"/>
    <n v="0"/>
    <n v="8357.7696500300008"/>
    <n v="267445.68708728999"/>
    <n v="1487682.9977053402"/>
    <n v="508131.63360328687"/>
    <m/>
  </r>
  <r>
    <n v="269"/>
    <s v="Aniversário"/>
    <x v="268"/>
    <d v="2035-05-23T00:00:00"/>
    <x v="214"/>
    <n v="1"/>
    <n v="1.005064835"/>
    <n v="267445.68708728999"/>
    <n v="267445.68708728999"/>
    <n v="1354.56827656"/>
    <n v="1354.56827656"/>
    <n v="268800.25536384998"/>
    <n v="7003.3327620600003"/>
    <n v="0"/>
    <n v="0"/>
    <n v="8357.9010386200007"/>
    <n v="260442.35432523"/>
    <n v="1487706.3848743602"/>
    <n v="505578.94777860562"/>
    <m/>
  </r>
  <r>
    <n v="270"/>
    <s v="Aniversário"/>
    <x v="269"/>
    <d v="2035-06-25T00:00:00"/>
    <x v="215"/>
    <n v="1"/>
    <n v="1.005064835"/>
    <n v="260442.35432523"/>
    <n v="260442.35432523"/>
    <n v="1319.09755167"/>
    <n v="1319.09755167"/>
    <n v="261761.45187690001"/>
    <n v="7038.7150679899996"/>
    <n v="0"/>
    <n v="0"/>
    <n v="8357.8126196599987"/>
    <n v="253403.63925723999"/>
    <n v="1487690.6462994798"/>
    <n v="503025.85627755313"/>
    <m/>
  </r>
  <r>
    <n v="271"/>
    <s v="Aniversário"/>
    <x v="270"/>
    <d v="2035-07-24T00:00:00"/>
    <x v="216"/>
    <n v="1"/>
    <n v="1.005064835"/>
    <n v="253403.63925723999"/>
    <n v="253403.63925723999"/>
    <n v="1283.44762124"/>
    <n v="1283.44762124"/>
    <n v="254687.08687848001"/>
    <n v="7074.5228007799997"/>
    <n v="0"/>
    <n v="0"/>
    <n v="8357.9704220200001"/>
    <n v="246329.11645646"/>
    <n v="1487718.73511956"/>
    <n v="500500.40189059195"/>
    <m/>
  </r>
  <r>
    <n v="272"/>
    <s v="Aniversário"/>
    <x v="271"/>
    <d v="2035-08-23T00:00:00"/>
    <x v="217"/>
    <n v="1"/>
    <n v="1.005064835"/>
    <n v="246329.11645646"/>
    <n v="246329.11645646"/>
    <n v="1247.6163305499999"/>
    <n v="1247.6163305499999"/>
    <n v="247576.73278701"/>
    <n v="7110.2899465099999"/>
    <n v="0"/>
    <n v="0"/>
    <n v="8357.9062770599994"/>
    <n v="239218.82650995001"/>
    <n v="1487707.31731668"/>
    <n v="497974.40253942576"/>
    <m/>
  </r>
  <r>
    <n v="273"/>
    <s v="Aniversário"/>
    <x v="272"/>
    <d v="2035-09-25T00:00:00"/>
    <x v="218"/>
    <n v="1"/>
    <n v="1.005064835"/>
    <n v="239218.82650995001"/>
    <n v="239218.82650995001"/>
    <n v="1211.60388517"/>
    <n v="1211.60388517"/>
    <n v="240430.43039512"/>
    <n v="7146.1840043299999"/>
    <n v="0"/>
    <n v="0"/>
    <n v="8357.7878894999994"/>
    <n v="232072.64250562"/>
    <n v="1487686.2443309999"/>
    <n v="495457.93619068468"/>
    <m/>
  </r>
  <r>
    <n v="274"/>
    <s v="Aniversário"/>
    <x v="273"/>
    <d v="2035-10-23T00:00:00"/>
    <x v="219"/>
    <n v="1"/>
    <n v="1.005064835"/>
    <n v="232072.64250562"/>
    <n v="232072.64250562"/>
    <n v="1175.4096423000001"/>
    <n v="1175.4096423000001"/>
    <n v="233248.05214792001"/>
    <n v="7182.4162128999997"/>
    <n v="0"/>
    <n v="0"/>
    <n v="8357.8258552000007"/>
    <n v="224890.22629272001"/>
    <n v="1487693.0022256002"/>
    <n v="492963.40853444469"/>
    <m/>
  </r>
  <r>
    <n v="275"/>
    <s v="Aniversário"/>
    <x v="274"/>
    <d v="2035-11-23T00:00:00"/>
    <x v="220"/>
    <n v="1"/>
    <n v="1.005064835"/>
    <n v="224890.22629272001"/>
    <n v="224890.22629272001"/>
    <n v="1139.03188929"/>
    <n v="1139.03188929"/>
    <n v="226029.25818201"/>
    <n v="7218.7513737700001"/>
    <n v="0"/>
    <n v="0"/>
    <n v="8357.7832630600005"/>
    <n v="217671.47491895"/>
    <n v="1487685.42082468"/>
    <n v="490476.71275719802"/>
    <m/>
  </r>
  <r>
    <n v="276"/>
    <s v="Aniversário"/>
    <x v="275"/>
    <d v="2035-12-26T00:00:00"/>
    <x v="221"/>
    <n v="1"/>
    <n v="1.005064835"/>
    <n v="217671.47491895"/>
    <n v="217671.47491895"/>
    <n v="1102.47010467"/>
    <n v="1102.47010467"/>
    <n v="218773.94502362001"/>
    <n v="7255.4256019900004"/>
    <n v="0"/>
    <n v="0"/>
    <n v="8357.8957066599996"/>
    <n v="210416.04931696001"/>
    <n v="1487705.4357854798"/>
    <n v="488011.61323795939"/>
    <m/>
  </r>
  <r>
    <n v="277"/>
    <s v="Aniversário"/>
    <x v="276"/>
    <d v="2036-01-23T00:00:00"/>
    <x v="222"/>
    <n v="1"/>
    <n v="1.005064835"/>
    <n v="210416.04931696001"/>
    <n v="210416.04931696001"/>
    <n v="1065.7225711399999"/>
    <n v="1065.7225711399999"/>
    <n v="211481.77188809999"/>
    <n v="7292.1786051199997"/>
    <n v="0"/>
    <n v="0"/>
    <n v="8357.9011762600003"/>
    <n v="203123.87071183999"/>
    <n v="1487706.4093742801"/>
    <n v="485552.68837797927"/>
    <m/>
  </r>
  <r>
    <n v="278"/>
    <s v="Aniversário"/>
    <x v="277"/>
    <d v="2036-02-27T00:00:00"/>
    <x v="223"/>
    <n v="1"/>
    <n v="1.005064835"/>
    <n v="203123.87071183999"/>
    <n v="203123.87071183999"/>
    <n v="1028.78888972"/>
    <n v="1028.78888972"/>
    <n v="204152.65960156001"/>
    <n v="7329.1155030199998"/>
    <n v="0"/>
    <n v="0"/>
    <n v="8357.9043927399998"/>
    <n v="195794.75520881999"/>
    <n v="1487706.98190772"/>
    <n v="483106.02296996309"/>
    <m/>
  </r>
  <r>
    <n v="279"/>
    <s v="Aniversário"/>
    <x v="278"/>
    <d v="2036-03-25T00:00:00"/>
    <x v="224"/>
    <n v="1"/>
    <n v="1.005064835"/>
    <n v="195794.75520881999"/>
    <n v="195794.75520881999"/>
    <n v="991.66812900000002"/>
    <n v="991.66812900000002"/>
    <n v="196786.42333781999"/>
    <n v="7366.1902804600004"/>
    <n v="0"/>
    <n v="0"/>
    <n v="8357.858409460001"/>
    <n v="188428.56492835999"/>
    <n v="1487698.7968838802"/>
    <n v="480668.8566068167"/>
    <m/>
  </r>
  <r>
    <n v="280"/>
    <s v="Aniversário"/>
    <x v="279"/>
    <d v="2036-04-23T00:00:00"/>
    <x v="225"/>
    <n v="1"/>
    <n v="1.005064835"/>
    <n v="188428.56492835999"/>
    <n v="188428.56492835999"/>
    <n v="954.35959064999997"/>
    <n v="954.35959064999997"/>
    <n v="189382.92451901"/>
    <n v="7403.5467446000002"/>
    <n v="0"/>
    <n v="0"/>
    <n v="8357.9063352499998"/>
    <n v="181025.01818376"/>
    <n v="1487707.3276744999"/>
    <n v="478249.35880012228"/>
    <m/>
  </r>
  <r>
    <n v="281"/>
    <s v="Aniversário"/>
    <x v="280"/>
    <d v="2036-05-23T00:00:00"/>
    <x v="226"/>
    <n v="1"/>
    <n v="1.005064835"/>
    <n v="181025.01818376"/>
    <n v="181025.01818376"/>
    <n v="916.86184796999999"/>
    <n v="916.86184796999999"/>
    <n v="181941.88003172999"/>
    <n v="7441.0333724399998"/>
    <n v="0"/>
    <n v="0"/>
    <n v="8357.8952204100005"/>
    <n v="173583.98481132"/>
    <n v="1487705.3492329801"/>
    <n v="475838.67842678563"/>
    <m/>
  </r>
  <r>
    <n v="282"/>
    <s v="Aniversário"/>
    <x v="281"/>
    <d v="2036-06-24T00:00:00"/>
    <x v="227"/>
    <n v="1"/>
    <n v="1.005064835"/>
    <n v="173583.98481132"/>
    <n v="173583.98481132"/>
    <n v="879.17424171000005"/>
    <n v="879.17424171000005"/>
    <n v="174463.15905302999"/>
    <n v="7478.6924016100002"/>
    <n v="0"/>
    <n v="0"/>
    <n v="8357.8666433199996"/>
    <n v="166105.29240971"/>
    <n v="1487700.26251096"/>
    <n v="473439.16024659824"/>
    <m/>
  </r>
  <r>
    <n v="283"/>
    <s v="Aniversário"/>
    <x v="282"/>
    <d v="2036-07-23T00:00:00"/>
    <x v="228"/>
    <n v="1"/>
    <n v="1.005064835"/>
    <n v="166105.29240971"/>
    <n v="166105.29240971"/>
    <n v="841.29589868000005"/>
    <n v="841.29589868000005"/>
    <n v="166946.58830839"/>
    <n v="7516.5966921199997"/>
    <n v="0"/>
    <n v="0"/>
    <n v="8357.8925908000001"/>
    <n v="158588.69571758999"/>
    <n v="1487704.8811624001"/>
    <n v="471054.81517467706"/>
    <m/>
  </r>
  <r>
    <n v="284"/>
    <s v="Aniversário"/>
    <x v="283"/>
    <d v="2036-08-25T00:00:00"/>
    <x v="229"/>
    <n v="1"/>
    <n v="1.005064835"/>
    <n v="158588.69571758999"/>
    <n v="158588.69571758999"/>
    <n v="803.22557667000001"/>
    <n v="803.22557667000001"/>
    <n v="159391.92129426001"/>
    <n v="7554.6896978900004"/>
    <n v="0"/>
    <n v="0"/>
    <n v="8357.9152745600004"/>
    <n v="151034.0060197"/>
    <n v="1487708.91887168"/>
    <n v="468682.29517328384"/>
    <m/>
  </r>
  <r>
    <n v="285"/>
    <s v="Aniversário"/>
    <x v="284"/>
    <d v="2036-09-23T00:00:00"/>
    <x v="230"/>
    <n v="1"/>
    <n v="1.005064835"/>
    <n v="151034.0060197"/>
    <n v="151034.0060197"/>
    <n v="764.96231988"/>
    <n v="764.96231988"/>
    <n v="151798.96833957999"/>
    <n v="7592.9325846199999"/>
    <n v="0"/>
    <n v="0"/>
    <n v="8357.8949045000008"/>
    <n v="143441.07343508"/>
    <n v="1487705.2930010001"/>
    <n v="466319.32249014307"/>
    <m/>
  </r>
  <r>
    <n v="286"/>
    <s v="Aniversário"/>
    <x v="285"/>
    <d v="2036-10-23T00:00:00"/>
    <x v="231"/>
    <n v="1"/>
    <n v="1.005064835"/>
    <n v="143441.07343508"/>
    <n v="143441.07343508"/>
    <n v="726.50536916999999"/>
    <n v="726.50536916999999"/>
    <n v="144167.57880424999"/>
    <n v="7631.35198889"/>
    <n v="0"/>
    <n v="0"/>
    <n v="8357.8573580600005"/>
    <n v="135809.72144619"/>
    <n v="1487698.60973468"/>
    <n v="463967.30978271895"/>
    <m/>
  </r>
  <r>
    <n v="287"/>
    <s v="Aniversário"/>
    <x v="286"/>
    <d v="2036-11-25T00:00:00"/>
    <x v="232"/>
    <n v="1"/>
    <n v="1.005064835"/>
    <n v="135809.72144619"/>
    <n v="135809.72144619"/>
    <n v="687.85383051999997"/>
    <n v="687.85383051999997"/>
    <n v="136497.57527671001"/>
    <n v="7669.9898283900002"/>
    <n v="0"/>
    <n v="0"/>
    <n v="8357.8436589100002"/>
    <n v="128139.7316178"/>
    <n v="1487696.1712859799"/>
    <n v="461628.47726034332"/>
    <m/>
  </r>
  <r>
    <n v="288"/>
    <s v="Aniversário"/>
    <x v="287"/>
    <d v="2036-12-23T00:00:00"/>
    <x v="233"/>
    <n v="1"/>
    <n v="1.005064835"/>
    <n v="128139.7316178"/>
    <n v="128139.7316178"/>
    <n v="649.00659758999996"/>
    <n v="649.00659758999996"/>
    <n v="128788.73821539"/>
    <n v="7708.8862541199996"/>
    <n v="0"/>
    <n v="0"/>
    <n v="8357.8928517099994"/>
    <n v="120430.84536368"/>
    <n v="1487704.9276043798"/>
    <n v="459304.89086065884"/>
    <m/>
  </r>
  <r>
    <n v="289"/>
    <s v="Aniversário"/>
    <x v="288"/>
    <d v="2037-01-23T00:00:00"/>
    <x v="234"/>
    <n v="1"/>
    <n v="1.005064835"/>
    <n v="120430.84536368"/>
    <n v="120430.84536368"/>
    <n v="609.96236067999996"/>
    <n v="609.96236067999996"/>
    <n v="121040.80772436"/>
    <n v="7747.9184364700004"/>
    <n v="0"/>
    <n v="0"/>
    <n v="8357.8807971500009"/>
    <n v="112682.92692721001"/>
    <n v="1487702.7818927001"/>
    <n v="456989.65124946891"/>
    <m/>
  </r>
  <r>
    <n v="290"/>
    <s v="Aniversário"/>
    <x v="289"/>
    <d v="2037-02-24T00:00:00"/>
    <x v="235"/>
    <n v="1"/>
    <n v="1.005064835"/>
    <n v="112682.92692721001"/>
    <n v="112682.92692721001"/>
    <n v="570.7204322"/>
    <n v="570.7204322"/>
    <n v="113253.64735941"/>
    <n v="7787.1790311499999"/>
    <n v="0"/>
    <n v="0"/>
    <n v="8357.8994633500006"/>
    <n v="104895.74789606"/>
    <n v="1487706.1044763001"/>
    <n v="454687.75344934332"/>
    <m/>
  </r>
  <r>
    <n v="291"/>
    <s v="Aniversário"/>
    <x v="290"/>
    <d v="2037-03-24T00:00:00"/>
    <x v="236"/>
    <n v="1"/>
    <n v="1.005064835"/>
    <n v="104895.74789606"/>
    <n v="104895.74789606"/>
    <n v="531.27965529999994"/>
    <n v="531.27965529999994"/>
    <n v="105427.02755136001"/>
    <n v="7826.5864377600001"/>
    <n v="0"/>
    <n v="0"/>
    <n v="8357.8660930599999"/>
    <n v="97069.161458300005"/>
    <n v="1487700.1645646801"/>
    <n v="452394.63388084038"/>
    <m/>
  </r>
  <r>
    <n v="292"/>
    <s v="Aniversário"/>
    <x v="291"/>
    <d v="2037-04-23T00:00:00"/>
    <x v="237"/>
    <n v="1"/>
    <n v="1.005064835"/>
    <n v="97069.161458300005"/>
    <n v="97069.161458300005"/>
    <n v="491.63928636999998"/>
    <n v="491.63928636999998"/>
    <n v="97560.800744670007"/>
    <n v="7866.1936370900003"/>
    <n v="0"/>
    <n v="0"/>
    <n v="8357.8329234600005"/>
    <n v="89202.967821209997"/>
    <n v="1487694.2603758802"/>
    <n v="450113.08996708679"/>
    <m/>
  </r>
  <r>
    <n v="293"/>
    <s v="Aniversário"/>
    <x v="292"/>
    <d v="2037-05-25T00:00:00"/>
    <x v="238"/>
    <n v="1"/>
    <n v="1.005064835"/>
    <n v="89202.967821209997"/>
    <n v="89202.967821209997"/>
    <n v="451.79831352000002"/>
    <n v="451.79831352000002"/>
    <n v="89654.766134730002"/>
    <n v="7906.0590379900004"/>
    <n v="0"/>
    <n v="0"/>
    <n v="8357.8573515099997"/>
    <n v="81296.908783220002"/>
    <n v="1487698.6085687799"/>
    <n v="447846.13876979763"/>
    <m/>
  </r>
  <r>
    <n v="294"/>
    <s v="Aniversário"/>
    <x v="293"/>
    <d v="2037-06-23T00:00:00"/>
    <x v="239"/>
    <n v="1"/>
    <n v="1.005064835"/>
    <n v="81296.908783220002"/>
    <n v="81296.908783220002"/>
    <n v="411.75542899999999"/>
    <n v="411.75542899999999"/>
    <n v="81708.664212219999"/>
    <n v="7946.1224582799996"/>
    <n v="0"/>
    <n v="0"/>
    <n v="8357.8778872799994"/>
    <n v="73350.786324939996"/>
    <n v="1487702.26393584"/>
    <n v="445590.39733761089"/>
    <m/>
  </r>
  <r>
    <n v="295"/>
    <s v="Aniversário"/>
    <x v="294"/>
    <d v="2037-07-23T00:00:00"/>
    <x v="240"/>
    <n v="1"/>
    <n v="1.005064835"/>
    <n v="73350.786324939996"/>
    <n v="73350.786324939996"/>
    <n v="371.50962986000002"/>
    <n v="371.50962986000002"/>
    <n v="73722.295954800007"/>
    <n v="7986.3602642699998"/>
    <n v="0"/>
    <n v="0"/>
    <n v="8357.869894129999"/>
    <n v="65364.426060669997"/>
    <n v="1487700.8411551397"/>
    <n v="443344.50445131655"/>
    <m/>
  </r>
  <r>
    <n v="296"/>
    <s v="Aniversário"/>
    <x v="295"/>
    <d v="2037-08-25T00:00:00"/>
    <x v="241"/>
    <n v="1"/>
    <n v="1.005064835"/>
    <n v="65364.426060669997"/>
    <n v="65364.426060669997"/>
    <n v="331.06003286999999"/>
    <n v="331.06003286999999"/>
    <n v="65695.486093540007"/>
    <n v="8026.81688467"/>
    <n v="0"/>
    <n v="0"/>
    <n v="8357.8769175399993"/>
    <n v="57337.609175999998"/>
    <n v="1487702.0913221198"/>
    <n v="441110.72399756743"/>
    <m/>
  </r>
  <r>
    <n v="297"/>
    <s v="Aniversário"/>
    <x v="296"/>
    <d v="2037-09-23T00:00:00"/>
    <x v="242"/>
    <n v="1"/>
    <n v="1.005064835"/>
    <n v="57337.609175999998"/>
    <n v="57337.609175999998"/>
    <n v="290.40552976999999"/>
    <n v="290.40552976999999"/>
    <n v="57628.014705770001"/>
    <n v="8067.4589486699997"/>
    <n v="0"/>
    <n v="0"/>
    <n v="8357.8644784400003"/>
    <n v="49270.150227329999"/>
    <n v="1487699.8771623201"/>
    <n v="438887.17637875897"/>
    <m/>
  </r>
  <r>
    <n v="298"/>
    <s v="Aniversário"/>
    <x v="297"/>
    <d v="2037-10-23T00:00:00"/>
    <x v="243"/>
    <n v="1"/>
    <n v="1.005064835"/>
    <n v="49270.150227329999"/>
    <n v="49270.150227329999"/>
    <n v="249.54518132999999"/>
    <n v="249.54518132999999"/>
    <n v="49519.695408660002"/>
    <n v="8108.3393527600001"/>
    <n v="0"/>
    <n v="0"/>
    <n v="8357.8845340900007"/>
    <n v="41161.810874570001"/>
    <n v="1487703.4470680202"/>
    <n v="436676.53496262111"/>
    <m/>
  </r>
  <r>
    <n v="299"/>
    <s v="Aniversário"/>
    <x v="298"/>
    <d v="2037-11-24T00:00:00"/>
    <x v="244"/>
    <n v="1"/>
    <n v="1.005064835"/>
    <n v="41161.810874570001"/>
    <n v="41161.810874570001"/>
    <n v="208.47778038000001"/>
    <n v="208.47778038000001"/>
    <n v="41370.288654950004"/>
    <n v="8149.3799641899996"/>
    <n v="0"/>
    <n v="0"/>
    <n v="8357.8577445699993"/>
    <n v="33012.430910379997"/>
    <n v="1487698.6785334598"/>
    <n v="434474.59317938233"/>
    <m/>
  </r>
  <r>
    <n v="300"/>
    <s v="Aniversário"/>
    <x v="299"/>
    <d v="2037-12-23T00:00:00"/>
    <x v="245"/>
    <n v="1"/>
    <n v="1.005064835"/>
    <n v="33012.430910379997"/>
    <n v="33012.430910379997"/>
    <n v="167.20251551000001"/>
    <n v="167.20251551000001"/>
    <n v="33179.633425890002"/>
    <n v="8190.6812207399998"/>
    <n v="0"/>
    <n v="0"/>
    <n v="8357.8837362499999"/>
    <n v="24821.749689640001"/>
    <n v="1487703.3050525"/>
    <n v="432286.48463430343"/>
    <m/>
  </r>
  <r>
    <n v="301"/>
    <s v="Aniversário"/>
    <x v="300"/>
    <d v="2038-01-25T00:00:00"/>
    <x v="246"/>
    <n v="1"/>
    <n v="1.005064835"/>
    <n v="24821.749689640001"/>
    <n v="24821.749689640001"/>
    <n v="125.71806659000001"/>
    <n v="125.71806659000001"/>
    <n v="24947.467756229998"/>
    <n v="8232.1581063100002"/>
    <n v="0"/>
    <n v="0"/>
    <n v="8357.8761728999998"/>
    <n v="16589.591583329999"/>
    <n v="1487701.9587762"/>
    <n v="430107.66908813274"/>
    <m/>
  </r>
  <r>
    <n v="302"/>
    <s v="Aniversário"/>
    <x v="301"/>
    <d v="2038-02-23T00:00:00"/>
    <x v="247"/>
    <n v="1"/>
    <n v="1.005064835"/>
    <n v="16589.591583329999"/>
    <n v="16589.591583329999"/>
    <n v="84.023544090000001"/>
    <n v="84.023544090000001"/>
    <n v="16673.615127419998"/>
    <n v="8273.8431374899992"/>
    <n v="0"/>
    <n v="0"/>
    <n v="8357.8666815799988"/>
    <n v="8315.7484458399995"/>
    <n v="1487700.2693212398"/>
    <n v="427939.73651799146"/>
    <m/>
  </r>
  <r>
    <n v="303"/>
    <s v="Aniversário"/>
    <x v="302"/>
    <d v="2038-03-23T00:00:00"/>
    <x v="248"/>
    <n v="1"/>
    <n v="1.005064835"/>
    <n v="8315.7484458399995"/>
    <n v="8315.7484458399995"/>
    <n v="42.117893780000003"/>
    <n v="42.117893780000003"/>
    <n v="8357.8663396200009"/>
    <n v="8315.7484458399995"/>
    <n v="0"/>
    <n v="0"/>
    <n v="8357.8663396199991"/>
    <n v="0"/>
    <n v="1487700.2084523598"/>
    <n v="425783.1973897804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chartFormat="3">
  <location ref="F3:G356" firstHeaderRow="1" firstDataRow="1" firstDataCol="1" rowPageCount="1" colPageCount="1"/>
  <pivotFields count="22">
    <pivotField numFmtId="1" subtotalTop="0" showAll="0" defaultSubtotal="0"/>
    <pivotField subtotalTop="0" showAll="0" defaultSubtotal="0"/>
    <pivotField axis="axisRow" numFmtId="14" subtotalTop="0" showAll="0" includeNewItemsInFilter="1" defaultSubtotal="0">
      <items count="14">
        <item x="0"/>
        <item x="1"/>
        <item x="2"/>
        <item x="3"/>
        <item x="4"/>
        <item x="5"/>
        <item x="6"/>
        <item x="7"/>
        <item x="8"/>
        <item x="9"/>
        <item x="10"/>
        <item x="11"/>
        <item x="12"/>
        <item x="13"/>
      </items>
    </pivotField>
    <pivotField numFmtId="14" subtotalTop="0" showAll="0" defaultSubtotal="0"/>
    <pivotField axis="axisPage" subtotalTop="0" multipleItemSelectionAllowed="1" showAll="0" defaultSubtotal="0">
      <items count="308">
        <item m="1" x="258"/>
        <item m="1" x="290"/>
        <item m="1" x="295"/>
        <item m="1" x="301"/>
        <item m="1" x="262"/>
        <item m="1" x="300"/>
        <item m="1" x="274"/>
        <item m="1" x="288"/>
        <item m="1" x="299"/>
        <item m="1" x="256"/>
        <item m="1" x="265"/>
        <item m="1" x="285"/>
        <item m="1" x="297"/>
        <item m="1" x="268"/>
        <item m="1" x="307"/>
        <item m="1" x="281"/>
        <item m="1" x="257"/>
        <item m="1" x="296"/>
        <item m="1" x="270"/>
        <item m="1" x="269"/>
        <item m="1" x="278"/>
        <item m="1" x="259"/>
        <item m="1" x="305"/>
        <item m="1" x="289"/>
        <item m="1" x="277"/>
        <item m="1" x="263"/>
        <item m="1" x="255"/>
        <item m="1" x="306"/>
        <item m="1" x="267"/>
        <item m="1" x="293"/>
        <item m="1" x="292"/>
        <item m="1" x="284"/>
        <item m="1" x="280"/>
        <item m="1" x="273"/>
        <item m="1" x="303"/>
        <item m="1" x="294"/>
        <item m="1" x="271"/>
        <item m="1" x="283"/>
        <item m="1" x="249"/>
        <item m="1" x="275"/>
        <item m="1" x="254"/>
        <item m="1" x="304"/>
        <item m="1" x="286"/>
        <item m="1" x="279"/>
        <item m="1" x="266"/>
        <item m="1" x="260"/>
        <item m="1" x="251"/>
        <item m="1" x="298"/>
        <item m="1" x="261"/>
        <item m="1" x="291"/>
        <item m="1" x="252"/>
        <item m="1" x="282"/>
        <item m="1" x="250"/>
        <item m="1" x="276"/>
        <item m="1" x="272"/>
        <item m="1" x="253"/>
        <item m="1" x="302"/>
        <item m="1" x="287"/>
        <item x="18"/>
        <item m="1" x="264"/>
        <item h="1" x="0"/>
        <item x="1"/>
        <item x="2"/>
        <item x="3"/>
        <item x="4"/>
        <item x="5"/>
        <item x="6"/>
        <item x="7"/>
        <item x="8"/>
        <item x="9"/>
        <item x="10"/>
        <item x="11"/>
        <item x="12"/>
        <item x="13"/>
        <item x="14"/>
        <item x="15"/>
        <item x="16"/>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s>
    </pivotField>
    <pivotField showAll="0" defaultSubtotal="0"/>
    <pivotField showAll="0" defaultSubtotal="0"/>
    <pivotField numFmtId="173" subtotalTop="0" showAll="0" defaultSubtotal="0"/>
    <pivotField numFmtId="173" subtotalTop="0" showAll="0" defaultSubtotal="0"/>
    <pivotField numFmtId="173" subtotalTop="0" showAll="0" defaultSubtotal="0"/>
    <pivotField showAll="0" defaultSubtotal="0"/>
    <pivotField numFmtId="173" subtotalTop="0" showAll="0" defaultSubtotal="0"/>
    <pivotField numFmtId="173" subtotalTop="0" showAll="0" defaultSubtotal="0"/>
    <pivotField numFmtId="173" subtotalTop="0" showAll="0" defaultSubtotal="0"/>
    <pivotField numFmtId="173" subtotalTop="0" showAll="0" defaultSubtotal="0"/>
    <pivotField numFmtId="43" subtotalTop="0" showAll="0" defaultSubtotal="0"/>
    <pivotField numFmtId="173" subtotalTop="0" showAll="0" defaultSubtotal="0"/>
    <pivotField dataField="1" numFmtId="43" subtotalTop="0" showAll="0" defaultSubtotal="0"/>
    <pivotField subtotalTop="0" showAll="0" defaultSubtotal="0"/>
    <pivotField showAll="0" defaultSubtotal="0"/>
    <pivotField axis="axisRow" showAll="0" defaultSubtotal="0">
      <items count="6">
        <item x="1"/>
        <item x="2"/>
        <item x="3"/>
        <item x="4"/>
        <item x="0"/>
        <item x="5"/>
      </items>
    </pivotField>
    <pivotField axis="axisRow" showAll="0" defaultSubtotal="0">
      <items count="28">
        <item x="7"/>
        <item x="0"/>
        <item x="1"/>
        <item x="2"/>
        <item x="3"/>
        <item x="4"/>
        <item x="5"/>
        <item x="6"/>
        <item x="8"/>
        <item x="9"/>
        <item x="10"/>
        <item x="11"/>
        <item x="12"/>
        <item x="13"/>
        <item x="14"/>
        <item x="15"/>
        <item x="16"/>
        <item x="17"/>
        <item x="18"/>
        <item x="19"/>
        <item x="20"/>
        <item x="21"/>
        <item x="22"/>
        <item x="23"/>
        <item x="24"/>
        <item x="25"/>
        <item x="26"/>
        <item x="27"/>
      </items>
    </pivotField>
  </pivotFields>
  <rowFields count="3">
    <field x="21"/>
    <field x="20"/>
    <field x="2"/>
  </rowFields>
  <rowItems count="353">
    <i>
      <x/>
    </i>
    <i r="1">
      <x/>
    </i>
    <i r="2">
      <x v="1"/>
    </i>
    <i r="2">
      <x v="2"/>
    </i>
    <i r="2">
      <x v="3"/>
    </i>
    <i r="1">
      <x v="1"/>
    </i>
    <i r="2">
      <x v="4"/>
    </i>
    <i r="2">
      <x v="5"/>
    </i>
    <i r="2">
      <x v="6"/>
    </i>
    <i r="1">
      <x v="2"/>
    </i>
    <i r="2">
      <x v="7"/>
    </i>
    <i r="2">
      <x v="8"/>
    </i>
    <i r="2">
      <x v="9"/>
    </i>
    <i r="1">
      <x v="3"/>
    </i>
    <i r="2">
      <x v="10"/>
    </i>
    <i r="2">
      <x v="11"/>
    </i>
    <i r="2">
      <x v="12"/>
    </i>
    <i>
      <x v="6"/>
    </i>
    <i r="1">
      <x v="2"/>
    </i>
    <i r="2">
      <x v="8"/>
    </i>
    <i r="2">
      <x v="9"/>
    </i>
    <i r="1">
      <x v="3"/>
    </i>
    <i r="2">
      <x v="10"/>
    </i>
    <i r="2">
      <x v="11"/>
    </i>
    <i r="2">
      <x v="12"/>
    </i>
    <i>
      <x v="7"/>
    </i>
    <i r="1">
      <x/>
    </i>
    <i r="2">
      <x v="1"/>
    </i>
    <i r="2">
      <x v="2"/>
    </i>
    <i r="2">
      <x v="3"/>
    </i>
    <i r="1">
      <x v="1"/>
    </i>
    <i r="2">
      <x v="4"/>
    </i>
    <i r="2">
      <x v="5"/>
    </i>
    <i r="2">
      <x v="6"/>
    </i>
    <i r="1">
      <x v="2"/>
    </i>
    <i r="2">
      <x v="7"/>
    </i>
    <i r="2">
      <x v="8"/>
    </i>
    <i r="2">
      <x v="9"/>
    </i>
    <i r="1">
      <x v="3"/>
    </i>
    <i r="2">
      <x v="10"/>
    </i>
    <i r="2">
      <x v="11"/>
    </i>
    <i r="2">
      <x v="12"/>
    </i>
    <i>
      <x v="8"/>
    </i>
    <i r="1">
      <x/>
    </i>
    <i r="2">
      <x v="1"/>
    </i>
    <i r="2">
      <x v="2"/>
    </i>
    <i r="2">
      <x v="3"/>
    </i>
    <i r="1">
      <x v="1"/>
    </i>
    <i r="2">
      <x v="4"/>
    </i>
    <i r="2">
      <x v="5"/>
    </i>
    <i r="2">
      <x v="6"/>
    </i>
    <i r="1">
      <x v="2"/>
    </i>
    <i r="2">
      <x v="7"/>
    </i>
    <i r="2">
      <x v="8"/>
    </i>
    <i r="2">
      <x v="9"/>
    </i>
    <i r="1">
      <x v="3"/>
    </i>
    <i r="2">
      <x v="10"/>
    </i>
    <i r="2">
      <x v="11"/>
    </i>
    <i r="2">
      <x v="12"/>
    </i>
    <i>
      <x v="9"/>
    </i>
    <i r="1">
      <x/>
    </i>
    <i r="2">
      <x v="1"/>
    </i>
    <i r="2">
      <x v="2"/>
    </i>
    <i r="2">
      <x v="3"/>
    </i>
    <i r="1">
      <x v="1"/>
    </i>
    <i r="2">
      <x v="4"/>
    </i>
    <i r="2">
      <x v="5"/>
    </i>
    <i r="2">
      <x v="6"/>
    </i>
    <i r="1">
      <x v="2"/>
    </i>
    <i r="2">
      <x v="7"/>
    </i>
    <i r="2">
      <x v="8"/>
    </i>
    <i r="2">
      <x v="9"/>
    </i>
    <i r="1">
      <x v="3"/>
    </i>
    <i r="2">
      <x v="10"/>
    </i>
    <i r="2">
      <x v="11"/>
    </i>
    <i r="2">
      <x v="12"/>
    </i>
    <i>
      <x v="10"/>
    </i>
    <i r="1">
      <x/>
    </i>
    <i r="2">
      <x v="1"/>
    </i>
    <i r="2">
      <x v="2"/>
    </i>
    <i r="2">
      <x v="3"/>
    </i>
    <i r="1">
      <x v="1"/>
    </i>
    <i r="2">
      <x v="4"/>
    </i>
    <i r="2">
      <x v="5"/>
    </i>
    <i r="2">
      <x v="6"/>
    </i>
    <i r="1">
      <x v="2"/>
    </i>
    <i r="2">
      <x v="7"/>
    </i>
    <i r="2">
      <x v="8"/>
    </i>
    <i r="2">
      <x v="9"/>
    </i>
    <i r="1">
      <x v="3"/>
    </i>
    <i r="2">
      <x v="10"/>
    </i>
    <i r="2">
      <x v="11"/>
    </i>
    <i r="2">
      <x v="12"/>
    </i>
    <i>
      <x v="11"/>
    </i>
    <i r="1">
      <x/>
    </i>
    <i r="2">
      <x v="1"/>
    </i>
    <i r="2">
      <x v="2"/>
    </i>
    <i r="2">
      <x v="3"/>
    </i>
    <i r="1">
      <x v="1"/>
    </i>
    <i r="2">
      <x v="4"/>
    </i>
    <i r="2">
      <x v="5"/>
    </i>
    <i r="2">
      <x v="6"/>
    </i>
    <i r="1">
      <x v="2"/>
    </i>
    <i r="2">
      <x v="7"/>
    </i>
    <i r="2">
      <x v="8"/>
    </i>
    <i r="2">
      <x v="9"/>
    </i>
    <i r="1">
      <x v="3"/>
    </i>
    <i r="2">
      <x v="10"/>
    </i>
    <i r="2">
      <x v="11"/>
    </i>
    <i r="2">
      <x v="12"/>
    </i>
    <i>
      <x v="12"/>
    </i>
    <i r="1">
      <x/>
    </i>
    <i r="2">
      <x v="1"/>
    </i>
    <i r="2">
      <x v="2"/>
    </i>
    <i r="2">
      <x v="3"/>
    </i>
    <i r="1">
      <x v="1"/>
    </i>
    <i r="2">
      <x v="4"/>
    </i>
    <i r="2">
      <x v="5"/>
    </i>
    <i r="2">
      <x v="6"/>
    </i>
    <i r="1">
      <x v="2"/>
    </i>
    <i r="2">
      <x v="7"/>
    </i>
    <i r="2">
      <x v="8"/>
    </i>
    <i r="2">
      <x v="9"/>
    </i>
    <i r="1">
      <x v="3"/>
    </i>
    <i r="2">
      <x v="10"/>
    </i>
    <i r="2">
      <x v="11"/>
    </i>
    <i r="2">
      <x v="12"/>
    </i>
    <i>
      <x v="13"/>
    </i>
    <i r="1">
      <x/>
    </i>
    <i r="2">
      <x v="1"/>
    </i>
    <i r="2">
      <x v="2"/>
    </i>
    <i r="2">
      <x v="3"/>
    </i>
    <i r="1">
      <x v="1"/>
    </i>
    <i r="2">
      <x v="4"/>
    </i>
    <i r="2">
      <x v="5"/>
    </i>
    <i r="2">
      <x v="6"/>
    </i>
    <i r="1">
      <x v="2"/>
    </i>
    <i r="2">
      <x v="7"/>
    </i>
    <i r="2">
      <x v="8"/>
    </i>
    <i r="2">
      <x v="9"/>
    </i>
    <i r="1">
      <x v="3"/>
    </i>
    <i r="2">
      <x v="10"/>
    </i>
    <i r="2">
      <x v="11"/>
    </i>
    <i r="2">
      <x v="12"/>
    </i>
    <i>
      <x v="14"/>
    </i>
    <i r="1">
      <x/>
    </i>
    <i r="2">
      <x v="1"/>
    </i>
    <i r="2">
      <x v="2"/>
    </i>
    <i r="2">
      <x v="3"/>
    </i>
    <i r="1">
      <x v="1"/>
    </i>
    <i r="2">
      <x v="4"/>
    </i>
    <i r="2">
      <x v="5"/>
    </i>
    <i r="2">
      <x v="6"/>
    </i>
    <i r="1">
      <x v="2"/>
    </i>
    <i r="2">
      <x v="7"/>
    </i>
    <i r="2">
      <x v="8"/>
    </i>
    <i r="2">
      <x v="9"/>
    </i>
    <i r="1">
      <x v="3"/>
    </i>
    <i r="2">
      <x v="10"/>
    </i>
    <i r="2">
      <x v="11"/>
    </i>
    <i r="2">
      <x v="12"/>
    </i>
    <i>
      <x v="15"/>
    </i>
    <i r="1">
      <x/>
    </i>
    <i r="2">
      <x v="1"/>
    </i>
    <i r="2">
      <x v="2"/>
    </i>
    <i r="2">
      <x v="3"/>
    </i>
    <i r="1">
      <x v="1"/>
    </i>
    <i r="2">
      <x v="4"/>
    </i>
    <i r="2">
      <x v="5"/>
    </i>
    <i r="2">
      <x v="6"/>
    </i>
    <i r="1">
      <x v="2"/>
    </i>
    <i r="2">
      <x v="7"/>
    </i>
    <i r="2">
      <x v="8"/>
    </i>
    <i r="2">
      <x v="9"/>
    </i>
    <i r="1">
      <x v="3"/>
    </i>
    <i r="2">
      <x v="10"/>
    </i>
    <i r="2">
      <x v="11"/>
    </i>
    <i r="2">
      <x v="12"/>
    </i>
    <i>
      <x v="16"/>
    </i>
    <i r="1">
      <x/>
    </i>
    <i r="2">
      <x v="1"/>
    </i>
    <i r="2">
      <x v="2"/>
    </i>
    <i r="2">
      <x v="3"/>
    </i>
    <i r="1">
      <x v="1"/>
    </i>
    <i r="2">
      <x v="4"/>
    </i>
    <i r="2">
      <x v="5"/>
    </i>
    <i r="2">
      <x v="6"/>
    </i>
    <i r="1">
      <x v="2"/>
    </i>
    <i r="2">
      <x v="7"/>
    </i>
    <i r="2">
      <x v="8"/>
    </i>
    <i r="2">
      <x v="9"/>
    </i>
    <i r="1">
      <x v="3"/>
    </i>
    <i r="2">
      <x v="10"/>
    </i>
    <i r="2">
      <x v="11"/>
    </i>
    <i r="2">
      <x v="12"/>
    </i>
    <i>
      <x v="17"/>
    </i>
    <i r="1">
      <x/>
    </i>
    <i r="2">
      <x v="1"/>
    </i>
    <i r="2">
      <x v="2"/>
    </i>
    <i r="2">
      <x v="3"/>
    </i>
    <i r="1">
      <x v="1"/>
    </i>
    <i r="2">
      <x v="4"/>
    </i>
    <i r="2">
      <x v="5"/>
    </i>
    <i r="2">
      <x v="6"/>
    </i>
    <i r="1">
      <x v="2"/>
    </i>
    <i r="2">
      <x v="7"/>
    </i>
    <i r="2">
      <x v="8"/>
    </i>
    <i r="2">
      <x v="9"/>
    </i>
    <i r="1">
      <x v="3"/>
    </i>
    <i r="2">
      <x v="10"/>
    </i>
    <i r="2">
      <x v="11"/>
    </i>
    <i r="2">
      <x v="12"/>
    </i>
    <i>
      <x v="18"/>
    </i>
    <i r="1">
      <x/>
    </i>
    <i r="2">
      <x v="1"/>
    </i>
    <i r="2">
      <x v="2"/>
    </i>
    <i r="2">
      <x v="3"/>
    </i>
    <i r="1">
      <x v="1"/>
    </i>
    <i r="2">
      <x v="4"/>
    </i>
    <i r="2">
      <x v="5"/>
    </i>
    <i r="2">
      <x v="6"/>
    </i>
    <i r="1">
      <x v="2"/>
    </i>
    <i r="2">
      <x v="7"/>
    </i>
    <i r="2">
      <x v="8"/>
    </i>
    <i r="2">
      <x v="9"/>
    </i>
    <i r="1">
      <x v="3"/>
    </i>
    <i r="2">
      <x v="10"/>
    </i>
    <i r="2">
      <x v="11"/>
    </i>
    <i r="2">
      <x v="12"/>
    </i>
    <i>
      <x v="19"/>
    </i>
    <i r="1">
      <x/>
    </i>
    <i r="2">
      <x v="1"/>
    </i>
    <i r="2">
      <x v="2"/>
    </i>
    <i r="2">
      <x v="3"/>
    </i>
    <i r="1">
      <x v="1"/>
    </i>
    <i r="2">
      <x v="4"/>
    </i>
    <i r="2">
      <x v="5"/>
    </i>
    <i r="2">
      <x v="6"/>
    </i>
    <i r="1">
      <x v="2"/>
    </i>
    <i r="2">
      <x v="7"/>
    </i>
    <i r="2">
      <x v="8"/>
    </i>
    <i r="2">
      <x v="9"/>
    </i>
    <i r="1">
      <x v="3"/>
    </i>
    <i r="2">
      <x v="10"/>
    </i>
    <i r="2">
      <x v="11"/>
    </i>
    <i r="2">
      <x v="12"/>
    </i>
    <i>
      <x v="20"/>
    </i>
    <i r="1">
      <x/>
    </i>
    <i r="2">
      <x v="1"/>
    </i>
    <i r="2">
      <x v="2"/>
    </i>
    <i r="2">
      <x v="3"/>
    </i>
    <i r="1">
      <x v="1"/>
    </i>
    <i r="2">
      <x v="4"/>
    </i>
    <i r="2">
      <x v="5"/>
    </i>
    <i r="2">
      <x v="6"/>
    </i>
    <i r="1">
      <x v="2"/>
    </i>
    <i r="2">
      <x v="7"/>
    </i>
    <i r="2">
      <x v="8"/>
    </i>
    <i r="2">
      <x v="9"/>
    </i>
    <i r="1">
      <x v="3"/>
    </i>
    <i r="2">
      <x v="10"/>
    </i>
    <i r="2">
      <x v="11"/>
    </i>
    <i r="2">
      <x v="12"/>
    </i>
    <i>
      <x v="21"/>
    </i>
    <i r="1">
      <x/>
    </i>
    <i r="2">
      <x v="1"/>
    </i>
    <i r="2">
      <x v="2"/>
    </i>
    <i r="2">
      <x v="3"/>
    </i>
    <i r="1">
      <x v="1"/>
    </i>
    <i r="2">
      <x v="4"/>
    </i>
    <i r="2">
      <x v="5"/>
    </i>
    <i r="2">
      <x v="6"/>
    </i>
    <i r="1">
      <x v="2"/>
    </i>
    <i r="2">
      <x v="7"/>
    </i>
    <i r="2">
      <x v="8"/>
    </i>
    <i r="2">
      <x v="9"/>
    </i>
    <i r="1">
      <x v="3"/>
    </i>
    <i r="2">
      <x v="10"/>
    </i>
    <i r="2">
      <x v="11"/>
    </i>
    <i r="2">
      <x v="12"/>
    </i>
    <i>
      <x v="22"/>
    </i>
    <i r="1">
      <x/>
    </i>
    <i r="2">
      <x v="1"/>
    </i>
    <i r="2">
      <x v="2"/>
    </i>
    <i r="2">
      <x v="3"/>
    </i>
    <i r="1">
      <x v="1"/>
    </i>
    <i r="2">
      <x v="4"/>
    </i>
    <i r="2">
      <x v="5"/>
    </i>
    <i r="2">
      <x v="6"/>
    </i>
    <i r="1">
      <x v="2"/>
    </i>
    <i r="2">
      <x v="7"/>
    </i>
    <i r="2">
      <x v="8"/>
    </i>
    <i r="2">
      <x v="9"/>
    </i>
    <i r="1">
      <x v="3"/>
    </i>
    <i r="2">
      <x v="10"/>
    </i>
    <i r="2">
      <x v="11"/>
    </i>
    <i r="2">
      <x v="12"/>
    </i>
    <i>
      <x v="23"/>
    </i>
    <i r="1">
      <x/>
    </i>
    <i r="2">
      <x v="1"/>
    </i>
    <i r="2">
      <x v="2"/>
    </i>
    <i r="2">
      <x v="3"/>
    </i>
    <i r="1">
      <x v="1"/>
    </i>
    <i r="2">
      <x v="4"/>
    </i>
    <i r="2">
      <x v="5"/>
    </i>
    <i r="2">
      <x v="6"/>
    </i>
    <i r="1">
      <x v="2"/>
    </i>
    <i r="2">
      <x v="7"/>
    </i>
    <i r="2">
      <x v="8"/>
    </i>
    <i r="2">
      <x v="9"/>
    </i>
    <i r="1">
      <x v="3"/>
    </i>
    <i r="2">
      <x v="10"/>
    </i>
    <i r="2">
      <x v="11"/>
    </i>
    <i r="2">
      <x v="12"/>
    </i>
    <i>
      <x v="24"/>
    </i>
    <i r="1">
      <x/>
    </i>
    <i r="2">
      <x v="1"/>
    </i>
    <i r="2">
      <x v="2"/>
    </i>
    <i r="2">
      <x v="3"/>
    </i>
    <i r="1">
      <x v="1"/>
    </i>
    <i r="2">
      <x v="4"/>
    </i>
    <i r="2">
      <x v="5"/>
    </i>
    <i r="2">
      <x v="6"/>
    </i>
    <i r="1">
      <x v="2"/>
    </i>
    <i r="2">
      <x v="7"/>
    </i>
    <i r="2">
      <x v="8"/>
    </i>
    <i r="2">
      <x v="9"/>
    </i>
    <i r="1">
      <x v="3"/>
    </i>
    <i r="2">
      <x v="10"/>
    </i>
    <i r="2">
      <x v="11"/>
    </i>
    <i r="2">
      <x v="12"/>
    </i>
    <i>
      <x v="25"/>
    </i>
    <i r="1">
      <x/>
    </i>
    <i r="2">
      <x v="1"/>
    </i>
    <i r="2">
      <x v="2"/>
    </i>
    <i r="2">
      <x v="3"/>
    </i>
    <i r="1">
      <x v="1"/>
    </i>
    <i r="2">
      <x v="4"/>
    </i>
    <i r="2">
      <x v="5"/>
    </i>
    <i r="2">
      <x v="6"/>
    </i>
    <i r="1">
      <x v="2"/>
    </i>
    <i r="2">
      <x v="7"/>
    </i>
    <i r="2">
      <x v="8"/>
    </i>
    <i r="2">
      <x v="9"/>
    </i>
    <i r="1">
      <x v="3"/>
    </i>
    <i r="2">
      <x v="10"/>
    </i>
    <i r="2">
      <x v="11"/>
    </i>
    <i r="2">
      <x v="12"/>
    </i>
    <i>
      <x v="26"/>
    </i>
    <i r="1">
      <x/>
    </i>
    <i r="2">
      <x v="1"/>
    </i>
    <i r="2">
      <x v="2"/>
    </i>
    <i r="2">
      <x v="3"/>
    </i>
  </rowItems>
  <colItems count="1">
    <i/>
  </colItems>
  <pageFields count="1">
    <pageField fld="4" hier="-1"/>
  </pageFields>
  <dataFields count="1">
    <dataField name="Soma de Saída de Caixa Total" fld="17" baseField="0" baseItem="0" numFmtId="176"/>
  </dataFields>
  <chartFormats count="1">
    <chartFormat chart="2"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queryTables/queryTable1.xml><?xml version="1.0" encoding="utf-8"?>
<queryTable xmlns="http://schemas.openxmlformats.org/spreadsheetml/2006/main" name="CDI" refreshOnLoad="1" adjustColumnWidth="0" connectionId="1" autoFormatId="16" applyNumberFormats="0" applyBorderFormats="0" applyFontFormats="0" applyPatternFormats="0" applyAlignmentFormats="0" applyWidthHeightFormats="0">
  <queryTableRefresh nextId="3">
    <queryTableFields count="2">
      <queryTableField id="1" name="DATA" tableColumnId="1"/>
      <queryTableField id="2" name="VAR" tableColumnId="2"/>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PLAN_MENSAL" displayName="PLAN_MENSAL" ref="A2:N3" totalsRowShown="0" headerRowDxfId="59" dataDxfId="57" headerRowBorderDxfId="58" tableBorderDxfId="56">
  <tableColumns count="14">
    <tableColumn id="1" name="Seq." dataDxfId="55"/>
    <tableColumn id="2" name="Evento" dataDxfId="54" dataCellStyle="Porcentagem"/>
    <tableColumn id="3" name="Data Aniversário" dataDxfId="53"/>
    <tableColumn id="4" name="Data Pagamento" dataDxfId="52"/>
    <tableColumn id="7" name="Saldo Atualizado" dataDxfId="51" dataCellStyle="Vírgula"/>
    <tableColumn id="8" name="Saldo Total" dataDxfId="50" dataCellStyle="Vírgula"/>
    <tableColumn id="17" name="Juros" dataDxfId="49" dataCellStyle="Vírgula"/>
    <tableColumn id="10" name="Juros Pagos" dataDxfId="48"/>
    <tableColumn id="11" name="Amortização Ordinária" dataDxfId="47"/>
    <tableColumn id="12" name="Amortização Extra" dataDxfId="46"/>
    <tableColumn id="13" name="Incorporação de Juros" dataDxfId="45" dataCellStyle="Vírgula"/>
    <tableColumn id="14" name="Saldo Residual" dataDxfId="44"/>
    <tableColumn id="15" name="Saída de Caixa Total" dataDxfId="43" dataCellStyle="Vírgula"/>
    <tableColumn id="20" name="Evento Genérico" dataDxfId="42" dataCellStyle="Vírgula"/>
  </tableColumns>
  <tableStyleInfo name="TableStyleLight11" showFirstColumn="0" showLastColumn="0" showRowStripes="1" showColumnStripes="0"/>
</table>
</file>

<file path=xl/tables/table2.xml><?xml version="1.0" encoding="utf-8"?>
<table xmlns="http://schemas.openxmlformats.org/spreadsheetml/2006/main" id="2" name="PU_MÊS" displayName="PU_MÊS" ref="A2:T3" totalsRowShown="0" headerRowDxfId="40" dataDxfId="38" headerRowBorderDxfId="39" tableBorderDxfId="37">
  <tableColumns count="20">
    <tableColumn id="1" name="Seq." dataDxfId="36">
      <calculatedColumnFormula>A2+1</calculatedColumnFormula>
    </tableColumn>
    <tableColumn id="2" name="Evento" dataDxfId="35" dataCellStyle="Porcentagem"/>
    <tableColumn id="3" name="Data Aniversário" dataDxfId="34">
      <calculatedColumnFormula>VLOOKUP(A3,AGENDA!A:B,2,0)</calculatedColumnFormula>
    </tableColumn>
    <tableColumn id="4" name="Data Pagamento" dataDxfId="33">
      <calculatedColumnFormula>INDEX(PU_DIA!F:F,MATCH(PU_MÊS!C3,PU_DIA!C:C,0))</calculatedColumnFormula>
    </tableColumn>
    <tableColumn id="5" name="Dias" dataDxfId="32">
      <calculatedColumnFormula>IF(C3&lt;data_limit,"Vencido",IF(base_calc=252,NETWORKDAYS(data_limit,C3,holiday)-1,DAYS360(data_limit,C3,0)))</calculatedColumnFormula>
    </tableColumn>
    <tableColumn id="19" name="FATOR TR" dataDxfId="31">
      <calculatedColumnFormula>INDEX(PU_DIA!L:L,MATCH(PU_MÊS!C3,PU_DIA!C:C,0))</calculatedColumnFormula>
    </tableColumn>
    <tableColumn id="18" name="FATOR REMUNERAÇÃO" dataDxfId="30">
      <calculatedColumnFormula>INDEX(PU_DIA!P:P,MATCH(PU_MÊS!C3,PU_DIA!C:C,0))</calculatedColumnFormula>
    </tableColumn>
    <tableColumn id="6" name="VNE" dataDxfId="29" dataCellStyle="Vírgula">
      <calculatedColumnFormula>INDEX(PU_DIA!Q:Q,MATCH(PU_MÊS!C3,PU_DIA!C:C,0))</calculatedColumnFormula>
    </tableColumn>
    <tableColumn id="7" name="VNA" dataDxfId="28" dataCellStyle="Vírgula">
      <calculatedColumnFormula>INDEX(PU_DIA!R:R,MATCH(PU_MÊS!C3,PU_DIA!C:C,0))</calculatedColumnFormula>
    </tableColumn>
    <tableColumn id="8" name="JUROS" dataDxfId="27" dataCellStyle="Vírgula">
      <calculatedColumnFormula>INDEX(PU_DIA!S:S,MATCH(PU_MÊS!C3,PU_DIA!C:C,0))</calculatedColumnFormula>
    </tableColumn>
    <tableColumn id="17" name="JUROS PAGOS" dataDxfId="26" dataCellStyle="Vírgula">
      <calculatedColumnFormula>INDEX(PU_DIA!T:T,MATCH(PU_MÊS!C3,PU_DIA!C:C,0))</calculatedColumnFormula>
    </tableColumn>
    <tableColumn id="9" name="PU" dataDxfId="25">
      <calculatedColumnFormula>INDEX(PU_DIA!U:U,MATCH(PU_MÊS!C3,PU_DIA!C:C,0))</calculatedColumnFormula>
    </tableColumn>
    <tableColumn id="10" name="Amortização Ordinária" dataDxfId="24">
      <calculatedColumnFormula>INDEX(PU_DIA!V:V,MATCH(PU_MÊS!C3,PU_DIA!C:C,0))</calculatedColumnFormula>
    </tableColumn>
    <tableColumn id="11" name="Amortização Extra" dataDxfId="23">
      <calculatedColumnFormula>INDEX(PU_DIA!W:W,MATCH(PU_MÊS!C3,PU_DIA!C:C,0))</calculatedColumnFormula>
    </tableColumn>
    <tableColumn id="12" name="Incorporação de Juros" dataDxfId="22">
      <calculatedColumnFormula>INDEX(PU_DIA!X:X,MATCH(PU_MÊS!C3,PU_DIA!C:C,0))</calculatedColumnFormula>
    </tableColumn>
    <tableColumn id="13" name="PMT" dataDxfId="21" dataCellStyle="Vírgula">
      <calculatedColumnFormula>INDEX(PU_DIA!Y:Y,MATCH(PU_MÊS!C3,PU_DIA!C:C,0))</calculatedColumnFormula>
    </tableColumn>
    <tableColumn id="14" name="Saldo Residual" dataDxfId="20">
      <calculatedColumnFormula>INDEX(PU_DIA!Z:Z,MATCH(PU_MÊS!C3,PU_DIA!C:C,0))</calculatedColumnFormula>
    </tableColumn>
    <tableColumn id="15" name="Saída de Caixa Total" dataDxfId="19" dataCellStyle="Vírgula">
      <calculatedColumnFormula>INDEX(PU_DIA!AA:AA,MATCH(PU_MÊS!C3,PU_DIA!C:C,0))</calculatedColumnFormula>
    </tableColumn>
    <tableColumn id="16" name="Saída de Caixa VP" dataDxfId="18" dataCellStyle="Vírgula">
      <calculatedColumnFormula>IF(E3="Vencido",E3,R3/(1+_xlfn.MAXIFS(PARÂMETROS!J:J,PARÂMETROS!H:H,"&lt;="&amp;PU_MÊS[[#This Row],[Data Aniversário]]))^(E3/base_calc))</calculatedColumnFormula>
    </tableColumn>
    <tableColumn id="20" name="Evento Genérico" dataDxfId="17" dataCellStyle="Vírgula">
      <calculatedColumnFormula>INDEX(PU_DIA!AB:AB,MATCH(C3,PU_DIA!C:C,0))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3" name="Agenda" displayName="Agenda" ref="A1:I3" totalsRowShown="0" headerRowDxfId="14" headerRowBorderDxfId="13">
  <tableColumns count="9">
    <tableColumn id="8" name="Seq." dataDxfId="12"/>
    <tableColumn id="1" name="Data Aniversário" dataDxfId="11"/>
    <tableColumn id="11" name="Corrigir" dataDxfId="10"/>
    <tableColumn id="9" name="DCT/DUT" dataDxfId="9"/>
    <tableColumn id="7" name="Referência CM -1 " dataDxfId="8">
      <calculatedColumnFormula>IF(Agenda[[#This Row],[Corrigir]]="N","-",DATE(YEAR(EDATE(Agenda[[#This Row],[Data Aniversário]],index_def-per_niver_n)),MONTH(EDATE(Agenda[[#This Row],[Data Aniversário]],index_def-per_niver_n)),1))</calculatedColumnFormula>
    </tableColumn>
    <tableColumn id="10" name="Referência CM" dataDxfId="7">
      <calculatedColumnFormula>EDATE(Agenda[[#This Row],[Data Aniversário]],index_def-1)</calculatedColumnFormula>
    </tableColumn>
    <tableColumn id="2" name="Amortização Ordinária" dataDxfId="6" dataCellStyle="Porcentagem"/>
    <tableColumn id="3" name="Amortização Extra" dataDxfId="5" dataCellStyle="Porcentagem"/>
    <tableColumn id="6" name="Incorporação de Juros" dataDxfId="4"/>
  </tableColumns>
  <tableStyleInfo name="Product Price List" showFirstColumn="0" showLastColumn="0" showRowStripes="0" showColumnStripes="0"/>
  <extLst>
    <ext xmlns:x14="http://schemas.microsoft.com/office/spreadsheetml/2009/9/main" uri="{504A1905-F514-4f6f-8877-14C23A59335A}">
      <x14:table altText="Tabela de Vendas" altTextSummary="Histórico de dados de vendas, como Código do Produto, Nome do Produto, Data do Preço, Preço de Varejo por Unidade, Preço de Atacado, Unidades Vendidas (varejo), Unidades Vendidas (atacado), Total de Vendas (em unidades) e Total de Vendas (em reais). "/>
    </ext>
  </extLst>
</table>
</file>

<file path=xl/tables/table4.xml><?xml version="1.0" encoding="utf-8"?>
<table xmlns="http://schemas.openxmlformats.org/spreadsheetml/2006/main" id="5" name="Tabela_CDI" displayName="Tabela_CDI" ref="A1:B9686" tableType="queryTable" totalsRowShown="0" headerRowDxfId="3" dataDxfId="2">
  <autoFilter ref="A1:B9686"/>
  <sortState ref="A2:B9686">
    <sortCondition descending="1" ref="A1"/>
  </sortState>
  <tableColumns count="2">
    <tableColumn id="1" uniqueName="1" name="DATA" queryTableFieldId="1" dataDxfId="1"/>
    <tableColumn id="2" uniqueName="2" name="VAR" queryTableFieldId="2" dataDxfId="0" dataCellStyle="Porcentagem"/>
  </tableColumns>
  <tableStyleInfo name="Product Price List" showFirstColumn="0" showLastColumn="0" showRowStripes="1" showColumnStripes="0"/>
</table>
</file>

<file path=xl/theme/theme1.xml><?xml version="1.0" encoding="utf-8"?>
<a:theme xmlns:a="http://schemas.openxmlformats.org/drawingml/2006/main" name="Office Theme">
  <a:themeElements>
    <a:clrScheme name="Product Price List">
      <a:dk1>
        <a:srgbClr val="000000"/>
      </a:dk1>
      <a:lt1>
        <a:srgbClr val="FFFFFF"/>
      </a:lt1>
      <a:dk2>
        <a:srgbClr val="000000"/>
      </a:dk2>
      <a:lt2>
        <a:srgbClr val="FFFFFF"/>
      </a:lt2>
      <a:accent1>
        <a:srgbClr val="39ADDC"/>
      </a:accent1>
      <a:accent2>
        <a:srgbClr val="F47836"/>
      </a:accent2>
      <a:accent3>
        <a:srgbClr val="2CB15A"/>
      </a:accent3>
      <a:accent4>
        <a:srgbClr val="DB4D75"/>
      </a:accent4>
      <a:accent5>
        <a:srgbClr val="EAAD21"/>
      </a:accent5>
      <a:accent6>
        <a:srgbClr val="895EA7"/>
      </a:accent6>
      <a:hlink>
        <a:srgbClr val="39ADDC"/>
      </a:hlink>
      <a:folHlink>
        <a:srgbClr val="895EA7"/>
      </a:folHlink>
    </a:clrScheme>
    <a:fontScheme name="Produt Price List">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dimension ref="B2:I50"/>
  <sheetViews>
    <sheetView showGridLines="0" tabSelected="1" zoomScale="70" zoomScaleNormal="70" workbookViewId="0"/>
  </sheetViews>
  <sheetFormatPr defaultRowHeight="13.5" x14ac:dyDescent="0.25"/>
  <cols>
    <col min="1" max="1" width="3.140625" customWidth="1"/>
    <col min="2" max="2" width="29.140625" bestFit="1" customWidth="1"/>
    <col min="3" max="3" width="25" customWidth="1"/>
    <col min="4" max="4" width="8.85546875" customWidth="1"/>
    <col min="5" max="5" width="35.140625" style="35" bestFit="1" customWidth="1"/>
    <col min="6" max="6" width="26.85546875" style="35" customWidth="1"/>
    <col min="8" max="8" width="25" bestFit="1" customWidth="1"/>
    <col min="9" max="9" width="23.28515625" bestFit="1" customWidth="1"/>
  </cols>
  <sheetData>
    <row r="2" spans="2:6" x14ac:dyDescent="0.25">
      <c r="B2" s="91" t="s">
        <v>114</v>
      </c>
      <c r="C2" s="92"/>
      <c r="D2" s="45"/>
      <c r="E2" s="91" t="s">
        <v>113</v>
      </c>
      <c r="F2" s="92"/>
    </row>
    <row r="3" spans="2:6" x14ac:dyDescent="0.25">
      <c r="B3" s="44" t="s">
        <v>16</v>
      </c>
      <c r="C3" s="56" t="s">
        <v>122</v>
      </c>
      <c r="D3" s="45"/>
      <c r="E3" s="44" t="s">
        <v>100</v>
      </c>
      <c r="F3" s="56" t="str">
        <f>INDEX([1]GENERAL!$F:$F,MATCH($C$3,[1]GENERAL!$B:$B,0))</f>
        <v>NOVA</v>
      </c>
    </row>
    <row r="4" spans="2:6" x14ac:dyDescent="0.25">
      <c r="B4" s="44" t="s">
        <v>17</v>
      </c>
      <c r="C4" s="56" t="str">
        <f>INDEX([1]GENERAL!$E:$E,MATCH($C$3,[1]GENERAL!$B:$B,0))</f>
        <v>CONFIDERE</v>
      </c>
      <c r="D4" s="45"/>
      <c r="E4" s="44" t="str">
        <f t="shared" ref="E4" si="0">B4</f>
        <v>Apelido</v>
      </c>
      <c r="F4" s="56" t="str">
        <f>C4</f>
        <v>CONFIDERE</v>
      </c>
    </row>
    <row r="5" spans="2:6" s="1" customFormat="1" x14ac:dyDescent="0.25">
      <c r="B5" s="44" t="s">
        <v>28</v>
      </c>
      <c r="C5" s="46" t="str">
        <f>INDEX([1]GENERAL!$J:$J,MATCH($C$3,[1]GENERAL!$B:$B,0))</f>
        <v>Única</v>
      </c>
      <c r="D5" s="45"/>
      <c r="E5" s="44" t="s">
        <v>67</v>
      </c>
      <c r="F5" s="57" t="e">
        <f ca="1">VLOOKUP(COUNTIF(PU_MÊS!C:C,"&lt;"&amp;data_limit)+1,PU_MÊS!A:C,3,0)</f>
        <v>#N/A</v>
      </c>
    </row>
    <row r="6" spans="2:6" s="1" customFormat="1" x14ac:dyDescent="0.25">
      <c r="B6" s="44" t="s">
        <v>86</v>
      </c>
      <c r="C6" s="46" t="str">
        <f>INDEX([1]GENERAL!$C:$C,MATCH($C$3,[1]GENERAL!$B:$B,0))</f>
        <v>12L0022128</v>
      </c>
      <c r="D6" s="45"/>
      <c r="E6" s="44" t="str">
        <f>B6</f>
        <v>IF</v>
      </c>
      <c r="F6" s="46" t="str">
        <f>C6</f>
        <v>12L0022128</v>
      </c>
    </row>
    <row r="7" spans="2:6" s="1" customFormat="1" x14ac:dyDescent="0.25">
      <c r="B7" s="44" t="s">
        <v>87</v>
      </c>
      <c r="C7" s="46" t="str">
        <f>INDEX([1]GENERAL!$D:$D,MATCH($C$3,[1]GENERAL!$B:$B,0))</f>
        <v>BRNSECCRI058</v>
      </c>
      <c r="D7" s="45"/>
      <c r="E7" s="44" t="s">
        <v>87</v>
      </c>
      <c r="F7" s="46" t="str">
        <f>INDEX([1]GENERAL!$D:$D,MATCH($C$3,[1]GENERAL!$B:$B,0))</f>
        <v>BRNSECCRI058</v>
      </c>
    </row>
    <row r="8" spans="2:6" x14ac:dyDescent="0.25">
      <c r="B8" s="44" t="s">
        <v>18</v>
      </c>
      <c r="C8" s="46">
        <f>INDEX([1]GENERAL!$H:$H,MATCH($C$3,[1]GENERAL!$B:$B,0))</f>
        <v>1</v>
      </c>
      <c r="D8" s="45"/>
      <c r="E8" s="44" t="s">
        <v>18</v>
      </c>
      <c r="F8" s="46">
        <f>INDEX([1]GENERAL!$H:$H,MATCH($C$3,[1]GENERAL!$B:$B,0))</f>
        <v>1</v>
      </c>
    </row>
    <row r="9" spans="2:6" x14ac:dyDescent="0.25">
      <c r="B9" s="44" t="s">
        <v>19</v>
      </c>
      <c r="C9" s="46">
        <f>INDEX([1]GENERAL!$I:$I,MATCH($C$3,[1]GENERAL!$B:$B,0))</f>
        <v>6</v>
      </c>
      <c r="D9" s="45"/>
      <c r="E9" s="44" t="s">
        <v>19</v>
      </c>
      <c r="F9" s="46">
        <f>INDEX([1]GENERAL!$I:$I,MATCH($C$3,[1]GENERAL!$B:$B,0))</f>
        <v>6</v>
      </c>
    </row>
    <row r="10" spans="2:6" x14ac:dyDescent="0.25">
      <c r="B10" s="44" t="s">
        <v>72</v>
      </c>
      <c r="C10" s="46" t="str">
        <f>INDEX([1]GENERAL!$G:$G,MATCH($C$3,[1]GENERAL!$B:$B,0))</f>
        <v>Ativo</v>
      </c>
      <c r="D10" s="45"/>
      <c r="E10" s="44" t="s">
        <v>3</v>
      </c>
      <c r="F10" s="79">
        <f>C23</f>
        <v>178</v>
      </c>
    </row>
    <row r="11" spans="2:6" x14ac:dyDescent="0.25">
      <c r="B11" s="84"/>
      <c r="C11" s="84"/>
      <c r="D11" s="45"/>
      <c r="E11" s="84"/>
      <c r="F11" s="84"/>
    </row>
    <row r="12" spans="2:6" x14ac:dyDescent="0.25">
      <c r="B12" s="91" t="s">
        <v>115</v>
      </c>
      <c r="C12" s="92"/>
      <c r="D12" s="45"/>
      <c r="E12" s="91" t="s">
        <v>106</v>
      </c>
      <c r="F12" s="92"/>
    </row>
    <row r="13" spans="2:6" x14ac:dyDescent="0.25">
      <c r="B13" s="44" t="s">
        <v>20</v>
      </c>
      <c r="C13" s="47">
        <f>INDEX([1]GENERAL!$Q:$Q,MATCH($C$3,[1]GENERAL!$B:$B,0))</f>
        <v>41264</v>
      </c>
      <c r="D13" s="45"/>
      <c r="E13" s="44" t="s">
        <v>9</v>
      </c>
      <c r="F13" s="48" t="e">
        <f ca="1">INDEX(PU_MÊS!$I:$I,MATCH(dt_aniversário_atual,PU_MÊS!$C:$C,0))</f>
        <v>#N/A</v>
      </c>
    </row>
    <row r="14" spans="2:6" x14ac:dyDescent="0.25">
      <c r="B14" s="44" t="s">
        <v>23</v>
      </c>
      <c r="C14" s="47">
        <f>INDEX([1]GENERAL!$T:$T,MATCH($C$3,[1]GENERAL!$B:$B,0))</f>
        <v>41295</v>
      </c>
      <c r="D14" s="45"/>
      <c r="E14" s="44" t="s">
        <v>10</v>
      </c>
      <c r="F14" s="48" t="e">
        <f ca="1">INDEX(PU_MÊS!$L:$L,MATCH(dt_aniversário_atual,PU_MÊS!$C:$C,0))</f>
        <v>#N/A</v>
      </c>
    </row>
    <row r="15" spans="2:6" x14ac:dyDescent="0.25">
      <c r="B15" s="44" t="s">
        <v>21</v>
      </c>
      <c r="C15" s="47">
        <f>INDEX([1]GENERAL!$S:$S,MATCH($C$3,[1]GENERAL!$B:$B,0))</f>
        <v>50485</v>
      </c>
      <c r="D15" s="45"/>
      <c r="E15" s="44" t="s">
        <v>61</v>
      </c>
      <c r="F15" s="48" t="e">
        <f ca="1">INDEX(PU_MÊS!$J:$J,MATCH(dt_aniversário_atual,PU_MÊS!$C:$C,0))</f>
        <v>#N/A</v>
      </c>
    </row>
    <row r="16" spans="2:6" x14ac:dyDescent="0.25">
      <c r="B16" s="44" t="s">
        <v>50</v>
      </c>
      <c r="C16" s="85">
        <f>INDEX([1]GENERAL!$X:$X,MATCH(CAPA!$C$3,[1]GENERAL!$B:$B,0))</f>
        <v>2</v>
      </c>
      <c r="D16" s="45"/>
      <c r="E16" s="81" t="s">
        <v>14</v>
      </c>
      <c r="F16" s="48" t="e">
        <f ca="1">INDEX(PU_MÊS!$Q:$Q,MATCH(dt_aniversário_atual,PU_MÊS!$C:$C,0))</f>
        <v>#N/A</v>
      </c>
    </row>
    <row r="17" spans="2:9" x14ac:dyDescent="0.25">
      <c r="B17" s="45"/>
      <c r="C17" s="45"/>
      <c r="D17" s="45"/>
      <c r="E17" s="45"/>
      <c r="F17" s="84"/>
    </row>
    <row r="18" spans="2:9" x14ac:dyDescent="0.25">
      <c r="B18" s="91" t="s">
        <v>119</v>
      </c>
      <c r="C18" s="92"/>
      <c r="D18" s="45"/>
      <c r="E18" s="91" t="s">
        <v>109</v>
      </c>
      <c r="F18" s="92"/>
    </row>
    <row r="19" spans="2:9" x14ac:dyDescent="0.25">
      <c r="B19" s="44" t="s">
        <v>27</v>
      </c>
      <c r="C19" s="48">
        <f>INDEX([1]GENERAL!$Z:$Z,MATCH($C$3,[1]GENERAL!$B:$B,0))</f>
        <v>178635000</v>
      </c>
      <c r="D19" s="45"/>
      <c r="E19" s="81" t="s">
        <v>104</v>
      </c>
      <c r="F19" s="48" t="e">
        <f ca="1">INDEX(PU_MÊS!$M:$M,MATCH(dt_aniversário_atual,PU_MÊS!$C:$C,0))</f>
        <v>#N/A</v>
      </c>
    </row>
    <row r="20" spans="2:9" x14ac:dyDescent="0.25">
      <c r="B20" s="44" t="s">
        <v>22</v>
      </c>
      <c r="C20" s="48">
        <f>INDEX([1]GENERAL!$AA:$AA,MATCH($C$3,[1]GENERAL!$B:$B,0))</f>
        <v>1003567.4157303401</v>
      </c>
      <c r="D20" s="45"/>
      <c r="E20" s="81" t="s">
        <v>105</v>
      </c>
      <c r="F20" s="82" t="e">
        <f ca="1">INDEX(AGENDA!$G:$G,MATCH(dt_aniversário_atual,AGENDA!$B:$B,0))</f>
        <v>#N/A</v>
      </c>
      <c r="I20" s="33"/>
    </row>
    <row r="21" spans="2:9" x14ac:dyDescent="0.25">
      <c r="B21" s="44" t="s">
        <v>29</v>
      </c>
      <c r="C21" s="46">
        <f>INDEX([1]GENERAL!$Y:$Y,MATCH($C$3,[1]GENERAL!$B:$B,0))</f>
        <v>178</v>
      </c>
      <c r="D21" s="45"/>
      <c r="E21" s="44" t="s">
        <v>97</v>
      </c>
      <c r="F21" s="48" t="e">
        <f ca="1">INDEX(PU_MÊS!$K:$K,MATCH(dt_aniversário_atual,PU_MÊS!$C:$C,0))</f>
        <v>#N/A</v>
      </c>
      <c r="I21" s="33"/>
    </row>
    <row r="22" spans="2:9" x14ac:dyDescent="0.25">
      <c r="B22" s="75" t="s">
        <v>48</v>
      </c>
      <c r="C22" s="48">
        <f>pu*C23</f>
        <v>178635000.00000054</v>
      </c>
      <c r="D22" s="45"/>
      <c r="E22" s="81" t="s">
        <v>103</v>
      </c>
      <c r="F22" s="48" t="e">
        <f ca="1">INDEX(PU_MÊS!$N:$N,MATCH(dt_aniversário_atual,PU_MÊS!$C:$C,0))</f>
        <v>#N/A</v>
      </c>
    </row>
    <row r="23" spans="2:9" x14ac:dyDescent="0.25">
      <c r="B23" s="75" t="s">
        <v>47</v>
      </c>
      <c r="C23" s="46">
        <f>SUM(PARÂMETROS!I:I)</f>
        <v>178</v>
      </c>
      <c r="D23" s="45"/>
      <c r="E23" s="81" t="s">
        <v>102</v>
      </c>
      <c r="F23" s="82" t="e">
        <f ca="1">INDEX(AGENDA!$H:$H,MATCH(dt_aniversário_atual,AGENDA!$B:$B,0))</f>
        <v>#N/A</v>
      </c>
      <c r="H23" s="1"/>
      <c r="I23" s="1"/>
    </row>
    <row r="24" spans="2:9" x14ac:dyDescent="0.25">
      <c r="B24" s="45"/>
      <c r="C24" s="45"/>
      <c r="D24" s="45"/>
      <c r="E24" s="44" t="s">
        <v>12</v>
      </c>
      <c r="F24" s="48" t="e">
        <f ca="1">INDEX(PU_MÊS!$P:$P,MATCH(dt_aniversário_atual,PU_MÊS!$C:$C,0))</f>
        <v>#N/A</v>
      </c>
      <c r="H24" s="1"/>
      <c r="I24" s="1"/>
    </row>
    <row r="25" spans="2:9" x14ac:dyDescent="0.25">
      <c r="B25" s="91" t="s">
        <v>116</v>
      </c>
      <c r="C25" s="92"/>
      <c r="D25" s="45"/>
      <c r="E25" s="44" t="s">
        <v>99</v>
      </c>
      <c r="F25" s="48" t="e">
        <f ca="1">INDEX(PU_MÊS!$T:$T,MATCH(dt_aniversário_atual,PU_MÊS!$C:$C,0))</f>
        <v>#N/A</v>
      </c>
      <c r="H25" s="1"/>
      <c r="I25" s="1"/>
    </row>
    <row r="26" spans="2:9" x14ac:dyDescent="0.25">
      <c r="B26" s="44" t="s">
        <v>26</v>
      </c>
      <c r="C26" s="49">
        <f>INDEX([1]GENERAL!$AJ:$AJ,MATCH($C$3,[1]GENERAL!$B:$B,0))</f>
        <v>6.25E-2</v>
      </c>
      <c r="D26" s="45"/>
      <c r="E26" s="44" t="s">
        <v>96</v>
      </c>
      <c r="F26" s="48" t="e">
        <f ca="1">INDEX(PU_MÊS!$O:$O,MATCH(dt_aniversário_atual,PU_MÊS!$C:$C,0))</f>
        <v>#N/A</v>
      </c>
      <c r="H26" s="1"/>
      <c r="I26" s="1"/>
    </row>
    <row r="27" spans="2:9" x14ac:dyDescent="0.25">
      <c r="B27" s="44" t="s">
        <v>24</v>
      </c>
      <c r="C27" s="46" t="str">
        <f>INDEX([1]GENERAL!$AC:$AC,MATCH(CAPA!$C$3,[1]GENERAL!$B:$B,0))</f>
        <v>IGP-M</v>
      </c>
      <c r="D27" s="45"/>
      <c r="E27" s="45"/>
      <c r="F27" s="84"/>
      <c r="G27" s="1"/>
      <c r="H27" s="1"/>
      <c r="I27" s="1"/>
    </row>
    <row r="28" spans="2:9" x14ac:dyDescent="0.25">
      <c r="B28" s="44" t="s">
        <v>25</v>
      </c>
      <c r="C28" s="50">
        <f>INDEX([1]GENERAL!$AG:$AG,MATCH(CAPA!$C$3,[1]GENERAL!$B:$B,0))</f>
        <v>1</v>
      </c>
      <c r="D28" s="45"/>
      <c r="E28" s="91" t="s">
        <v>107</v>
      </c>
      <c r="F28" s="92"/>
      <c r="H28" s="1"/>
      <c r="I28" s="1"/>
    </row>
    <row r="29" spans="2:9" x14ac:dyDescent="0.25">
      <c r="B29" s="44" t="s">
        <v>117</v>
      </c>
      <c r="C29" s="86">
        <f>INDEX([1]GENERAL!$AE:$AE,MATCH(CAPA!$C$3,[1]GENERAL!$B:$B,0))</f>
        <v>-1</v>
      </c>
      <c r="D29" s="45"/>
      <c r="E29" s="81" t="s">
        <v>98</v>
      </c>
      <c r="F29" s="48" t="e">
        <f ca="1">F19*F10</f>
        <v>#N/A</v>
      </c>
      <c r="H29" s="1"/>
      <c r="I29" s="1"/>
    </row>
    <row r="30" spans="2:9" x14ac:dyDescent="0.25">
      <c r="B30" s="44" t="s">
        <v>30</v>
      </c>
      <c r="C30" s="46">
        <f>INDEX([1]GENERAL!$AL:$AL,MATCH($C$3,[1]GENERAL!$B:$B,0))</f>
        <v>360</v>
      </c>
      <c r="D30" s="45"/>
      <c r="E30" s="44" t="s">
        <v>97</v>
      </c>
      <c r="F30" s="48" t="e">
        <f ca="1">F10*F21</f>
        <v>#N/A</v>
      </c>
      <c r="H30" s="1"/>
      <c r="I30" s="1"/>
    </row>
    <row r="31" spans="2:9" x14ac:dyDescent="0.25">
      <c r="B31" s="45"/>
      <c r="C31" s="45"/>
      <c r="D31" s="45"/>
      <c r="E31" s="81" t="s">
        <v>101</v>
      </c>
      <c r="F31" s="48" t="e">
        <f ca="1">F10*F22</f>
        <v>#N/A</v>
      </c>
      <c r="H31" s="1"/>
      <c r="I31" s="1"/>
    </row>
    <row r="32" spans="2:9" x14ac:dyDescent="0.25">
      <c r="B32" s="91" t="s">
        <v>118</v>
      </c>
      <c r="C32" s="92"/>
      <c r="D32" s="45"/>
      <c r="E32" s="44" t="s">
        <v>108</v>
      </c>
      <c r="F32" s="48" t="e">
        <f ca="1">INDEX(PU_MÊS!$R:$R,MATCH(dt_aniversário_atual,PU_MÊS!$C:$C,0))</f>
        <v>#N/A</v>
      </c>
      <c r="H32" s="1"/>
      <c r="I32" s="1"/>
    </row>
    <row r="33" spans="2:9" x14ac:dyDescent="0.25">
      <c r="B33" s="45"/>
      <c r="C33" s="44" t="b">
        <v>0</v>
      </c>
      <c r="D33" s="45"/>
      <c r="E33" s="84"/>
      <c r="F33" s="84"/>
      <c r="H33" s="1"/>
      <c r="I33" s="1"/>
    </row>
    <row r="34" spans="2:9" x14ac:dyDescent="0.25">
      <c r="B34" s="44" t="s">
        <v>68</v>
      </c>
      <c r="C34" s="57">
        <f ca="1">TODAY()</f>
        <v>42956</v>
      </c>
      <c r="D34" s="87"/>
      <c r="E34" s="91" t="s">
        <v>120</v>
      </c>
      <c r="F34" s="92"/>
      <c r="H34" s="1"/>
      <c r="I34" s="1"/>
    </row>
    <row r="35" spans="2:9" x14ac:dyDescent="0.25">
      <c r="B35" s="44" t="s">
        <v>76</v>
      </c>
      <c r="C35" s="51" t="e">
        <f ca="1">SUMIFS(PARÂMETROS!I:I,PARÂMETROS!H:H,"&lt;"&amp;data_limit)*C36</f>
        <v>#N/A</v>
      </c>
      <c r="D35" s="87"/>
      <c r="E35" s="75" t="s">
        <v>110</v>
      </c>
      <c r="F35" s="48" t="str">
        <f>INDEX([1]BANK!$C:$C,MATCH($C$3,[1]BANK!$A:$A,0))</f>
        <v>BRADESCO</v>
      </c>
      <c r="H35" s="1"/>
      <c r="I35" s="1"/>
    </row>
    <row r="36" spans="2:9" x14ac:dyDescent="0.25">
      <c r="B36" s="44" t="s">
        <v>77</v>
      </c>
      <c r="C36" s="51" t="e">
        <f ca="1">INDEX(PU_DIA!U:U,MATCH(data_limit,PU_DIA!C:C,0))</f>
        <v>#N/A</v>
      </c>
      <c r="D36" s="88"/>
      <c r="E36" s="75" t="s">
        <v>111</v>
      </c>
      <c r="F36" s="48">
        <f>INDEX([1]BANK!$D:$D,MATCH($C$3,[1]BANK!$A:$A,0))</f>
        <v>1322</v>
      </c>
      <c r="H36" s="1"/>
      <c r="I36" s="1"/>
    </row>
    <row r="37" spans="2:9" x14ac:dyDescent="0.25">
      <c r="B37" s="44" t="s">
        <v>75</v>
      </c>
      <c r="C37" s="49" t="e">
        <f ca="1">-(INDEX(PU_DIA!Q:Q,MATCH(data_limit,PU_DIA!C:C,0))-pu)/pu</f>
        <v>#N/A</v>
      </c>
      <c r="D37" s="88"/>
      <c r="E37" s="75" t="s">
        <v>112</v>
      </c>
      <c r="F37" s="48" t="str">
        <f>INDEX([1]BANK!$E:$E,MATCH($C$3,[1]BANK!$A:$A,0))</f>
        <v>0064619-9</v>
      </c>
      <c r="H37" s="1"/>
      <c r="I37" s="1"/>
    </row>
    <row r="38" spans="2:9" x14ac:dyDescent="0.25">
      <c r="B38" s="44" t="s">
        <v>70</v>
      </c>
      <c r="C38" s="49">
        <f ca="1">IFERROR(C37/COUNTIF(PU_MÊS!C:C,"&lt;="&amp;data_limit),0)</f>
        <v>0</v>
      </c>
      <c r="D38" s="45"/>
      <c r="E38" s="84"/>
      <c r="F38" s="84"/>
      <c r="H38" s="1"/>
      <c r="I38" s="1"/>
    </row>
    <row r="39" spans="2:9" x14ac:dyDescent="0.25">
      <c r="B39" s="44" t="s">
        <v>71</v>
      </c>
      <c r="C39" s="49">
        <f ca="1">IFERROR(SUMIFS(AGENDA!H:H,AGENDA!H:H,"&gt;"&amp;0,AGENDA!B:B,"&lt;="&amp;data_limit)/COUNTIFS(AGENDA!H:H,"&gt;"&amp;0,AGENDA!B:B,"&lt;="&amp;data_limit),0)</f>
        <v>0</v>
      </c>
      <c r="D39" s="45"/>
      <c r="E39" s="84"/>
      <c r="F39" s="84"/>
      <c r="H39" s="1"/>
      <c r="I39" s="1"/>
    </row>
    <row r="40" spans="2:9" x14ac:dyDescent="0.25">
      <c r="B40" s="44" t="s">
        <v>69</v>
      </c>
      <c r="C40" s="47" t="str">
        <f ca="1">TRUNC(DATEDIF(data_limit,dt_vencimento,"d")/360,0)&amp;" ano(s) "&amp;TRUNC((DATEDIF(data_limit,dt_vencimento,"d")-TRUNC(DATEDIF(data_limit,dt_vencimento,"d")/360,0)*360)/12,0)&amp;" mês(s) "&amp;DATEDIF(data_limit,dt_vencimento,"d")-TRUNC(DATEDIF(data_limit,dt_vencimento,"d")/360,0)*360-TRUNC((DATEDIF(data_limit,dt_vencimento,"d")-TRUNC(DATEDIF(data_limit,dt_vencimento,"d")/360,0)*360)/12,0)*12&amp;" dia(s) "</f>
        <v xml:space="preserve">20 ano(s) 27 mês(s) 5 dia(s) </v>
      </c>
      <c r="D40" s="45"/>
      <c r="E40" s="84"/>
      <c r="F40" s="84"/>
      <c r="H40" s="1"/>
      <c r="I40" s="1"/>
    </row>
    <row r="41" spans="2:9" x14ac:dyDescent="0.25">
      <c r="B41" s="52" t="s">
        <v>81</v>
      </c>
      <c r="C41" s="53" t="e">
        <f ca="1">SUMPRODUCT(PU_MÊS!E:E,PU_MÊS!S:S)/C35/base_calc</f>
        <v>#N/A</v>
      </c>
      <c r="D41" s="45"/>
      <c r="E41" s="84"/>
      <c r="F41" s="84"/>
      <c r="H41" s="1"/>
      <c r="I41" s="1"/>
    </row>
    <row r="42" spans="2:9" x14ac:dyDescent="0.25">
      <c r="D42" s="45"/>
      <c r="E42" s="84"/>
      <c r="F42" s="84"/>
      <c r="H42" s="1"/>
      <c r="I42" s="1"/>
    </row>
    <row r="43" spans="2:9" x14ac:dyDescent="0.25">
      <c r="B43" s="44" t="s">
        <v>78</v>
      </c>
      <c r="C43" s="54">
        <f ca="1">SUMIF(PU_MÊS!C:C,"&gt;"&amp;data_limit,PU_MÊS!R:R)</f>
        <v>0</v>
      </c>
      <c r="D43" s="45"/>
      <c r="E43" s="84"/>
      <c r="F43" s="84"/>
      <c r="H43" s="1"/>
      <c r="I43" s="1"/>
    </row>
    <row r="44" spans="2:9" x14ac:dyDescent="0.25">
      <c r="B44" s="44" t="s">
        <v>73</v>
      </c>
      <c r="C44" s="54">
        <f ca="1">SUMIFS(PU_MÊS!R:R,PU_MÊS!C:C,"&gt;="&amp;data_limit,PU_MÊS!C:C,"&lt;="&amp;EDATE(data_limit,12))</f>
        <v>0</v>
      </c>
      <c r="D44" s="45"/>
      <c r="E44" s="84"/>
      <c r="F44" s="84"/>
      <c r="H44" s="1"/>
      <c r="I44" s="1"/>
    </row>
    <row r="45" spans="2:9" x14ac:dyDescent="0.25">
      <c r="B45" s="44" t="s">
        <v>74</v>
      </c>
      <c r="C45" s="55">
        <f ca="1">C43-C44</f>
        <v>0</v>
      </c>
      <c r="H45" s="1"/>
      <c r="I45" s="1"/>
    </row>
    <row r="46" spans="2:9" x14ac:dyDescent="0.25">
      <c r="H46" s="1"/>
      <c r="I46" s="1"/>
    </row>
    <row r="47" spans="2:9" x14ac:dyDescent="0.25">
      <c r="B47" s="44" t="s">
        <v>161</v>
      </c>
      <c r="C47" s="89">
        <v>3</v>
      </c>
      <c r="H47" s="1"/>
      <c r="I47" s="1"/>
    </row>
    <row r="48" spans="2:9" x14ac:dyDescent="0.25">
      <c r="B48" s="44" t="str">
        <f>"Juros U"&amp;$C$47&amp;"M"</f>
        <v>Juros U3M</v>
      </c>
      <c r="C48" s="54">
        <f ca="1">SUMIFS(MENSAL!H:H,MENSAL!A:A,"&lt;="&amp;INDEX(AGENDA!A:A,MATCH(INDEX(PU_DIA!$D:$D,MATCH(data_limit,PU_DIA!$C:$C,0)),AGENDA!B:B,0)),MENSAL!A:A,"&gt;"&amp;(INDEX(AGENDA!A:A,MATCH(INDEX(PU_DIA!$D:$D,MATCH(data_limit,PU_DIA!$C:$C,0)),AGENDA!B:B,0)))-C47)</f>
        <v>0</v>
      </c>
      <c r="H48" s="1"/>
      <c r="I48" s="1"/>
    </row>
    <row r="49" spans="2:9" x14ac:dyDescent="0.25">
      <c r="B49" s="44" t="str">
        <f>"Amortização U"&amp;$C$47&amp;"M"</f>
        <v>Amortização U3M</v>
      </c>
      <c r="C49" s="54">
        <f ca="1">SUMIFS(MENSAL!I:I,MENSAL!A:A,"&lt;="&amp;INDEX(AGENDA!A:A,MATCH(INDEX(PU_DIA!$D:$D,MATCH(data_limit,PU_DIA!$C:$C,0)),AGENDA!B:B,0)),MENSAL!A:A,"&gt;"&amp;(INDEX(AGENDA!A:A,MATCH(INDEX(PU_DIA!$D:$D,MATCH(data_limit,PU_DIA!$C:$C,0)),AGENDA!B:B,0)))-C47)+SUMIFS(MENSAL!J:J,MENSAL!A:A,"&lt;="&amp;INDEX(AGENDA!A:A,MATCH(INDEX(PU_DIA!$D:$D,MATCH(data_limit,PU_DIA!$C:$C,0)),AGENDA!B:B,0)),MENSAL!A:A,"&gt;"&amp;(INDEX(AGENDA!A:A,MATCH(INDEX(PU_DIA!$D:$D,MATCH(data_limit,PU_DIA!$C:$C,0)),AGENDA!B:B,0)))-C47)</f>
        <v>0</v>
      </c>
      <c r="H49" s="1"/>
      <c r="I49" s="1"/>
    </row>
    <row r="50" spans="2:9" x14ac:dyDescent="0.25">
      <c r="H50" s="1"/>
      <c r="I50" s="1"/>
    </row>
  </sheetData>
  <mergeCells count="10">
    <mergeCell ref="E34:F34"/>
    <mergeCell ref="E12:F12"/>
    <mergeCell ref="E18:F18"/>
    <mergeCell ref="E28:F28"/>
    <mergeCell ref="E2:F2"/>
    <mergeCell ref="B2:C2"/>
    <mergeCell ref="B12:C12"/>
    <mergeCell ref="B25:C25"/>
    <mergeCell ref="B18:C18"/>
    <mergeCell ref="B32:C32"/>
  </mergeCells>
  <pageMargins left="0.511811024" right="0.511811024" top="0.78740157499999996" bottom="0.78740157499999996" header="0.31496062000000002" footer="0.31496062000000002"/>
  <pageSetup paperSize="9" orientation="portrait" r:id="rId1"/>
  <ignoredErrors>
    <ignoredError sqref="F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19050</xdr:colOff>
                    <xdr:row>32</xdr:row>
                    <xdr:rowOff>0</xdr:rowOff>
                  </from>
                  <to>
                    <xdr:col>1</xdr:col>
                    <xdr:colOff>1933575</xdr:colOff>
                    <xdr:row>32</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M36"/>
  <sheetViews>
    <sheetView showGridLines="0" zoomScale="70" zoomScaleNormal="70" workbookViewId="0">
      <selection activeCell="D6" sqref="D6"/>
    </sheetView>
  </sheetViews>
  <sheetFormatPr defaultRowHeight="13.5" x14ac:dyDescent="0.25"/>
  <cols>
    <col min="1" max="1" width="29.28515625" bestFit="1" customWidth="1"/>
    <col min="2" max="2" width="27" customWidth="1"/>
    <col min="3" max="3" width="13.85546875" style="1" customWidth="1"/>
    <col min="4" max="4" width="29.28515625" bestFit="1" customWidth="1"/>
    <col min="5" max="5" width="27" customWidth="1"/>
    <col min="6" max="6" width="27.5703125" customWidth="1"/>
    <col min="7" max="7" width="15.28515625" style="1" customWidth="1"/>
    <col min="8" max="9" width="26.140625" customWidth="1"/>
    <col min="10" max="10" width="26.140625" style="1" customWidth="1"/>
  </cols>
  <sheetData>
    <row r="1" spans="1:13" x14ac:dyDescent="0.25">
      <c r="A1" s="3" t="s">
        <v>91</v>
      </c>
      <c r="B1" s="9" t="str">
        <f>INDEX([1]GENERAL!$AB:$AB,MATCH(CAPA!$C$3,[1]GENERAL!$B:$B,0))</f>
        <v>Carrega</v>
      </c>
      <c r="D1" s="31" t="s">
        <v>121</v>
      </c>
      <c r="E1" s="31" t="s">
        <v>49</v>
      </c>
      <c r="F1" s="31" t="s">
        <v>55</v>
      </c>
      <c r="G1" s="33"/>
      <c r="H1" s="3" t="s">
        <v>4</v>
      </c>
      <c r="I1" s="3" t="s">
        <v>3</v>
      </c>
      <c r="J1" s="31" t="s">
        <v>57</v>
      </c>
    </row>
    <row r="2" spans="1:13" x14ac:dyDescent="0.25">
      <c r="A2" s="20" t="s">
        <v>52</v>
      </c>
      <c r="B2" s="15">
        <f>INDEX([1]GENERAL!$AH:$AH,MATCH(CAPA!$C$3,[1]GENERAL!$B:$B,0))</f>
        <v>1</v>
      </c>
      <c r="D2" s="80" t="s">
        <v>167</v>
      </c>
      <c r="E2" s="25">
        <v>200</v>
      </c>
      <c r="F2" s="25">
        <v>200</v>
      </c>
      <c r="G2" s="33"/>
      <c r="H2" s="5">
        <v>41264</v>
      </c>
      <c r="I2" s="8">
        <v>178</v>
      </c>
      <c r="J2" s="34">
        <f>spread</f>
        <v>6.25E-2</v>
      </c>
    </row>
    <row r="3" spans="1:13" x14ac:dyDescent="0.25">
      <c r="A3" s="3" t="s">
        <v>64</v>
      </c>
      <c r="B3" s="30" t="str">
        <f>INDEX([1]GENERAL!$W:$W,MATCH(CAPA!$C$3,[1]GENERAL!$B:$B,0))</f>
        <v>Mensal</v>
      </c>
      <c r="D3" s="80" t="s">
        <v>168</v>
      </c>
      <c r="E3" s="25">
        <v>200</v>
      </c>
      <c r="F3" s="25">
        <v>200</v>
      </c>
      <c r="G3" s="33"/>
      <c r="H3" s="33"/>
      <c r="I3" s="1"/>
      <c r="J3" s="58"/>
    </row>
    <row r="4" spans="1:13" x14ac:dyDescent="0.25">
      <c r="A4" s="31" t="s">
        <v>123</v>
      </c>
      <c r="B4" s="30">
        <f>VLOOKUP(INDEX([1]GENERAL!$AF:$AF,MATCH(CAPA!$C$3,[1]GENERAL!$B:$B,0)),Apoio_Calculos!C:D,2,0)</f>
        <v>12</v>
      </c>
      <c r="D4" s="80" t="s">
        <v>93</v>
      </c>
      <c r="E4" s="25">
        <v>9</v>
      </c>
      <c r="F4" s="25">
        <v>9</v>
      </c>
      <c r="G4" s="33"/>
    </row>
    <row r="5" spans="1:13" x14ac:dyDescent="0.25">
      <c r="A5" s="31" t="s">
        <v>124</v>
      </c>
      <c r="B5" s="30">
        <f>VLOOKUP(INDEX([1]GENERAL!$AK:$AK,MATCH(CAPA!$C$3,[1]GENERAL!$B:$B,0)),Apoio_Calculos!C:D,2,0)</f>
        <v>1</v>
      </c>
      <c r="D5" s="80" t="s">
        <v>94</v>
      </c>
      <c r="E5" s="25">
        <v>9</v>
      </c>
      <c r="F5" s="25">
        <v>9</v>
      </c>
      <c r="G5" s="33"/>
    </row>
    <row r="6" spans="1:13" x14ac:dyDescent="0.25">
      <c r="A6" s="3" t="s">
        <v>53</v>
      </c>
      <c r="B6" s="9" t="str">
        <f>INDEX([1]GENERAL!$AI:$AI,MATCH(CAPA!$C$3,[1]GENERAL!$B:$B,0))</f>
        <v>Saldo</v>
      </c>
      <c r="D6" s="80" t="s">
        <v>95</v>
      </c>
      <c r="E6" s="25">
        <v>8</v>
      </c>
      <c r="F6" s="25">
        <v>8</v>
      </c>
      <c r="G6" s="33"/>
    </row>
    <row r="7" spans="1:13" x14ac:dyDescent="0.25">
      <c r="A7" s="20" t="s">
        <v>51</v>
      </c>
      <c r="B7" s="10" t="str">
        <f>INDEX([1]GENERAL!$AD:$AD,MATCH(CAPA!$C$3,[1]GENERAL!$B:$B,0))</f>
        <v>NI</v>
      </c>
      <c r="D7" s="80" t="s">
        <v>61</v>
      </c>
      <c r="E7" s="25">
        <v>8</v>
      </c>
      <c r="F7" s="25">
        <v>8</v>
      </c>
      <c r="G7" s="33"/>
    </row>
    <row r="8" spans="1:13" x14ac:dyDescent="0.25">
      <c r="D8" s="80" t="s">
        <v>9</v>
      </c>
      <c r="E8" s="25">
        <v>8</v>
      </c>
      <c r="F8" s="25">
        <v>200</v>
      </c>
      <c r="G8" s="33"/>
    </row>
    <row r="9" spans="1:13" x14ac:dyDescent="0.25">
      <c r="D9" s="80" t="s">
        <v>60</v>
      </c>
      <c r="E9" s="25">
        <v>8</v>
      </c>
      <c r="F9" s="25">
        <v>200</v>
      </c>
      <c r="G9" s="33"/>
    </row>
    <row r="10" spans="1:13" x14ac:dyDescent="0.25">
      <c r="D10" s="80" t="s">
        <v>10</v>
      </c>
      <c r="E10" s="25">
        <v>9</v>
      </c>
      <c r="F10" s="25">
        <v>8</v>
      </c>
      <c r="G10" s="33"/>
    </row>
    <row r="11" spans="1:13" x14ac:dyDescent="0.25">
      <c r="D11" s="80" t="s">
        <v>14</v>
      </c>
      <c r="E11" s="25">
        <v>8</v>
      </c>
      <c r="F11" s="25">
        <v>200</v>
      </c>
      <c r="G11" s="33"/>
      <c r="I11" s="1"/>
      <c r="K11" s="1"/>
      <c r="L11" s="1"/>
      <c r="M11" s="1"/>
    </row>
    <row r="12" spans="1:13" x14ac:dyDescent="0.25">
      <c r="G12" s="33"/>
      <c r="I12" s="1"/>
      <c r="K12" s="1"/>
      <c r="L12" s="1"/>
      <c r="M12" s="1"/>
    </row>
    <row r="13" spans="1:13" x14ac:dyDescent="0.25">
      <c r="G13" s="33"/>
      <c r="I13" s="1"/>
      <c r="K13" s="1"/>
      <c r="L13" s="1"/>
      <c r="M13" s="1"/>
    </row>
    <row r="14" spans="1:13" x14ac:dyDescent="0.25">
      <c r="I14" s="1"/>
      <c r="K14" s="1"/>
      <c r="L14" s="1"/>
      <c r="M14" s="1"/>
    </row>
    <row r="15" spans="1:13" x14ac:dyDescent="0.25">
      <c r="I15" s="1"/>
      <c r="K15" s="1"/>
      <c r="L15" s="1"/>
      <c r="M15" s="1"/>
    </row>
    <row r="16" spans="1:13" x14ac:dyDescent="0.25">
      <c r="I16" s="1"/>
      <c r="K16" s="1"/>
      <c r="L16" s="1"/>
      <c r="M16" s="1"/>
    </row>
    <row r="17" spans="9:13" x14ac:dyDescent="0.25">
      <c r="I17" s="1"/>
      <c r="K17" s="1"/>
      <c r="L17" s="1"/>
      <c r="M17" s="1"/>
    </row>
    <row r="18" spans="9:13" x14ac:dyDescent="0.25">
      <c r="I18" s="1"/>
      <c r="K18" s="1"/>
      <c r="L18" s="1"/>
      <c r="M18" s="1"/>
    </row>
    <row r="19" spans="9:13" x14ac:dyDescent="0.25">
      <c r="I19" s="1"/>
      <c r="K19" s="1"/>
      <c r="L19" s="1"/>
      <c r="M19" s="1"/>
    </row>
    <row r="20" spans="9:13" x14ac:dyDescent="0.25">
      <c r="I20" s="1"/>
      <c r="K20" s="1"/>
      <c r="L20" s="1"/>
      <c r="M20" s="1"/>
    </row>
    <row r="21" spans="9:13" x14ac:dyDescent="0.25">
      <c r="I21" s="1"/>
      <c r="K21" s="1"/>
      <c r="L21" s="1"/>
      <c r="M21" s="1"/>
    </row>
    <row r="22" spans="9:13" x14ac:dyDescent="0.25">
      <c r="I22" s="1"/>
      <c r="K22" s="1"/>
      <c r="L22" s="1"/>
      <c r="M22" s="1"/>
    </row>
    <row r="23" spans="9:13" x14ac:dyDescent="0.25">
      <c r="I23" s="1"/>
      <c r="K23" s="1"/>
      <c r="L23" s="1"/>
      <c r="M23" s="1"/>
    </row>
    <row r="24" spans="9:13" x14ac:dyDescent="0.25">
      <c r="I24" s="1"/>
      <c r="K24" s="1"/>
      <c r="L24" s="1"/>
      <c r="M24" s="1"/>
    </row>
    <row r="25" spans="9:13" x14ac:dyDescent="0.25">
      <c r="I25" s="1"/>
      <c r="K25" s="1"/>
      <c r="L25" s="1"/>
      <c r="M25" s="1"/>
    </row>
    <row r="26" spans="9:13" x14ac:dyDescent="0.25">
      <c r="I26" s="1"/>
      <c r="K26" s="1"/>
      <c r="L26" s="1"/>
      <c r="M26" s="1"/>
    </row>
    <row r="27" spans="9:13" x14ac:dyDescent="0.25">
      <c r="I27" s="1"/>
      <c r="K27" s="1"/>
      <c r="L27" s="1"/>
      <c r="M27" s="1"/>
    </row>
    <row r="28" spans="9:13" x14ac:dyDescent="0.25">
      <c r="I28" s="1"/>
      <c r="K28" s="1"/>
      <c r="L28" s="1"/>
      <c r="M28" s="1"/>
    </row>
    <row r="29" spans="9:13" x14ac:dyDescent="0.25">
      <c r="I29" s="1"/>
      <c r="K29" s="1"/>
      <c r="L29" s="1"/>
      <c r="M29" s="1"/>
    </row>
    <row r="30" spans="9:13" x14ac:dyDescent="0.25">
      <c r="I30" s="1"/>
      <c r="K30" s="1"/>
      <c r="L30" s="1"/>
      <c r="M30" s="1"/>
    </row>
    <row r="31" spans="9:13" x14ac:dyDescent="0.25">
      <c r="I31" s="1"/>
      <c r="K31" s="1"/>
      <c r="L31" s="1"/>
      <c r="M31" s="1"/>
    </row>
    <row r="32" spans="9:13" x14ac:dyDescent="0.25">
      <c r="I32" s="1"/>
      <c r="K32" s="1"/>
      <c r="L32" s="1"/>
      <c r="M32" s="1"/>
    </row>
    <row r="33" spans="9:13" x14ac:dyDescent="0.25">
      <c r="I33" s="1"/>
      <c r="K33" s="1"/>
      <c r="L33" s="1"/>
      <c r="M33" s="1"/>
    </row>
    <row r="34" spans="9:13" x14ac:dyDescent="0.25">
      <c r="I34" s="1"/>
      <c r="K34" s="1"/>
      <c r="L34" s="1"/>
      <c r="M34" s="1"/>
    </row>
    <row r="35" spans="9:13" x14ac:dyDescent="0.25">
      <c r="I35" s="1"/>
      <c r="K35" s="1"/>
      <c r="L35" s="1"/>
      <c r="M35" s="1"/>
    </row>
    <row r="36" spans="9:13" x14ac:dyDescent="0.25">
      <c r="K36" s="1"/>
    </row>
  </sheetData>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topLeftCell="E1" zoomScale="85" zoomScaleNormal="85" workbookViewId="0">
      <pane ySplit="2" topLeftCell="A3" activePane="bottomLeft" state="frozen"/>
      <selection pane="bottomLeft" activeCell="I3" sqref="I3"/>
    </sheetView>
  </sheetViews>
  <sheetFormatPr defaultRowHeight="13.5" x14ac:dyDescent="0.25"/>
  <cols>
    <col min="1" max="1" width="10.85546875" style="1" customWidth="1"/>
    <col min="2" max="3" width="27.28515625" style="1" customWidth="1"/>
    <col min="4" max="7" width="29.140625" style="1" customWidth="1"/>
    <col min="8" max="18" width="28.85546875" style="1" customWidth="1"/>
    <col min="19" max="21" width="31.42578125" style="1" customWidth="1"/>
    <col min="22" max="23" width="28.85546875" style="1" customWidth="1"/>
    <col min="24" max="24" width="18.28515625" style="1" customWidth="1"/>
    <col min="25" max="25" width="16.7109375" style="1" bestFit="1" customWidth="1"/>
    <col min="26" max="26" width="13.140625" style="1" bestFit="1" customWidth="1"/>
    <col min="27" max="27" width="18" style="1" bestFit="1" customWidth="1"/>
    <col min="28" max="28" width="12.28515625" style="1" bestFit="1" customWidth="1"/>
    <col min="29" max="16384" width="9.140625" style="1"/>
  </cols>
  <sheetData>
    <row r="1" spans="1:14" ht="33" customHeight="1" x14ac:dyDescent="0.25">
      <c r="B1" s="33"/>
    </row>
    <row r="2" spans="1:14" x14ac:dyDescent="0.25">
      <c r="A2" s="59" t="s">
        <v>15</v>
      </c>
      <c r="B2" s="59" t="s">
        <v>6</v>
      </c>
      <c r="C2" s="59" t="s">
        <v>0</v>
      </c>
      <c r="D2" s="59" t="s">
        <v>66</v>
      </c>
      <c r="E2" s="59" t="s">
        <v>162</v>
      </c>
      <c r="F2" s="59" t="s">
        <v>76</v>
      </c>
      <c r="G2" s="59" t="s">
        <v>61</v>
      </c>
      <c r="H2" s="59" t="s">
        <v>163</v>
      </c>
      <c r="I2" s="59" t="s">
        <v>1</v>
      </c>
      <c r="J2" s="59" t="s">
        <v>2</v>
      </c>
      <c r="K2" s="59" t="s">
        <v>11</v>
      </c>
      <c r="L2" s="59" t="s">
        <v>14</v>
      </c>
      <c r="M2" s="59" t="s">
        <v>13</v>
      </c>
      <c r="N2" s="83" t="s">
        <v>99</v>
      </c>
    </row>
    <row r="3" spans="1:14" x14ac:dyDescent="0.25">
      <c r="A3" s="60">
        <f>PU_MÊS[[#This Row],[Seq.]]</f>
        <v>1</v>
      </c>
      <c r="B3" s="61" t="str">
        <f>PU_MÊS[[#This Row],[Evento]]</f>
        <v>Aniversário</v>
      </c>
      <c r="C3" s="62">
        <f>PU_MÊS[[#This Row],[Data Aniversário]]</f>
        <v>41295</v>
      </c>
      <c r="D3" s="62" t="e">
        <f>PU_MÊS[[#This Row],[Data Pagamento]]</f>
        <v>#N/A</v>
      </c>
      <c r="E3" s="63" t="e">
        <f>SUMIFS(PARÂMETROS!I:I,PARÂMETROS!H:H,"&lt;"&amp;C3)*PU_MÊS[[#This Row],[VNA]]</f>
        <v>#N/A</v>
      </c>
      <c r="F3" s="63" t="e">
        <f>SUMIFS(PARÂMETROS!I:I,PARÂMETROS!H:H,"&lt;"&amp;C3)*PU_MÊS[[#This Row],[PU]]</f>
        <v>#N/A</v>
      </c>
      <c r="G3" s="64" t="e">
        <f>SUMIFS(PARÂMETROS!I:I,PARÂMETROS!H:H,"&lt;"&amp;C3)*PU_MÊS[[#This Row],[JUROS]]</f>
        <v>#N/A</v>
      </c>
      <c r="H3" s="64" t="e">
        <f>SUMIFS(PARÂMETROS!I:I,PARÂMETROS!H:H,"&lt;"&amp;C3)*PU_MÊS[[#This Row],[JUROS PAGOS]]</f>
        <v>#N/A</v>
      </c>
      <c r="I3" s="64" t="e">
        <f>SUMIFS(PARÂMETROS!I:I,PARÂMETROS!H:H,"&lt;"&amp;C3)*PU_MÊS[[#This Row],[Amortização Ordinária]]</f>
        <v>#N/A</v>
      </c>
      <c r="J3" s="64" t="e">
        <f>SUMIFS(PARÂMETROS!I:I,PARÂMETROS!H:H,"&lt;"&amp;C3)*PU_MÊS[[#This Row],[Amortização Extra]]</f>
        <v>#N/A</v>
      </c>
      <c r="K3" s="65" t="e">
        <f>SUMIFS(PARÂMETROS!I:I,PARÂMETROS!H:H,"&lt;"&amp;C3)*PU_MÊS[[#This Row],[Incorporação de Juros]]</f>
        <v>#N/A</v>
      </c>
      <c r="L3" s="64" t="e">
        <f>SUMIFS(PARÂMETROS!I:I,PARÂMETROS!H:H,"&lt;"&amp;C3)*PU_MÊS[[#This Row],[Saldo Residual]]</f>
        <v>#N/A</v>
      </c>
      <c r="M3" s="65" t="e">
        <f>SUMIFS(PARÂMETROS!I:I,PARÂMETROS!H:H,"&lt;"&amp;C3)*PU_MÊS[[#This Row],[PMT]]</f>
        <v>#N/A</v>
      </c>
      <c r="N3" s="65" t="e">
        <f>SUMIFS(PARÂMETROS!I:I,PARÂMETROS!H:H,"&lt;"&amp;C3)*PU_MÊS[[#This Row],[Evento Genérico]]</f>
        <v>#N/A</v>
      </c>
    </row>
    <row r="44" spans="15:18" x14ac:dyDescent="0.25">
      <c r="O44" s="36"/>
      <c r="P44" s="37"/>
      <c r="Q44" s="38"/>
      <c r="R44" s="36"/>
    </row>
    <row r="45" spans="15:18" x14ac:dyDescent="0.25">
      <c r="O45" s="36"/>
      <c r="P45" s="36"/>
      <c r="Q45" s="38"/>
      <c r="R45" s="36"/>
    </row>
    <row r="46" spans="15:18" x14ac:dyDescent="0.25">
      <c r="O46" s="36"/>
      <c r="Q46" s="38"/>
      <c r="R46" s="36"/>
    </row>
    <row r="47" spans="15:18" x14ac:dyDescent="0.25">
      <c r="O47" s="36"/>
      <c r="Q47" s="38"/>
      <c r="R47" s="36"/>
    </row>
    <row r="48" spans="15:18" x14ac:dyDescent="0.25">
      <c r="O48" s="36"/>
      <c r="Q48" s="38"/>
      <c r="R48" s="36"/>
    </row>
    <row r="49" spans="15:18" x14ac:dyDescent="0.25">
      <c r="O49" s="36"/>
      <c r="Q49" s="38"/>
      <c r="R49" s="36"/>
    </row>
    <row r="50" spans="15:18" x14ac:dyDescent="0.25">
      <c r="O50" s="36"/>
      <c r="Q50" s="38"/>
      <c r="R50" s="36"/>
    </row>
    <row r="51" spans="15:18" x14ac:dyDescent="0.25">
      <c r="O51" s="36"/>
      <c r="Q51" s="38"/>
      <c r="R51" s="36"/>
    </row>
    <row r="52" spans="15:18" x14ac:dyDescent="0.25">
      <c r="O52" s="36"/>
      <c r="Q52" s="38"/>
      <c r="R52" s="36"/>
    </row>
    <row r="53" spans="15:18" x14ac:dyDescent="0.25">
      <c r="O53" s="36"/>
      <c r="Q53" s="38"/>
      <c r="R53" s="36"/>
    </row>
    <row r="54" spans="15:18" x14ac:dyDescent="0.25">
      <c r="O54" s="36"/>
      <c r="Q54" s="38"/>
      <c r="R54" s="36"/>
    </row>
    <row r="55" spans="15:18" x14ac:dyDescent="0.25">
      <c r="O55" s="36"/>
      <c r="Q55" s="38"/>
      <c r="R55" s="36"/>
    </row>
    <row r="56" spans="15:18" x14ac:dyDescent="0.25">
      <c r="O56" s="36"/>
      <c r="Q56" s="38"/>
      <c r="R56" s="36"/>
    </row>
    <row r="57" spans="15:18" x14ac:dyDescent="0.25">
      <c r="O57" s="36"/>
      <c r="Q57" s="38"/>
      <c r="R57" s="36"/>
    </row>
    <row r="58" spans="15:18" x14ac:dyDescent="0.25">
      <c r="O58" s="36"/>
      <c r="Q58" s="38"/>
      <c r="R58" s="36"/>
    </row>
    <row r="59" spans="15:18" x14ac:dyDescent="0.25">
      <c r="O59" s="36"/>
      <c r="Q59" s="38"/>
      <c r="R59" s="36"/>
    </row>
    <row r="60" spans="15:18" x14ac:dyDescent="0.25">
      <c r="O60" s="36"/>
      <c r="Q60" s="38"/>
      <c r="R60" s="36"/>
    </row>
    <row r="61" spans="15:18" x14ac:dyDescent="0.25">
      <c r="O61" s="36"/>
      <c r="Q61" s="38"/>
      <c r="R61" s="36"/>
    </row>
    <row r="62" spans="15:18" x14ac:dyDescent="0.25">
      <c r="O62" s="36"/>
      <c r="Q62" s="38"/>
      <c r="R62" s="36"/>
    </row>
  </sheetData>
  <conditionalFormatting sqref="B3">
    <cfRule type="cellIs" dxfId="60" priority="1" operator="equal">
      <formula>"Aniversário"</formula>
    </cfRule>
  </conditionalFormatting>
  <pageMargins left="0.511811024" right="0.511811024" top="0.78740157499999996" bottom="0.78740157499999996" header="0.31496062000000002" footer="0.31496062000000002"/>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X62"/>
  <sheetViews>
    <sheetView showGridLines="0" topLeftCell="N1" zoomScale="85" zoomScaleNormal="85" workbookViewId="0">
      <pane ySplit="2" topLeftCell="A3" activePane="bottomLeft" state="frozen"/>
      <selection pane="bottomLeft" activeCell="R2" sqref="R2"/>
    </sheetView>
  </sheetViews>
  <sheetFormatPr defaultRowHeight="13.5" x14ac:dyDescent="0.25"/>
  <cols>
    <col min="1" max="1" width="10.85546875" style="1" customWidth="1"/>
    <col min="2" max="3" width="27.28515625" style="1" customWidth="1"/>
    <col min="4" max="7" width="29.140625" style="1" customWidth="1"/>
    <col min="8" max="19" width="28.85546875" style="1" customWidth="1"/>
    <col min="20" max="20" width="18.28515625" style="1" customWidth="1"/>
    <col min="21" max="21" width="16.7109375" style="1" bestFit="1" customWidth="1"/>
    <col min="22" max="22" width="13.140625" style="1" bestFit="1" customWidth="1"/>
    <col min="23" max="23" width="18" style="1" bestFit="1" customWidth="1"/>
    <col min="24" max="24" width="12.28515625" style="1" bestFit="1" customWidth="1"/>
    <col min="25" max="16384" width="9.140625" style="1"/>
  </cols>
  <sheetData>
    <row r="1" spans="1:20" ht="33" customHeight="1" x14ac:dyDescent="0.25">
      <c r="B1" s="33"/>
    </row>
    <row r="2" spans="1:20" x14ac:dyDescent="0.25">
      <c r="A2" s="59" t="s">
        <v>15</v>
      </c>
      <c r="B2" s="59" t="s">
        <v>6</v>
      </c>
      <c r="C2" s="59" t="s">
        <v>0</v>
      </c>
      <c r="D2" s="59" t="s">
        <v>66</v>
      </c>
      <c r="E2" s="59" t="s">
        <v>79</v>
      </c>
      <c r="F2" s="59" t="s">
        <v>165</v>
      </c>
      <c r="G2" s="59" t="s">
        <v>89</v>
      </c>
      <c r="H2" s="59" t="s">
        <v>8</v>
      </c>
      <c r="I2" s="59" t="s">
        <v>9</v>
      </c>
      <c r="J2" s="59" t="s">
        <v>35</v>
      </c>
      <c r="K2" s="59" t="s">
        <v>90</v>
      </c>
      <c r="L2" s="59" t="s">
        <v>10</v>
      </c>
      <c r="M2" s="59" t="s">
        <v>1</v>
      </c>
      <c r="N2" s="59" t="s">
        <v>2</v>
      </c>
      <c r="O2" s="59" t="s">
        <v>11</v>
      </c>
      <c r="P2" s="59" t="s">
        <v>12</v>
      </c>
      <c r="Q2" s="59" t="s">
        <v>14</v>
      </c>
      <c r="R2" s="59" t="s">
        <v>13</v>
      </c>
      <c r="S2" s="59" t="s">
        <v>80</v>
      </c>
      <c r="T2" s="83" t="s">
        <v>99</v>
      </c>
    </row>
    <row r="3" spans="1:20" x14ac:dyDescent="0.25">
      <c r="A3" s="60">
        <v>1</v>
      </c>
      <c r="B3" s="61" t="s">
        <v>67</v>
      </c>
      <c r="C3" s="62">
        <f>VLOOKUP(A3,AGENDA!A:B,2,0)</f>
        <v>41295</v>
      </c>
      <c r="D3" s="62" t="e">
        <f>INDEX(PU_DIA!F:F,MATCH(PU_MÊS!C3,PU_DIA!C:C,0))</f>
        <v>#N/A</v>
      </c>
      <c r="E3" s="60" t="str">
        <f t="shared" ref="E3" ca="1" si="0">IF(C3&lt;data_limit,"Vencido",IF(base_calc=252,NETWORKDAYS(data_limit,C3,holiday)-1,DAYS360(data_limit,C3,0)))</f>
        <v>Vencido</v>
      </c>
      <c r="F3" s="63" t="e">
        <f>INDEX(PU_DIA!L:L,MATCH(PU_MÊS!C3,PU_DIA!C:C,0))</f>
        <v>#N/A</v>
      </c>
      <c r="G3" s="63" t="e">
        <f>INDEX(PU_DIA!P:P,MATCH(PU_MÊS!C3,PU_DIA!C:C,0))</f>
        <v>#N/A</v>
      </c>
      <c r="H3" s="63" t="e">
        <f>INDEX(PU_DIA!Q:Q,MATCH(PU_MÊS!C3,PU_DIA!C:C,0))</f>
        <v>#N/A</v>
      </c>
      <c r="I3" s="63" t="e">
        <f>INDEX(PU_DIA!R:R,MATCH(PU_MÊS!C3,PU_DIA!C:C,0))</f>
        <v>#N/A</v>
      </c>
      <c r="J3" s="63" t="e">
        <f>INDEX(PU_DIA!S:S,MATCH(PU_MÊS!C3,PU_DIA!C:C,0))</f>
        <v>#N/A</v>
      </c>
      <c r="K3" s="64" t="e">
        <f>INDEX(PU_DIA!T:T,MATCH(PU_MÊS!C3,PU_DIA!C:C,0))</f>
        <v>#N/A</v>
      </c>
      <c r="L3" s="64" t="e">
        <f>INDEX(PU_DIA!U:U,MATCH(PU_MÊS!C3,PU_DIA!C:C,0))</f>
        <v>#N/A</v>
      </c>
      <c r="M3" s="64" t="e">
        <f>INDEX(PU_DIA!V:V,MATCH(PU_MÊS!C3,PU_DIA!C:C,0))</f>
        <v>#N/A</v>
      </c>
      <c r="N3" s="64" t="e">
        <f>INDEX(PU_DIA!W:W,MATCH(PU_MÊS!C3,PU_DIA!C:C,0))</f>
        <v>#N/A</v>
      </c>
      <c r="O3" s="64" t="e">
        <f>INDEX(PU_DIA!X:X,MATCH(PU_MÊS!C3,PU_DIA!C:C,0))</f>
        <v>#N/A</v>
      </c>
      <c r="P3" s="65" t="e">
        <f>INDEX(PU_DIA!Y:Y,MATCH(PU_MÊS!C3,PU_DIA!C:C,0))</f>
        <v>#N/A</v>
      </c>
      <c r="Q3" s="64" t="e">
        <f>INDEX(PU_DIA!Z:Z,MATCH(PU_MÊS!C3,PU_DIA!C:C,0))</f>
        <v>#N/A</v>
      </c>
      <c r="R3" s="65" t="e">
        <f>INDEX(PU_DIA!AA:AA,MATCH(PU_MÊS!C3,PU_DIA!C:C,0))</f>
        <v>#N/A</v>
      </c>
      <c r="S3" s="65" t="str">
        <f ca="1">IF(E3="Vencido",E3,R3/(1+_xlfn.MAXIFS(PARÂMETROS!J:J,PARÂMETROS!H:H,"&lt;="&amp;PU_MÊS[[#This Row],[Data Aniversário]]))^(E3/base_calc))</f>
        <v>Vencido</v>
      </c>
      <c r="T3" s="65" t="e">
        <f>INDEX(PU_DIA!AB:AB,MATCH(C3,PU_DIA!C:C,0))</f>
        <v>#N/A</v>
      </c>
    </row>
    <row r="44" spans="21:24" x14ac:dyDescent="0.25">
      <c r="U44" s="36"/>
      <c r="V44" s="37"/>
      <c r="W44" s="38"/>
      <c r="X44" s="36"/>
    </row>
    <row r="45" spans="21:24" x14ac:dyDescent="0.25">
      <c r="U45" s="36"/>
      <c r="V45" s="36"/>
      <c r="W45" s="38"/>
      <c r="X45" s="36"/>
    </row>
    <row r="46" spans="21:24" x14ac:dyDescent="0.25">
      <c r="U46" s="36"/>
      <c r="W46" s="38"/>
      <c r="X46" s="36"/>
    </row>
    <row r="47" spans="21:24" x14ac:dyDescent="0.25">
      <c r="U47" s="36"/>
      <c r="W47" s="38"/>
      <c r="X47" s="36"/>
    </row>
    <row r="48" spans="21:24" x14ac:dyDescent="0.25">
      <c r="U48" s="36"/>
      <c r="W48" s="38"/>
      <c r="X48" s="36"/>
    </row>
    <row r="49" spans="21:24" x14ac:dyDescent="0.25">
      <c r="U49" s="36"/>
      <c r="W49" s="38"/>
      <c r="X49" s="36"/>
    </row>
    <row r="50" spans="21:24" x14ac:dyDescent="0.25">
      <c r="U50" s="36"/>
      <c r="W50" s="38"/>
      <c r="X50" s="36"/>
    </row>
    <row r="51" spans="21:24" x14ac:dyDescent="0.25">
      <c r="U51" s="36"/>
      <c r="W51" s="38"/>
      <c r="X51" s="36"/>
    </row>
    <row r="52" spans="21:24" x14ac:dyDescent="0.25">
      <c r="U52" s="36"/>
      <c r="W52" s="38"/>
      <c r="X52" s="36"/>
    </row>
    <row r="53" spans="21:24" x14ac:dyDescent="0.25">
      <c r="U53" s="36"/>
      <c r="W53" s="38"/>
      <c r="X53" s="36"/>
    </row>
    <row r="54" spans="21:24" x14ac:dyDescent="0.25">
      <c r="U54" s="36"/>
      <c r="W54" s="38"/>
      <c r="X54" s="36"/>
    </row>
    <row r="55" spans="21:24" x14ac:dyDescent="0.25">
      <c r="U55" s="36"/>
      <c r="W55" s="38"/>
      <c r="X55" s="36"/>
    </row>
    <row r="56" spans="21:24" x14ac:dyDescent="0.25">
      <c r="U56" s="36"/>
      <c r="W56" s="38"/>
      <c r="X56" s="36"/>
    </row>
    <row r="57" spans="21:24" x14ac:dyDescent="0.25">
      <c r="U57" s="36"/>
      <c r="W57" s="38"/>
      <c r="X57" s="36"/>
    </row>
    <row r="58" spans="21:24" x14ac:dyDescent="0.25">
      <c r="U58" s="36"/>
      <c r="W58" s="38"/>
      <c r="X58" s="36"/>
    </row>
    <row r="59" spans="21:24" x14ac:dyDescent="0.25">
      <c r="U59" s="36"/>
      <c r="W59" s="38"/>
      <c r="X59" s="36"/>
    </row>
    <row r="60" spans="21:24" x14ac:dyDescent="0.25">
      <c r="U60" s="36"/>
      <c r="W60" s="38"/>
      <c r="X60" s="36"/>
    </row>
    <row r="61" spans="21:24" x14ac:dyDescent="0.25">
      <c r="U61" s="36"/>
      <c r="W61" s="38"/>
      <c r="X61" s="36"/>
    </row>
    <row r="62" spans="21:24" x14ac:dyDescent="0.25">
      <c r="U62" s="36"/>
      <c r="W62" s="38"/>
      <c r="X62" s="36"/>
    </row>
  </sheetData>
  <conditionalFormatting sqref="B3">
    <cfRule type="cellIs" dxfId="41" priority="7" operator="equal">
      <formula>"Aniversário"</formula>
    </cfRule>
  </conditionalFormatting>
  <pageMargins left="0.511811024" right="0.511811024" top="0.78740157499999996" bottom="0.78740157499999996" header="0.31496062000000002" footer="0.31496062000000002"/>
  <pageSetup paperSize="9" orientation="portrait" verticalDpi="0" r:id="rId1"/>
  <ignoredErrors>
    <ignoredError sqref="A3"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dimension ref="A1:AB3"/>
  <sheetViews>
    <sheetView showGridLines="0" topLeftCell="E1" zoomScale="70" zoomScaleNormal="70" workbookViewId="0">
      <pane ySplit="2" topLeftCell="A3" activePane="bottomLeft" state="frozen"/>
      <selection pane="bottomLeft" activeCell="K3" sqref="K3"/>
    </sheetView>
  </sheetViews>
  <sheetFormatPr defaultRowHeight="13.5" x14ac:dyDescent="0.25"/>
  <cols>
    <col min="1" max="1" width="12.85546875" style="1" bestFit="1" customWidth="1"/>
    <col min="2" max="2" width="15.7109375" bestFit="1" customWidth="1"/>
    <col min="3" max="3" width="13.140625" bestFit="1" customWidth="1"/>
    <col min="4" max="4" width="35.7109375" style="1" bestFit="1" customWidth="1"/>
    <col min="5" max="5" width="37.140625" bestFit="1" customWidth="1"/>
    <col min="6" max="6" width="29.28515625" style="1" bestFit="1" customWidth="1"/>
    <col min="7" max="7" width="13.5703125" style="1" bestFit="1" customWidth="1"/>
    <col min="8" max="8" width="18.7109375" style="1" bestFit="1" customWidth="1"/>
    <col min="9" max="9" width="18.28515625" style="1" bestFit="1" customWidth="1"/>
    <col min="10" max="10" width="17.28515625" style="1" bestFit="1" customWidth="1"/>
    <col min="11" max="11" width="18.28515625" bestFit="1" customWidth="1"/>
    <col min="12" max="12" width="31.140625" style="1" bestFit="1" customWidth="1"/>
    <col min="13" max="13" width="15.42578125" style="1" bestFit="1" customWidth="1"/>
    <col min="14" max="14" width="30.28515625" bestFit="1" customWidth="1"/>
    <col min="15" max="15" width="34.85546875" style="1" bestFit="1" customWidth="1"/>
    <col min="16" max="16" width="20.7109375" bestFit="1" customWidth="1"/>
    <col min="17" max="17" width="18.7109375" bestFit="1" customWidth="1"/>
    <col min="18" max="18" width="31.42578125" bestFit="1" customWidth="1"/>
    <col min="19" max="19" width="17.42578125" bestFit="1" customWidth="1"/>
    <col min="20" max="20" width="23" style="1" bestFit="1" customWidth="1"/>
    <col min="21" max="21" width="19.140625" bestFit="1" customWidth="1"/>
    <col min="22" max="22" width="32" bestFit="1" customWidth="1"/>
    <col min="23" max="23" width="27.7109375" bestFit="1" customWidth="1"/>
    <col min="24" max="24" width="32.140625" bestFit="1" customWidth="1"/>
    <col min="25" max="25" width="13.42578125" bestFit="1" customWidth="1"/>
    <col min="26" max="26" width="24" bestFit="1" customWidth="1"/>
    <col min="27" max="27" width="30.140625" bestFit="1" customWidth="1"/>
    <col min="28" max="28" width="25.85546875" style="1" bestFit="1" customWidth="1"/>
  </cols>
  <sheetData>
    <row r="1" spans="1:28" ht="33" customHeight="1" x14ac:dyDescent="0.25">
      <c r="B1" s="33"/>
      <c r="C1" s="1"/>
      <c r="E1" s="33"/>
      <c r="J1" s="93"/>
      <c r="K1" s="93"/>
      <c r="L1" s="94"/>
      <c r="M1" s="95" t="s">
        <v>5</v>
      </c>
      <c r="N1" s="96"/>
      <c r="O1" s="96"/>
      <c r="P1" s="97"/>
      <c r="Q1" s="1"/>
      <c r="R1" s="71"/>
      <c r="S1" s="72"/>
      <c r="T1" s="73"/>
      <c r="U1" s="74"/>
      <c r="V1" s="1"/>
      <c r="W1" s="1"/>
      <c r="X1" s="1"/>
      <c r="Y1" s="1"/>
      <c r="Z1" s="1"/>
      <c r="AA1" s="1"/>
    </row>
    <row r="2" spans="1:28" x14ac:dyDescent="0.25">
      <c r="A2" s="3" t="s">
        <v>15</v>
      </c>
      <c r="B2" s="3" t="s">
        <v>6</v>
      </c>
      <c r="C2" s="3" t="s">
        <v>4</v>
      </c>
      <c r="D2" s="31" t="s">
        <v>59</v>
      </c>
      <c r="E2" s="3" t="s">
        <v>7</v>
      </c>
      <c r="F2" s="3" t="s">
        <v>32</v>
      </c>
      <c r="G2" s="31" t="s">
        <v>58</v>
      </c>
      <c r="H2" s="3" t="s">
        <v>34</v>
      </c>
      <c r="I2" s="3" t="s">
        <v>33</v>
      </c>
      <c r="J2" s="3" t="s">
        <v>164</v>
      </c>
      <c r="K2" s="3" t="s">
        <v>165</v>
      </c>
      <c r="L2" s="3" t="s">
        <v>166</v>
      </c>
      <c r="M2" s="31" t="s">
        <v>62</v>
      </c>
      <c r="N2" s="3" t="s">
        <v>93</v>
      </c>
      <c r="O2" s="3" t="s">
        <v>54</v>
      </c>
      <c r="P2" s="3" t="s">
        <v>94</v>
      </c>
      <c r="Q2" s="3" t="s">
        <v>8</v>
      </c>
      <c r="R2" s="3" t="s">
        <v>9</v>
      </c>
      <c r="S2" s="3" t="s">
        <v>35</v>
      </c>
      <c r="T2" s="31" t="s">
        <v>88</v>
      </c>
      <c r="U2" s="3" t="s">
        <v>10</v>
      </c>
      <c r="V2" s="3" t="s">
        <v>1</v>
      </c>
      <c r="W2" s="3" t="s">
        <v>2</v>
      </c>
      <c r="X2" s="3" t="s">
        <v>11</v>
      </c>
      <c r="Y2" s="3" t="s">
        <v>12</v>
      </c>
      <c r="Z2" s="3" t="s">
        <v>14</v>
      </c>
      <c r="AA2" s="3" t="s">
        <v>13</v>
      </c>
      <c r="AB2" s="31" t="s">
        <v>99</v>
      </c>
    </row>
    <row r="3" spans="1:28" x14ac:dyDescent="0.25">
      <c r="A3" s="13">
        <v>1</v>
      </c>
      <c r="B3" s="8" t="s">
        <v>31</v>
      </c>
      <c r="C3" s="5">
        <f>PARÂMETROS!H2</f>
        <v>41264</v>
      </c>
      <c r="D3" s="5">
        <f>INDEX(AGENDA!$B:$B,MATCH(A3-1,AGENDA!$A:$A,0))</f>
        <v>41264</v>
      </c>
      <c r="E3" s="5">
        <f>dt_first</f>
        <v>41295</v>
      </c>
      <c r="F3" s="5" t="str">
        <f t="shared" ref="F3" si="0">IF(B3&lt;&gt;"Aniversário","-",WORKDAY(E3,pgto_def,holiday))</f>
        <v>-</v>
      </c>
      <c r="G3" s="14">
        <v>0</v>
      </c>
      <c r="H3" s="14">
        <v>0</v>
      </c>
      <c r="I3" s="14">
        <f>SUMIFS(AGENDA!D:D,AGENDA!B:B,"&lt;="&amp;PU_DIA!E3,AGENDA!B:B,"&gt;"&amp;PU_DIA!D3)</f>
        <v>31</v>
      </c>
      <c r="J3" s="19" t="str">
        <f>IF(AND(IF(dt_limit_boo=TRUE,C3&lt;=data_limit,TRUE),IF(INDEX(AGENDA!$C:$C,MATCH(A3,AGENDA!$A:$A,0))="N",FALSE,TRUE)),IFERROR(INDEX(Apoio_Index!$B:$B,MATCH(DATE(YEAR(EDATE(E3,index_def)),MONTH(EDATE(E3,index_def)),dia_ref),Apoio_Index!$A:$A,0)),0),"-")</f>
        <v>-</v>
      </c>
      <c r="K3" s="24">
        <f>IF(AND(IF(dt_limit_boo=TRUE,C3&gt;data_limit,FALSE),IF(INDEX(AGENDA!$C:$C,MATCH(A3,AGENDA!$A:$A,0))="N",FALSE,TRUE)),1,IFERROR(TRUNC(ROUND((1+J3)^(G3/I3),arred_cm)*trunc_cm),1))</f>
        <v>1</v>
      </c>
      <c r="L3" s="32">
        <f>IF(AND(IF(dt_limit_boo=TRUE,C3&gt;data_limit,FALSE),IF(INDEX(AGENDA!$C:$C,MATCH(A3,AGENDA!$A:$A,0))="N",FALSE,TRUE)),1,IFERROR(TRUNC(ROUND((1+J3)^(SUMIF($E$3:E3,E3,$G$3:G3)/I3),arred_cma)*trunc_cma),1))</f>
        <v>1</v>
      </c>
      <c r="M3" s="66">
        <f>_xlfn.MAXIFS(PARÂMETROS!J:J,PARÂMETROS!H:H,"&lt;="&amp;C3)</f>
        <v>6.25E-2</v>
      </c>
      <c r="N3" s="67">
        <f>TRUNC(ROUND((1+M3)^IF(base_calc=252,(G3/base_calc),((30*per_niver_n)*G3/(base_calc*I3))),arred_spread),trunc_spread)</f>
        <v>1</v>
      </c>
      <c r="O3" s="67">
        <f>IF(OR(B3="Início",B2="Aniversário"),TRUNC(ROUND(N3,arred_spread),trunc_spread),TRUNC(ROUND((1+M3)^IF(base_calc=252,(SUMIF($E$3:E3,E3,$G$3:G3)/base_calc),((30*per_jur_n)*SUMIF($E$3:E3,E3,$G$3:G3)/(base_calc*I3))),arred_spread),trunc_spread))</f>
        <v>1</v>
      </c>
      <c r="P3" s="67">
        <f>IF(tipo_calc="Carrega",O3,TRUNC(ROUND(O3*L3,arred_fr),trunc_fr))</f>
        <v>1</v>
      </c>
      <c r="Q3" s="68">
        <f>pu</f>
        <v>1003567.4157303401</v>
      </c>
      <c r="R3" s="68">
        <f>IF(tipo_calc="Descarrega",Q3,TRUNC(ROUND(L3*PU_DIA!Q3,arred_VNA),trunc_VNA))</f>
        <v>1003567.4157303401</v>
      </c>
      <c r="S3" s="68">
        <f t="shared" ref="S3" si="1">TRUNC(ROUND((P3-1)*R3,arred_jur),trunc_jur)</f>
        <v>0</v>
      </c>
      <c r="T3" s="68">
        <f>IF(B3="Aniversário",TRUNC(ROUND(S3-X3,arred_jur),trunc_jur),0)</f>
        <v>0</v>
      </c>
      <c r="U3" s="69">
        <f t="shared" ref="U3" si="2">TRUNC(ROUND(R3+S3,arred_PU),trunc_PU)</f>
        <v>1003567.4157303401</v>
      </c>
      <c r="V3" s="69">
        <f>IF(B3="Aniversário",TRUNC(ROUND(VLOOKUP(A3,AGENDA!A:ZY,7,0)*R3,arred_am),trunc_am),0)</f>
        <v>0</v>
      </c>
      <c r="W3" s="69">
        <f>IF(B3="Aniversário",TRUNC(ROUND(VLOOKUP(A3,AGENDA!A:ZY,8,0)*R3,arred_am),trunc_am),0)</f>
        <v>0</v>
      </c>
      <c r="X3" s="69">
        <f>IF(B3="Aniversário",TRUNC(ROUND(VLOOKUP(A3,AGENDA!A:ZY,9,0)*S3,arred_jur),trunc_jur),0)</f>
        <v>0</v>
      </c>
      <c r="Y3" s="70">
        <f>IF(B3="Aniversário",T3+V3+W3,0)</f>
        <v>0</v>
      </c>
      <c r="Z3" s="69">
        <f>IF(B3="Aniversário",TRUNC(ROUND(U3-Y3,arred_sr),trunc_sr),0)</f>
        <v>0</v>
      </c>
      <c r="AA3" s="70">
        <f>Y3*SUMIFS(PARÂMETROS!I:I,PARÂMETROS!H:H,"&lt;"&amp;C3)</f>
        <v>0</v>
      </c>
      <c r="AB3" s="70">
        <v>0</v>
      </c>
    </row>
  </sheetData>
  <autoFilter ref="A2:AB3"/>
  <mergeCells count="2">
    <mergeCell ref="J1:L1"/>
    <mergeCell ref="M1:P1"/>
  </mergeCells>
  <conditionalFormatting sqref="B3">
    <cfRule type="cellIs" dxfId="16" priority="17" operator="equal">
      <formula>"Aniversário"</formula>
    </cfRule>
  </conditionalFormatting>
  <pageMargins left="0.511811024" right="0.511811024" top="0.78740157499999996" bottom="0.78740157499999996" header="0.31496062000000002" footer="0.31496062000000002"/>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62"/>
  <sheetViews>
    <sheetView showGridLines="0" zoomScale="70" zoomScaleNormal="70" workbookViewId="0">
      <selection activeCell="B3" sqref="B3"/>
    </sheetView>
  </sheetViews>
  <sheetFormatPr defaultRowHeight="17.25" customHeight="1" x14ac:dyDescent="0.25"/>
  <cols>
    <col min="1" max="1" width="6.28515625" bestFit="1" customWidth="1"/>
    <col min="2" max="2" width="19.5703125" bestFit="1" customWidth="1"/>
    <col min="3" max="3" width="18.7109375" style="1" bestFit="1" customWidth="1"/>
    <col min="4" max="4" width="11.7109375" style="1" bestFit="1" customWidth="1"/>
    <col min="5" max="6" width="20.28515625" style="1" bestFit="1" customWidth="1"/>
    <col min="7" max="7" width="25.42578125" bestFit="1" customWidth="1"/>
    <col min="8" max="8" width="21.140625" bestFit="1" customWidth="1"/>
    <col min="9" max="10" width="25.7109375" bestFit="1" customWidth="1"/>
    <col min="11" max="11" width="27.28515625" style="1" customWidth="1"/>
    <col min="12" max="12" width="27.28515625" customWidth="1"/>
  </cols>
  <sheetData>
    <row r="1" spans="1:11" ht="17.25" customHeight="1" x14ac:dyDescent="0.25">
      <c r="A1" s="2" t="s">
        <v>15</v>
      </c>
      <c r="B1" s="2" t="s">
        <v>0</v>
      </c>
      <c r="C1" s="2" t="s">
        <v>63</v>
      </c>
      <c r="D1" s="2" t="s">
        <v>33</v>
      </c>
      <c r="E1" s="2" t="s">
        <v>56</v>
      </c>
      <c r="F1" s="2" t="s">
        <v>39</v>
      </c>
      <c r="G1" s="2" t="s">
        <v>1</v>
      </c>
      <c r="H1" s="2" t="s">
        <v>2</v>
      </c>
      <c r="I1" s="11" t="s">
        <v>11</v>
      </c>
      <c r="K1"/>
    </row>
    <row r="2" spans="1:11" ht="17.25" customHeight="1" x14ac:dyDescent="0.25">
      <c r="A2" s="27">
        <v>0</v>
      </c>
      <c r="B2" s="26">
        <v>41264</v>
      </c>
      <c r="C2" s="26" t="s">
        <v>65</v>
      </c>
      <c r="D2" s="27">
        <v>0</v>
      </c>
      <c r="E2" s="26" t="str">
        <f>IF(Agenda[[#This Row],[Corrigir]]="N","-",DATE(YEAR(EDATE(Agenda[[#This Row],[Data Aniversário]],index_def-per_niver_n)),MONTH(EDATE(Agenda[[#This Row],[Data Aniversário]],index_def-per_niver_n)),1))</f>
        <v>-</v>
      </c>
      <c r="F2" s="26"/>
      <c r="G2" s="28"/>
      <c r="H2" s="28"/>
      <c r="I2" s="29"/>
      <c r="K2"/>
    </row>
    <row r="3" spans="1:11" ht="17.25" customHeight="1" x14ac:dyDescent="0.25">
      <c r="A3" s="12">
        <f>A2+1</f>
        <v>1</v>
      </c>
      <c r="B3" s="6">
        <v>41295</v>
      </c>
      <c r="C3" s="26" t="s">
        <v>65</v>
      </c>
      <c r="D3" s="12">
        <f>IF(base_calc=252,NETWORKDAYS(B2,Agenda[[#This Row],[Data Aniversário]],holiday)-1,Agenda[[#This Row],[Data Aniversário]]-B2)</f>
        <v>31</v>
      </c>
      <c r="E3" s="6" t="str">
        <f>IF(Agenda[[#This Row],[Corrigir]]="N","-",DATE(YEAR(EDATE(Agenda[[#This Row],[Data Aniversário]],index_def-per_niver_n)),MONTH(EDATE(Agenda[[#This Row],[Data Aniversário]],index_def-per_niver_n)),1))</f>
        <v>-</v>
      </c>
      <c r="F3" s="6" t="str">
        <f>IF(Agenda[[#This Row],[Corrigir]]="N","-",DATE(YEAR(EDATE(Agenda[[#This Row],[Data Aniversário]],index_def)),MONTH(EDATE(Agenda[[#This Row],[Data Aniversário]],index_def)),1))</f>
        <v>-</v>
      </c>
      <c r="G3" s="7">
        <v>0</v>
      </c>
      <c r="H3" s="7">
        <v>0</v>
      </c>
      <c r="I3" s="7">
        <v>0</v>
      </c>
      <c r="K3"/>
    </row>
    <row r="4" spans="1:11" ht="17.25" customHeight="1" x14ac:dyDescent="0.25">
      <c r="K4" s="77"/>
    </row>
    <row r="5" spans="1:11" ht="17.25" customHeight="1" x14ac:dyDescent="0.25">
      <c r="G5" s="76"/>
      <c r="K5" s="78"/>
    </row>
    <row r="6" spans="1:11" ht="17.25" customHeight="1" x14ac:dyDescent="0.25">
      <c r="K6"/>
    </row>
    <row r="7" spans="1:11" ht="17.25" customHeight="1" x14ac:dyDescent="0.25">
      <c r="K7"/>
    </row>
    <row r="8" spans="1:11" ht="17.25" customHeight="1" x14ac:dyDescent="0.25">
      <c r="K8"/>
    </row>
    <row r="9" spans="1:11" ht="17.25" customHeight="1" x14ac:dyDescent="0.25">
      <c r="K9"/>
    </row>
    <row r="10" spans="1:11" ht="17.25" customHeight="1" x14ac:dyDescent="0.25">
      <c r="K10"/>
    </row>
    <row r="11" spans="1:11" ht="17.25" customHeight="1" x14ac:dyDescent="0.25">
      <c r="K11"/>
    </row>
    <row r="12" spans="1:11" ht="17.25" customHeight="1" x14ac:dyDescent="0.25">
      <c r="K12"/>
    </row>
    <row r="13" spans="1:11" ht="17.25" customHeight="1" x14ac:dyDescent="0.25">
      <c r="K13"/>
    </row>
    <row r="14" spans="1:11" ht="17.25" customHeight="1" x14ac:dyDescent="0.25">
      <c r="K14"/>
    </row>
    <row r="15" spans="1:11" ht="17.25" customHeight="1" x14ac:dyDescent="0.25">
      <c r="K15"/>
    </row>
    <row r="16" spans="1:11" ht="17.25" customHeight="1" x14ac:dyDescent="0.25">
      <c r="K16"/>
    </row>
    <row r="17" spans="11:11" ht="17.25" customHeight="1" x14ac:dyDescent="0.25">
      <c r="K17"/>
    </row>
    <row r="18" spans="11:11" ht="17.25" customHeight="1" x14ac:dyDescent="0.25">
      <c r="K18"/>
    </row>
    <row r="19" spans="11:11" ht="17.25" customHeight="1" x14ac:dyDescent="0.25">
      <c r="K19"/>
    </row>
    <row r="20" spans="11:11" ht="17.25" customHeight="1" x14ac:dyDescent="0.25">
      <c r="K20"/>
    </row>
    <row r="21" spans="11:11" ht="17.25" customHeight="1" x14ac:dyDescent="0.25">
      <c r="K21"/>
    </row>
    <row r="22" spans="11:11" ht="17.25" customHeight="1" x14ac:dyDescent="0.25">
      <c r="K22"/>
    </row>
    <row r="23" spans="11:11" ht="17.25" customHeight="1" x14ac:dyDescent="0.25">
      <c r="K23"/>
    </row>
    <row r="24" spans="11:11" ht="17.25" customHeight="1" x14ac:dyDescent="0.25">
      <c r="K24"/>
    </row>
    <row r="25" spans="11:11" ht="17.25" customHeight="1" x14ac:dyDescent="0.25">
      <c r="K25"/>
    </row>
    <row r="26" spans="11:11" ht="17.25" customHeight="1" x14ac:dyDescent="0.25">
      <c r="K26"/>
    </row>
    <row r="27" spans="11:11" ht="17.25" customHeight="1" x14ac:dyDescent="0.25">
      <c r="K27"/>
    </row>
    <row r="28" spans="11:11" ht="17.25" customHeight="1" x14ac:dyDescent="0.25">
      <c r="K28"/>
    </row>
    <row r="29" spans="11:11" ht="17.25" customHeight="1" x14ac:dyDescent="0.25">
      <c r="K29"/>
    </row>
    <row r="30" spans="11:11" ht="17.25" customHeight="1" x14ac:dyDescent="0.25">
      <c r="K30"/>
    </row>
    <row r="31" spans="11:11" ht="17.25" customHeight="1" x14ac:dyDescent="0.25">
      <c r="K31"/>
    </row>
    <row r="32" spans="11:11" ht="17.25" customHeight="1" x14ac:dyDescent="0.25">
      <c r="K32"/>
    </row>
    <row r="33" spans="11:11" ht="17.25" customHeight="1" x14ac:dyDescent="0.25">
      <c r="K33"/>
    </row>
    <row r="34" spans="11:11" ht="17.25" customHeight="1" x14ac:dyDescent="0.25">
      <c r="K34"/>
    </row>
    <row r="35" spans="11:11" ht="17.25" customHeight="1" x14ac:dyDescent="0.25">
      <c r="K35"/>
    </row>
    <row r="36" spans="11:11" ht="17.25" customHeight="1" x14ac:dyDescent="0.25">
      <c r="K36"/>
    </row>
    <row r="37" spans="11:11" ht="17.25" customHeight="1" x14ac:dyDescent="0.25">
      <c r="K37"/>
    </row>
    <row r="38" spans="11:11" ht="17.25" customHeight="1" x14ac:dyDescent="0.25">
      <c r="K38"/>
    </row>
    <row r="39" spans="11:11" ht="17.25" customHeight="1" x14ac:dyDescent="0.25">
      <c r="K39"/>
    </row>
    <row r="40" spans="11:11" ht="17.25" customHeight="1" x14ac:dyDescent="0.25">
      <c r="K40"/>
    </row>
    <row r="41" spans="11:11" ht="17.25" customHeight="1" x14ac:dyDescent="0.25">
      <c r="K41"/>
    </row>
    <row r="42" spans="11:11" ht="17.25" customHeight="1" x14ac:dyDescent="0.25">
      <c r="K42"/>
    </row>
    <row r="43" spans="11:11" ht="17.25" customHeight="1" x14ac:dyDescent="0.25">
      <c r="K43"/>
    </row>
    <row r="44" spans="11:11" ht="17.25" customHeight="1" x14ac:dyDescent="0.25">
      <c r="K44"/>
    </row>
    <row r="45" spans="11:11" ht="17.25" customHeight="1" x14ac:dyDescent="0.25">
      <c r="K45"/>
    </row>
    <row r="46" spans="11:11" ht="17.25" customHeight="1" x14ac:dyDescent="0.25">
      <c r="K46"/>
    </row>
    <row r="47" spans="11:11" ht="17.25" customHeight="1" x14ac:dyDescent="0.25">
      <c r="K47"/>
    </row>
    <row r="48" spans="11:11" ht="17.25" customHeight="1" x14ac:dyDescent="0.25">
      <c r="K48"/>
    </row>
    <row r="49" spans="11:11" ht="17.25" customHeight="1" x14ac:dyDescent="0.25">
      <c r="K49"/>
    </row>
    <row r="50" spans="11:11" ht="17.25" customHeight="1" x14ac:dyDescent="0.25">
      <c r="K50"/>
    </row>
    <row r="51" spans="11:11" ht="17.25" customHeight="1" x14ac:dyDescent="0.25">
      <c r="K51"/>
    </row>
    <row r="52" spans="11:11" ht="17.25" customHeight="1" x14ac:dyDescent="0.25">
      <c r="K52"/>
    </row>
    <row r="53" spans="11:11" ht="17.25" customHeight="1" x14ac:dyDescent="0.25">
      <c r="K53"/>
    </row>
    <row r="54" spans="11:11" ht="17.25" customHeight="1" x14ac:dyDescent="0.25">
      <c r="K54"/>
    </row>
    <row r="55" spans="11:11" ht="17.25" customHeight="1" x14ac:dyDescent="0.25">
      <c r="K55"/>
    </row>
    <row r="56" spans="11:11" ht="17.25" customHeight="1" x14ac:dyDescent="0.25">
      <c r="K56"/>
    </row>
    <row r="57" spans="11:11" ht="17.25" customHeight="1" x14ac:dyDescent="0.25">
      <c r="K57"/>
    </row>
    <row r="58" spans="11:11" ht="17.25" customHeight="1" x14ac:dyDescent="0.25">
      <c r="K58"/>
    </row>
    <row r="59" spans="11:11" ht="17.25" customHeight="1" x14ac:dyDescent="0.25">
      <c r="K59"/>
    </row>
    <row r="60" spans="11:11" ht="17.25" customHeight="1" x14ac:dyDescent="0.25">
      <c r="K60"/>
    </row>
    <row r="61" spans="11:11" ht="17.25" customHeight="1" x14ac:dyDescent="0.25">
      <c r="K61"/>
    </row>
    <row r="62" spans="11:11" ht="17.25" customHeight="1" x14ac:dyDescent="0.25">
      <c r="K62"/>
    </row>
  </sheetData>
  <conditionalFormatting sqref="C2:C3">
    <cfRule type="cellIs" dxfId="15" priority="1" operator="equal">
      <formula>"S"</formula>
    </cfRule>
  </conditionalFormatting>
  <printOptions horizontalCentered="1"/>
  <pageMargins left="0.45" right="0.45" top="0.5" bottom="0.5" header="0.3" footer="0.3"/>
  <pageSetup paperSize="9" scale="44" fitToHeight="0" orientation="portrait" r:id="rId1"/>
  <headerFooter differentFirst="1">
    <oddFooter>Página &amp;P de &amp;N</oddFooter>
  </headerFooter>
  <ignoredErrors>
    <ignoredError sqref="F3" calculatedColumn="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dimension ref="A1:C9686"/>
  <sheetViews>
    <sheetView showGridLines="0" workbookViewId="0">
      <selection activeCell="A5" sqref="A5"/>
    </sheetView>
  </sheetViews>
  <sheetFormatPr defaultRowHeight="13.5" x14ac:dyDescent="0.25"/>
  <cols>
    <col min="1" max="2" width="13.7109375" style="1" customWidth="1"/>
  </cols>
  <sheetData>
    <row r="1" spans="1:2" x14ac:dyDescent="0.25">
      <c r="A1" s="35" t="s">
        <v>36</v>
      </c>
      <c r="B1" s="35" t="s">
        <v>37</v>
      </c>
    </row>
    <row r="2" spans="1:2" x14ac:dyDescent="0.25">
      <c r="A2" s="4">
        <v>42954</v>
      </c>
      <c r="B2" s="90">
        <v>0.02</v>
      </c>
    </row>
    <row r="3" spans="1:2" x14ac:dyDescent="0.25">
      <c r="A3" s="4">
        <v>42953</v>
      </c>
      <c r="B3" s="90">
        <v>0.02</v>
      </c>
    </row>
    <row r="4" spans="1:2" x14ac:dyDescent="0.25">
      <c r="A4" s="4">
        <v>42952</v>
      </c>
      <c r="B4" s="90">
        <v>0</v>
      </c>
    </row>
    <row r="5" spans="1:2" x14ac:dyDescent="0.25">
      <c r="A5" s="4">
        <v>42951</v>
      </c>
      <c r="B5" s="90">
        <v>0.02</v>
      </c>
    </row>
    <row r="6" spans="1:2" x14ac:dyDescent="0.25">
      <c r="A6" s="4">
        <v>42950</v>
      </c>
      <c r="B6" s="90">
        <v>0.04</v>
      </c>
    </row>
    <row r="7" spans="1:2" x14ac:dyDescent="0.25">
      <c r="A7" s="4">
        <v>42949</v>
      </c>
      <c r="B7" s="90">
        <v>0.03</v>
      </c>
    </row>
    <row r="8" spans="1:2" x14ac:dyDescent="0.25">
      <c r="A8" s="4">
        <v>42948</v>
      </c>
      <c r="B8" s="90">
        <v>0.05</v>
      </c>
    </row>
    <row r="9" spans="1:2" x14ac:dyDescent="0.25">
      <c r="A9" s="4">
        <v>42947</v>
      </c>
      <c r="B9" s="90">
        <v>0.03</v>
      </c>
    </row>
    <row r="10" spans="1:2" x14ac:dyDescent="0.25">
      <c r="A10" s="4">
        <v>42946</v>
      </c>
      <c r="B10" s="90">
        <v>0.03</v>
      </c>
    </row>
    <row r="11" spans="1:2" x14ac:dyDescent="0.25">
      <c r="A11" s="4">
        <v>42945</v>
      </c>
      <c r="B11" s="90">
        <v>0.01</v>
      </c>
    </row>
    <row r="12" spans="1:2" x14ac:dyDescent="0.25">
      <c r="A12" s="4">
        <v>42944</v>
      </c>
      <c r="B12" s="90">
        <v>0.03</v>
      </c>
    </row>
    <row r="13" spans="1:2" x14ac:dyDescent="0.25">
      <c r="A13" s="4">
        <v>42943</v>
      </c>
      <c r="B13" s="90">
        <v>0.02</v>
      </c>
    </row>
    <row r="14" spans="1:2" x14ac:dyDescent="0.25">
      <c r="A14" s="4">
        <v>42942</v>
      </c>
      <c r="B14" s="90">
        <v>0.08</v>
      </c>
    </row>
    <row r="15" spans="1:2" x14ac:dyDescent="0.25">
      <c r="A15" s="4">
        <v>42941</v>
      </c>
      <c r="B15" s="90">
        <v>7.0000000000000007E-2</v>
      </c>
    </row>
    <row r="16" spans="1:2" x14ac:dyDescent="0.25">
      <c r="A16" s="4">
        <v>42940</v>
      </c>
      <c r="B16" s="90">
        <v>0.05</v>
      </c>
    </row>
    <row r="17" spans="1:2" x14ac:dyDescent="0.25">
      <c r="A17" s="4">
        <v>42939</v>
      </c>
      <c r="B17" s="90">
        <v>0.03</v>
      </c>
    </row>
    <row r="18" spans="1:2" x14ac:dyDescent="0.25">
      <c r="A18" s="4">
        <v>42938</v>
      </c>
      <c r="B18" s="90">
        <v>0.01</v>
      </c>
    </row>
    <row r="19" spans="1:2" x14ac:dyDescent="0.25">
      <c r="A19" s="4">
        <v>42937</v>
      </c>
      <c r="B19" s="90">
        <v>0.02</v>
      </c>
    </row>
    <row r="20" spans="1:2" x14ac:dyDescent="0.25">
      <c r="A20" s="4">
        <v>42936</v>
      </c>
      <c r="B20" s="90">
        <v>0.05</v>
      </c>
    </row>
    <row r="21" spans="1:2" x14ac:dyDescent="0.25">
      <c r="A21" s="4">
        <v>42935</v>
      </c>
      <c r="B21" s="90">
        <v>7.0000000000000007E-2</v>
      </c>
    </row>
    <row r="22" spans="1:2" x14ac:dyDescent="0.25">
      <c r="A22" s="4">
        <v>42934</v>
      </c>
      <c r="B22" s="90">
        <v>0.09</v>
      </c>
    </row>
    <row r="23" spans="1:2" x14ac:dyDescent="0.25">
      <c r="A23" s="4">
        <v>42933</v>
      </c>
      <c r="B23" s="90">
        <v>0.06</v>
      </c>
    </row>
    <row r="24" spans="1:2" x14ac:dyDescent="0.25">
      <c r="A24" s="4">
        <v>42932</v>
      </c>
      <c r="B24" s="90">
        <v>0.05</v>
      </c>
    </row>
    <row r="25" spans="1:2" x14ac:dyDescent="0.25">
      <c r="A25" s="4">
        <v>42931</v>
      </c>
      <c r="B25" s="90">
        <v>0.03</v>
      </c>
    </row>
    <row r="26" spans="1:2" x14ac:dyDescent="0.25">
      <c r="A26" s="4">
        <v>42930</v>
      </c>
      <c r="B26" s="90">
        <v>0.04</v>
      </c>
    </row>
    <row r="27" spans="1:2" x14ac:dyDescent="0.25">
      <c r="A27" s="4">
        <v>42929</v>
      </c>
      <c r="B27" s="90">
        <v>0.06</v>
      </c>
    </row>
    <row r="28" spans="1:2" x14ac:dyDescent="0.25">
      <c r="A28" s="4">
        <v>42928</v>
      </c>
      <c r="B28" s="90">
        <v>0.08</v>
      </c>
    </row>
    <row r="29" spans="1:2" x14ac:dyDescent="0.25">
      <c r="A29" s="4">
        <v>42927</v>
      </c>
      <c r="B29" s="90">
        <v>0.05</v>
      </c>
    </row>
    <row r="30" spans="1:2" x14ac:dyDescent="0.25">
      <c r="A30" s="4">
        <v>42926</v>
      </c>
      <c r="B30" s="90">
        <v>7.0000000000000007E-2</v>
      </c>
    </row>
    <row r="31" spans="1:2" x14ac:dyDescent="0.25">
      <c r="A31" s="4">
        <v>42925</v>
      </c>
      <c r="B31" s="90">
        <v>7.0000000000000007E-2</v>
      </c>
    </row>
    <row r="32" spans="1:2" x14ac:dyDescent="0.25">
      <c r="A32" s="4">
        <v>42924</v>
      </c>
      <c r="B32" s="90">
        <v>0.04</v>
      </c>
    </row>
    <row r="33" spans="1:2" x14ac:dyDescent="0.25">
      <c r="A33" s="4">
        <v>42923</v>
      </c>
      <c r="B33" s="90">
        <v>0.06</v>
      </c>
    </row>
    <row r="34" spans="1:2" x14ac:dyDescent="0.25">
      <c r="A34" s="4">
        <v>42922</v>
      </c>
      <c r="B34" s="90">
        <v>0.05</v>
      </c>
    </row>
    <row r="35" spans="1:2" x14ac:dyDescent="0.25">
      <c r="A35" s="4">
        <v>42921</v>
      </c>
      <c r="B35" s="90">
        <v>0.09</v>
      </c>
    </row>
    <row r="36" spans="1:2" x14ac:dyDescent="0.25">
      <c r="A36" s="4">
        <v>42920</v>
      </c>
      <c r="B36" s="90">
        <v>0.11</v>
      </c>
    </row>
    <row r="37" spans="1:2" x14ac:dyDescent="0.25">
      <c r="A37" s="4">
        <v>42919</v>
      </c>
      <c r="B37" s="90">
        <v>0.13</v>
      </c>
    </row>
    <row r="38" spans="1:2" x14ac:dyDescent="0.25">
      <c r="A38" s="4">
        <v>42918</v>
      </c>
      <c r="B38" s="90">
        <v>0.09</v>
      </c>
    </row>
    <row r="39" spans="1:2" x14ac:dyDescent="0.25">
      <c r="A39" s="4">
        <v>42917</v>
      </c>
      <c r="B39" s="90">
        <v>0.04</v>
      </c>
    </row>
    <row r="40" spans="1:2" x14ac:dyDescent="0.25">
      <c r="A40" s="4">
        <v>42916</v>
      </c>
      <c r="B40" s="90">
        <v>0.08</v>
      </c>
    </row>
    <row r="41" spans="1:2" x14ac:dyDescent="0.25">
      <c r="A41" s="4">
        <v>42915</v>
      </c>
      <c r="B41" s="90">
        <v>7.0000000000000007E-2</v>
      </c>
    </row>
    <row r="42" spans="1:2" x14ac:dyDescent="0.25">
      <c r="A42" s="4">
        <v>42914</v>
      </c>
      <c r="B42" s="90">
        <v>8.5300000000000001E-2</v>
      </c>
    </row>
    <row r="43" spans="1:2" x14ac:dyDescent="0.25">
      <c r="A43" s="4">
        <v>42913</v>
      </c>
      <c r="B43" s="90">
        <v>5.8099999999999999E-2</v>
      </c>
    </row>
    <row r="44" spans="1:2" x14ac:dyDescent="0.25">
      <c r="A44" s="4">
        <v>42912</v>
      </c>
      <c r="B44" s="90">
        <v>8.6099999999999996E-2</v>
      </c>
    </row>
    <row r="45" spans="1:2" x14ac:dyDescent="0.25">
      <c r="A45" s="4">
        <v>42911</v>
      </c>
      <c r="B45" s="90">
        <v>5.1700000000000003E-2</v>
      </c>
    </row>
    <row r="46" spans="1:2" x14ac:dyDescent="0.25">
      <c r="A46" s="4">
        <v>42910</v>
      </c>
      <c r="B46" s="90">
        <v>2.7300000000000001E-2</v>
      </c>
    </row>
    <row r="47" spans="1:2" x14ac:dyDescent="0.25">
      <c r="A47" s="4">
        <v>42909</v>
      </c>
      <c r="B47" s="90">
        <v>5.16E-2</v>
      </c>
    </row>
    <row r="48" spans="1:2" x14ac:dyDescent="0.25">
      <c r="A48" s="4">
        <v>42908</v>
      </c>
      <c r="B48" s="90">
        <v>9.0300000000000005E-2</v>
      </c>
    </row>
    <row r="49" spans="1:2" x14ac:dyDescent="0.25">
      <c r="A49" s="4">
        <v>42907</v>
      </c>
      <c r="B49" s="90">
        <v>7.0099999999999996E-2</v>
      </c>
    </row>
    <row r="50" spans="1:2" x14ac:dyDescent="0.25">
      <c r="A50" s="4">
        <v>42906</v>
      </c>
      <c r="B50" s="90">
        <v>0.06</v>
      </c>
    </row>
    <row r="51" spans="1:2" x14ac:dyDescent="0.25">
      <c r="A51" s="4">
        <v>42905</v>
      </c>
      <c r="B51" s="90">
        <v>8.9499999999999996E-2</v>
      </c>
    </row>
    <row r="52" spans="1:2" x14ac:dyDescent="0.25">
      <c r="A52" s="4">
        <v>42904</v>
      </c>
      <c r="B52" s="90">
        <v>5.0799999999999998E-2</v>
      </c>
    </row>
    <row r="53" spans="1:2" x14ac:dyDescent="0.25">
      <c r="A53" s="4">
        <v>42903</v>
      </c>
      <c r="B53" s="90">
        <v>1.7100000000000001E-2</v>
      </c>
    </row>
    <row r="54" spans="1:2" x14ac:dyDescent="0.25">
      <c r="A54" s="4">
        <v>42902</v>
      </c>
      <c r="B54" s="90">
        <v>3.6700000000000003E-2</v>
      </c>
    </row>
    <row r="55" spans="1:2" x14ac:dyDescent="0.25">
      <c r="A55" s="4">
        <v>42901</v>
      </c>
      <c r="B55" s="90">
        <v>4.8300000000000003E-2</v>
      </c>
    </row>
    <row r="56" spans="1:2" x14ac:dyDescent="0.25">
      <c r="A56" s="4">
        <v>42900</v>
      </c>
      <c r="B56" s="90">
        <v>6.9900000000000004E-2</v>
      </c>
    </row>
    <row r="57" spans="1:2" x14ac:dyDescent="0.25">
      <c r="A57" s="4">
        <v>42899</v>
      </c>
      <c r="B57" s="90">
        <v>6.5500000000000003E-2</v>
      </c>
    </row>
    <row r="58" spans="1:2" x14ac:dyDescent="0.25">
      <c r="A58" s="4">
        <v>42898</v>
      </c>
      <c r="B58" s="90">
        <v>4.2200000000000001E-2</v>
      </c>
    </row>
    <row r="59" spans="1:2" x14ac:dyDescent="0.25">
      <c r="A59" s="4">
        <v>42897</v>
      </c>
      <c r="B59" s="90">
        <v>1.9599999999999999E-2</v>
      </c>
    </row>
    <row r="60" spans="1:2" x14ac:dyDescent="0.25">
      <c r="A60" s="4">
        <v>42896</v>
      </c>
      <c r="B60" s="90">
        <v>0</v>
      </c>
    </row>
    <row r="61" spans="1:2" x14ac:dyDescent="0.25">
      <c r="A61" s="4">
        <v>42895</v>
      </c>
      <c r="B61" s="90">
        <v>2.0400000000000001E-2</v>
      </c>
    </row>
    <row r="62" spans="1:2" x14ac:dyDescent="0.25">
      <c r="A62" s="4">
        <v>42894</v>
      </c>
      <c r="B62" s="90">
        <v>8.3400000000000002E-2</v>
      </c>
    </row>
    <row r="63" spans="1:2" x14ac:dyDescent="0.25">
      <c r="A63" s="4">
        <v>42893</v>
      </c>
      <c r="B63" s="90">
        <v>3.61E-2</v>
      </c>
    </row>
    <row r="64" spans="1:2" x14ac:dyDescent="0.25">
      <c r="A64" s="4">
        <v>42892</v>
      </c>
      <c r="B64" s="90">
        <v>7.9899999999999999E-2</v>
      </c>
    </row>
    <row r="65" spans="1:2" x14ac:dyDescent="0.25">
      <c r="A65" s="4">
        <v>42891</v>
      </c>
      <c r="B65" s="90">
        <v>7.3599999999999999E-2</v>
      </c>
    </row>
    <row r="66" spans="1:2" x14ac:dyDescent="0.25">
      <c r="A66" s="4">
        <v>42890</v>
      </c>
      <c r="B66" s="90">
        <v>2.75E-2</v>
      </c>
    </row>
    <row r="67" spans="1:2" x14ac:dyDescent="0.25">
      <c r="A67" s="4">
        <v>42889</v>
      </c>
      <c r="B67" s="90">
        <v>3.2000000000000002E-3</v>
      </c>
    </row>
    <row r="68" spans="1:2" x14ac:dyDescent="0.25">
      <c r="A68" s="4">
        <v>42888</v>
      </c>
      <c r="B68" s="90">
        <v>1.6799999999999999E-2</v>
      </c>
    </row>
    <row r="69" spans="1:2" x14ac:dyDescent="0.25">
      <c r="A69" s="4">
        <v>42887</v>
      </c>
      <c r="B69" s="90">
        <v>5.3600000000000002E-2</v>
      </c>
    </row>
    <row r="70" spans="1:2" x14ac:dyDescent="0.25">
      <c r="A70" s="4">
        <v>42886</v>
      </c>
      <c r="B70" s="90">
        <v>8.6199999999999999E-2</v>
      </c>
    </row>
    <row r="71" spans="1:2" x14ac:dyDescent="0.25">
      <c r="A71" s="4">
        <v>42885</v>
      </c>
      <c r="B71" s="90">
        <v>8.4500000000000006E-2</v>
      </c>
    </row>
    <row r="72" spans="1:2" x14ac:dyDescent="0.25">
      <c r="A72" s="4">
        <v>42884</v>
      </c>
      <c r="B72" s="90">
        <v>9.0999999999999998E-2</v>
      </c>
    </row>
    <row r="73" spans="1:2" x14ac:dyDescent="0.25">
      <c r="A73" s="4">
        <v>42883</v>
      </c>
      <c r="B73" s="90">
        <v>8.1000000000000003E-2</v>
      </c>
    </row>
    <row r="74" spans="1:2" x14ac:dyDescent="0.25">
      <c r="A74" s="4">
        <v>42882</v>
      </c>
      <c r="B74" s="90">
        <v>5.5100000000000003E-2</v>
      </c>
    </row>
    <row r="75" spans="1:2" x14ac:dyDescent="0.25">
      <c r="A75" s="4">
        <v>42881</v>
      </c>
      <c r="B75" s="90">
        <v>3.9600000000000003E-2</v>
      </c>
    </row>
    <row r="76" spans="1:2" x14ac:dyDescent="0.25">
      <c r="A76" s="4">
        <v>42880</v>
      </c>
      <c r="B76" s="90">
        <v>8.4699999999999998E-2</v>
      </c>
    </row>
    <row r="77" spans="1:2" x14ac:dyDescent="0.25">
      <c r="A77" s="4">
        <v>42879</v>
      </c>
      <c r="B77" s="90">
        <v>9.7199999999999995E-2</v>
      </c>
    </row>
    <row r="78" spans="1:2" x14ac:dyDescent="0.25">
      <c r="A78" s="4">
        <v>42878</v>
      </c>
      <c r="B78" s="90">
        <v>0.1137</v>
      </c>
    </row>
    <row r="79" spans="1:2" x14ac:dyDescent="0.25">
      <c r="A79" s="4">
        <v>42877</v>
      </c>
      <c r="B79" s="90">
        <v>0.1037</v>
      </c>
    </row>
    <row r="80" spans="1:2" x14ac:dyDescent="0.25">
      <c r="A80" s="4">
        <v>42876</v>
      </c>
      <c r="B80" s="90">
        <v>8.72E-2</v>
      </c>
    </row>
    <row r="81" spans="1:2" x14ac:dyDescent="0.25">
      <c r="A81" s="4">
        <v>42875</v>
      </c>
      <c r="B81" s="90">
        <v>5.1200000000000002E-2</v>
      </c>
    </row>
    <row r="82" spans="1:2" x14ac:dyDescent="0.25">
      <c r="A82" s="4">
        <v>42874</v>
      </c>
      <c r="B82" s="90">
        <v>4.2700000000000002E-2</v>
      </c>
    </row>
    <row r="83" spans="1:2" x14ac:dyDescent="0.25">
      <c r="A83" s="4">
        <v>42873</v>
      </c>
      <c r="B83" s="90">
        <v>8.5400000000000004E-2</v>
      </c>
    </row>
    <row r="84" spans="1:2" x14ac:dyDescent="0.25">
      <c r="A84" s="4">
        <v>42872</v>
      </c>
      <c r="B84" s="90">
        <v>7.8899999999999998E-2</v>
      </c>
    </row>
    <row r="85" spans="1:2" x14ac:dyDescent="0.25">
      <c r="A85" s="4">
        <v>42871</v>
      </c>
      <c r="B85" s="90">
        <v>0.1069</v>
      </c>
    </row>
    <row r="86" spans="1:2" x14ac:dyDescent="0.25">
      <c r="A86" s="4">
        <v>42870</v>
      </c>
      <c r="B86" s="90">
        <v>0.1036</v>
      </c>
    </row>
    <row r="87" spans="1:2" x14ac:dyDescent="0.25">
      <c r="A87" s="4">
        <v>42869</v>
      </c>
      <c r="B87" s="90">
        <v>0.1056</v>
      </c>
    </row>
    <row r="88" spans="1:2" x14ac:dyDescent="0.25">
      <c r="A88" s="4">
        <v>42868</v>
      </c>
      <c r="B88" s="90">
        <v>7.8600000000000003E-2</v>
      </c>
    </row>
    <row r="89" spans="1:2" x14ac:dyDescent="0.25">
      <c r="A89" s="4">
        <v>42867</v>
      </c>
      <c r="B89" s="90">
        <v>5.9900000000000002E-2</v>
      </c>
    </row>
    <row r="90" spans="1:2" x14ac:dyDescent="0.25">
      <c r="A90" s="4">
        <v>42866</v>
      </c>
      <c r="B90" s="90">
        <v>9.2899999999999996E-2</v>
      </c>
    </row>
    <row r="91" spans="1:2" x14ac:dyDescent="0.25">
      <c r="A91" s="4">
        <v>42865</v>
      </c>
      <c r="B91" s="90">
        <v>0.11600000000000001</v>
      </c>
    </row>
    <row r="92" spans="1:2" x14ac:dyDescent="0.25">
      <c r="A92" s="4">
        <v>42864</v>
      </c>
      <c r="B92" s="90">
        <v>0.1038</v>
      </c>
    </row>
    <row r="93" spans="1:2" x14ac:dyDescent="0.25">
      <c r="A93" s="4">
        <v>42863</v>
      </c>
      <c r="B93" s="90">
        <v>0.1399</v>
      </c>
    </row>
    <row r="94" spans="1:2" x14ac:dyDescent="0.25">
      <c r="A94" s="4">
        <v>42862</v>
      </c>
      <c r="B94" s="90">
        <v>0.1085</v>
      </c>
    </row>
    <row r="95" spans="1:2" x14ac:dyDescent="0.25">
      <c r="A95" s="4">
        <v>42861</v>
      </c>
      <c r="B95" s="90">
        <v>8.1299999999999997E-2</v>
      </c>
    </row>
    <row r="96" spans="1:2" x14ac:dyDescent="0.25">
      <c r="A96" s="4">
        <v>42860</v>
      </c>
      <c r="B96" s="90">
        <v>5.5100000000000003E-2</v>
      </c>
    </row>
    <row r="97" spans="1:2" x14ac:dyDescent="0.25">
      <c r="A97" s="4">
        <v>42859</v>
      </c>
      <c r="B97" s="90">
        <v>0.1041</v>
      </c>
    </row>
    <row r="98" spans="1:2" x14ac:dyDescent="0.25">
      <c r="A98" s="4">
        <v>42858</v>
      </c>
      <c r="B98" s="90">
        <v>0.13850000000000001</v>
      </c>
    </row>
    <row r="99" spans="1:2" x14ac:dyDescent="0.25">
      <c r="A99" s="4">
        <v>42857</v>
      </c>
      <c r="B99" s="90">
        <v>0.13880000000000001</v>
      </c>
    </row>
    <row r="100" spans="1:2" x14ac:dyDescent="0.25">
      <c r="A100" s="4">
        <v>42856</v>
      </c>
      <c r="B100" s="90">
        <v>4.8399999999999999E-2</v>
      </c>
    </row>
    <row r="101" spans="1:2" x14ac:dyDescent="0.25">
      <c r="A101" s="4">
        <v>42855</v>
      </c>
      <c r="B101" s="90">
        <v>2.0500000000000001E-2</v>
      </c>
    </row>
    <row r="102" spans="1:2" x14ac:dyDescent="0.25">
      <c r="A102" s="4">
        <v>42854</v>
      </c>
      <c r="B102" s="90">
        <v>2.5000000000000001E-3</v>
      </c>
    </row>
    <row r="103" spans="1:2" x14ac:dyDescent="0.25">
      <c r="A103" s="4">
        <v>42853</v>
      </c>
      <c r="B103" s="90">
        <v>2.52E-2</v>
      </c>
    </row>
    <row r="104" spans="1:2" x14ac:dyDescent="0.25">
      <c r="A104" s="4">
        <v>42852</v>
      </c>
      <c r="B104" s="90">
        <v>8.4000000000000005E-2</v>
      </c>
    </row>
    <row r="105" spans="1:2" x14ac:dyDescent="0.25">
      <c r="A105" s="4">
        <v>42851</v>
      </c>
      <c r="B105" s="90">
        <v>4.8399999999999999E-2</v>
      </c>
    </row>
    <row r="106" spans="1:2" x14ac:dyDescent="0.25">
      <c r="A106" s="4">
        <v>42850</v>
      </c>
      <c r="B106" s="90">
        <v>8.4699999999999998E-2</v>
      </c>
    </row>
    <row r="107" spans="1:2" x14ac:dyDescent="0.25">
      <c r="A107" s="4">
        <v>42849</v>
      </c>
      <c r="B107" s="90">
        <v>6.4399999999999999E-2</v>
      </c>
    </row>
    <row r="108" spans="1:2" x14ac:dyDescent="0.25">
      <c r="A108" s="4">
        <v>42848</v>
      </c>
      <c r="B108" s="90">
        <v>5.74E-2</v>
      </c>
    </row>
    <row r="109" spans="1:2" x14ac:dyDescent="0.25">
      <c r="A109" s="4">
        <v>42847</v>
      </c>
      <c r="B109" s="90">
        <v>3.0099999999999998E-2</v>
      </c>
    </row>
    <row r="110" spans="1:2" x14ac:dyDescent="0.25">
      <c r="A110" s="4">
        <v>42846</v>
      </c>
      <c r="B110" s="90">
        <v>3.0099999999999998E-2</v>
      </c>
    </row>
    <row r="111" spans="1:2" x14ac:dyDescent="0.25">
      <c r="A111" s="4">
        <v>42845</v>
      </c>
      <c r="B111" s="90">
        <v>2.7099999999999999E-2</v>
      </c>
    </row>
    <row r="112" spans="1:2" x14ac:dyDescent="0.25">
      <c r="A112" s="4">
        <v>42844</v>
      </c>
      <c r="B112" s="90">
        <v>5.2900000000000003E-2</v>
      </c>
    </row>
    <row r="113" spans="1:2" x14ac:dyDescent="0.25">
      <c r="A113" s="4">
        <v>42843</v>
      </c>
      <c r="B113" s="90">
        <v>3.8800000000000001E-2</v>
      </c>
    </row>
    <row r="114" spans="1:2" x14ac:dyDescent="0.25">
      <c r="A114" s="4">
        <v>42842</v>
      </c>
      <c r="B114" s="90">
        <v>4.3499999999999997E-2</v>
      </c>
    </row>
    <row r="115" spans="1:2" x14ac:dyDescent="0.25">
      <c r="A115" s="4">
        <v>42841</v>
      </c>
      <c r="B115" s="90">
        <v>3.0099999999999998E-2</v>
      </c>
    </row>
    <row r="116" spans="1:2" x14ac:dyDescent="0.25">
      <c r="A116" s="4">
        <v>42840</v>
      </c>
      <c r="B116" s="90">
        <v>2.8E-3</v>
      </c>
    </row>
    <row r="117" spans="1:2" x14ac:dyDescent="0.25">
      <c r="A117" s="4">
        <v>42839</v>
      </c>
      <c r="B117" s="90">
        <v>2.8E-3</v>
      </c>
    </row>
    <row r="118" spans="1:2" x14ac:dyDescent="0.25">
      <c r="A118" s="4">
        <v>42838</v>
      </c>
      <c r="B118" s="90">
        <v>3.7000000000000002E-3</v>
      </c>
    </row>
    <row r="119" spans="1:2" x14ac:dyDescent="0.25">
      <c r="A119" s="4">
        <v>42837</v>
      </c>
      <c r="B119" s="90">
        <v>2.4400000000000002E-2</v>
      </c>
    </row>
    <row r="120" spans="1:2" x14ac:dyDescent="0.25">
      <c r="A120" s="4">
        <v>42836</v>
      </c>
      <c r="B120" s="90">
        <v>3.0999999999999999E-3</v>
      </c>
    </row>
    <row r="121" spans="1:2" x14ac:dyDescent="0.25">
      <c r="A121" s="4">
        <v>42835</v>
      </c>
      <c r="B121" s="90">
        <v>1.2999999999999999E-3</v>
      </c>
    </row>
    <row r="122" spans="1:2" x14ac:dyDescent="0.25">
      <c r="A122" s="4">
        <v>42834</v>
      </c>
      <c r="B122" s="90">
        <v>0</v>
      </c>
    </row>
    <row r="123" spans="1:2" x14ac:dyDescent="0.25">
      <c r="A123" s="4">
        <v>42833</v>
      </c>
      <c r="B123" s="90">
        <v>0</v>
      </c>
    </row>
    <row r="124" spans="1:2" x14ac:dyDescent="0.25">
      <c r="A124" s="4">
        <v>42832</v>
      </c>
      <c r="B124" s="90">
        <v>0</v>
      </c>
    </row>
    <row r="125" spans="1:2" x14ac:dyDescent="0.25">
      <c r="A125" s="4">
        <v>42831</v>
      </c>
      <c r="B125" s="90">
        <v>2.1999999999999999E-2</v>
      </c>
    </row>
    <row r="126" spans="1:2" x14ac:dyDescent="0.25">
      <c r="A126" s="4">
        <v>42830</v>
      </c>
      <c r="B126" s="90">
        <v>2.2800000000000001E-2</v>
      </c>
    </row>
    <row r="127" spans="1:2" x14ac:dyDescent="0.25">
      <c r="A127" s="4">
        <v>42829</v>
      </c>
      <c r="B127" s="90">
        <v>2.6100000000000002E-2</v>
      </c>
    </row>
    <row r="128" spans="1:2" x14ac:dyDescent="0.25">
      <c r="A128" s="4">
        <v>42828</v>
      </c>
      <c r="B128" s="90">
        <v>2.1999999999999999E-2</v>
      </c>
    </row>
    <row r="129" spans="1:2" x14ac:dyDescent="0.25">
      <c r="A129" s="4">
        <v>42827</v>
      </c>
      <c r="B129" s="90">
        <v>0</v>
      </c>
    </row>
    <row r="130" spans="1:2" x14ac:dyDescent="0.25">
      <c r="A130" s="4">
        <v>42826</v>
      </c>
      <c r="B130" s="90">
        <v>0</v>
      </c>
    </row>
    <row r="131" spans="1:2" x14ac:dyDescent="0.25">
      <c r="A131" s="4">
        <v>42825</v>
      </c>
      <c r="B131" s="90">
        <v>2.0199999999999999E-2</v>
      </c>
    </row>
    <row r="132" spans="1:2" x14ac:dyDescent="0.25">
      <c r="A132" s="4">
        <v>42824</v>
      </c>
      <c r="B132" s="90">
        <v>4.8500000000000001E-2</v>
      </c>
    </row>
    <row r="133" spans="1:2" x14ac:dyDescent="0.25">
      <c r="A133" s="4">
        <v>42823</v>
      </c>
      <c r="B133" s="90">
        <v>8.0600000000000005E-2</v>
      </c>
    </row>
    <row r="134" spans="1:2" x14ac:dyDescent="0.25">
      <c r="A134" s="4">
        <v>42822</v>
      </c>
      <c r="B134" s="90">
        <v>7.0099999999999996E-2</v>
      </c>
    </row>
    <row r="135" spans="1:2" x14ac:dyDescent="0.25">
      <c r="A135" s="4">
        <v>42821</v>
      </c>
      <c r="B135" s="90">
        <v>6.93E-2</v>
      </c>
    </row>
    <row r="136" spans="1:2" x14ac:dyDescent="0.25">
      <c r="A136" s="4">
        <v>42820</v>
      </c>
      <c r="B136" s="90">
        <v>5.9499999999999997E-2</v>
      </c>
    </row>
    <row r="137" spans="1:2" x14ac:dyDescent="0.25">
      <c r="A137" s="4">
        <v>42819</v>
      </c>
      <c r="B137" s="90">
        <v>2.86E-2</v>
      </c>
    </row>
    <row r="138" spans="1:2" x14ac:dyDescent="0.25">
      <c r="A138" s="4">
        <v>42818</v>
      </c>
      <c r="B138" s="90">
        <v>3.78E-2</v>
      </c>
    </row>
    <row r="139" spans="1:2" x14ac:dyDescent="0.25">
      <c r="A139" s="4">
        <v>42817</v>
      </c>
      <c r="B139" s="90">
        <v>6.08E-2</v>
      </c>
    </row>
    <row r="140" spans="1:2" x14ac:dyDescent="0.25">
      <c r="A140" s="4">
        <v>42816</v>
      </c>
      <c r="B140" s="90">
        <v>7.1099999999999997E-2</v>
      </c>
    </row>
    <row r="141" spans="1:2" x14ac:dyDescent="0.25">
      <c r="A141" s="4">
        <v>42815</v>
      </c>
      <c r="B141" s="90">
        <v>0.1026</v>
      </c>
    </row>
    <row r="142" spans="1:2" x14ac:dyDescent="0.25">
      <c r="A142" s="4">
        <v>42814</v>
      </c>
      <c r="B142" s="90">
        <v>0.1046</v>
      </c>
    </row>
    <row r="143" spans="1:2" x14ac:dyDescent="0.25">
      <c r="A143" s="4">
        <v>42813</v>
      </c>
      <c r="B143" s="90">
        <v>7.9899999999999999E-2</v>
      </c>
    </row>
    <row r="144" spans="1:2" x14ac:dyDescent="0.25">
      <c r="A144" s="4">
        <v>42812</v>
      </c>
      <c r="B144" s="90">
        <v>4.9500000000000002E-2</v>
      </c>
    </row>
    <row r="145" spans="1:2" x14ac:dyDescent="0.25">
      <c r="A145" s="4">
        <v>42811</v>
      </c>
      <c r="B145" s="90">
        <v>4.58E-2</v>
      </c>
    </row>
    <row r="146" spans="1:2" x14ac:dyDescent="0.25">
      <c r="A146" s="4">
        <v>42810</v>
      </c>
      <c r="B146" s="90">
        <v>8.4500000000000006E-2</v>
      </c>
    </row>
    <row r="147" spans="1:2" x14ac:dyDescent="0.25">
      <c r="A147" s="4">
        <v>42809</v>
      </c>
      <c r="B147" s="90">
        <v>9.0800000000000006E-2</v>
      </c>
    </row>
    <row r="148" spans="1:2" x14ac:dyDescent="0.25">
      <c r="A148" s="4">
        <v>42808</v>
      </c>
      <c r="B148" s="90">
        <v>0.14710000000000001</v>
      </c>
    </row>
    <row r="149" spans="1:2" x14ac:dyDescent="0.25">
      <c r="A149" s="4">
        <v>42807</v>
      </c>
      <c r="B149" s="90">
        <v>0.14630000000000001</v>
      </c>
    </row>
    <row r="150" spans="1:2" x14ac:dyDescent="0.25">
      <c r="A150" s="4">
        <v>42806</v>
      </c>
      <c r="B150" s="90">
        <v>0.1206</v>
      </c>
    </row>
    <row r="151" spans="1:2" x14ac:dyDescent="0.25">
      <c r="A151" s="4">
        <v>42805</v>
      </c>
      <c r="B151" s="90">
        <v>8.9300000000000004E-2</v>
      </c>
    </row>
    <row r="152" spans="1:2" x14ac:dyDescent="0.25">
      <c r="A152" s="4">
        <v>42804</v>
      </c>
      <c r="B152" s="90">
        <v>8.5400000000000004E-2</v>
      </c>
    </row>
    <row r="153" spans="1:2" x14ac:dyDescent="0.25">
      <c r="A153" s="4">
        <v>42803</v>
      </c>
      <c r="B153" s="90">
        <v>0.1036</v>
      </c>
    </row>
    <row r="154" spans="1:2" x14ac:dyDescent="0.25">
      <c r="A154" s="4">
        <v>42802</v>
      </c>
      <c r="B154" s="90">
        <v>0.13739999999999999</v>
      </c>
    </row>
    <row r="155" spans="1:2" x14ac:dyDescent="0.25">
      <c r="A155" s="4">
        <v>42801</v>
      </c>
      <c r="B155" s="90">
        <v>0.14779999999999999</v>
      </c>
    </row>
    <row r="156" spans="1:2" x14ac:dyDescent="0.25">
      <c r="A156" s="4">
        <v>42800</v>
      </c>
      <c r="B156" s="90">
        <v>0.18479999999999999</v>
      </c>
    </row>
    <row r="157" spans="1:2" x14ac:dyDescent="0.25">
      <c r="A157" s="4">
        <v>42799</v>
      </c>
      <c r="B157" s="90">
        <v>0.13600000000000001</v>
      </c>
    </row>
    <row r="158" spans="1:2" x14ac:dyDescent="0.25">
      <c r="A158" s="4">
        <v>42798</v>
      </c>
      <c r="B158" s="90">
        <v>0.10349999999999999</v>
      </c>
    </row>
    <row r="159" spans="1:2" x14ac:dyDescent="0.25">
      <c r="A159" s="4">
        <v>42797</v>
      </c>
      <c r="B159" s="90">
        <v>8.0500000000000002E-2</v>
      </c>
    </row>
    <row r="160" spans="1:2" x14ac:dyDescent="0.25">
      <c r="A160" s="4">
        <v>42796</v>
      </c>
      <c r="B160" s="90">
        <v>8.8900000000000007E-2</v>
      </c>
    </row>
    <row r="161" spans="1:2" x14ac:dyDescent="0.25">
      <c r="A161" s="4">
        <v>42795</v>
      </c>
      <c r="B161" s="90">
        <v>6.6500000000000004E-2</v>
      </c>
    </row>
    <row r="162" spans="1:2" x14ac:dyDescent="0.25">
      <c r="A162" s="4">
        <v>42794</v>
      </c>
      <c r="B162" s="90">
        <v>4.2299999999999997E-2</v>
      </c>
    </row>
    <row r="163" spans="1:2" x14ac:dyDescent="0.25">
      <c r="A163" s="4">
        <v>42793</v>
      </c>
      <c r="B163" s="90">
        <v>2.01E-2</v>
      </c>
    </row>
    <row r="164" spans="1:2" x14ac:dyDescent="0.25">
      <c r="A164" s="4">
        <v>42792</v>
      </c>
      <c r="B164" s="90">
        <v>2.01E-2</v>
      </c>
    </row>
    <row r="165" spans="1:2" x14ac:dyDescent="0.25">
      <c r="A165" s="4">
        <v>42791</v>
      </c>
      <c r="B165" s="90">
        <v>2.01E-2</v>
      </c>
    </row>
    <row r="166" spans="1:2" x14ac:dyDescent="0.25">
      <c r="A166" s="4">
        <v>42790</v>
      </c>
      <c r="B166" s="90">
        <v>1.7399999999999999E-2</v>
      </c>
    </row>
    <row r="167" spans="1:2" x14ac:dyDescent="0.25">
      <c r="A167" s="4">
        <v>42789</v>
      </c>
      <c r="B167" s="90">
        <v>8.3000000000000001E-3</v>
      </c>
    </row>
    <row r="168" spans="1:2" x14ac:dyDescent="0.25">
      <c r="A168" s="4">
        <v>42788</v>
      </c>
      <c r="B168" s="90">
        <v>1.95E-2</v>
      </c>
    </row>
    <row r="169" spans="1:2" x14ac:dyDescent="0.25">
      <c r="A169" s="4">
        <v>42787</v>
      </c>
      <c r="B169" s="90">
        <v>0</v>
      </c>
    </row>
    <row r="170" spans="1:2" x14ac:dyDescent="0.25">
      <c r="A170" s="4">
        <v>42786</v>
      </c>
      <c r="B170" s="90">
        <v>1E-4</v>
      </c>
    </row>
    <row r="171" spans="1:2" x14ac:dyDescent="0.25">
      <c r="A171" s="4">
        <v>42785</v>
      </c>
      <c r="B171" s="90">
        <v>1.7999999999999999E-2</v>
      </c>
    </row>
    <row r="172" spans="1:2" x14ac:dyDescent="0.25">
      <c r="A172" s="4">
        <v>42784</v>
      </c>
      <c r="B172" s="90">
        <v>1.7999999999999999E-2</v>
      </c>
    </row>
    <row r="173" spans="1:2" x14ac:dyDescent="0.25">
      <c r="A173" s="4">
        <v>42783</v>
      </c>
      <c r="B173" s="90">
        <v>2.5999999999999999E-2</v>
      </c>
    </row>
    <row r="174" spans="1:2" x14ac:dyDescent="0.25">
      <c r="A174" s="4">
        <v>42782</v>
      </c>
      <c r="B174" s="90">
        <v>0</v>
      </c>
    </row>
    <row r="175" spans="1:2" x14ac:dyDescent="0.25">
      <c r="A175" s="4">
        <v>42781</v>
      </c>
      <c r="B175" s="90">
        <v>0</v>
      </c>
    </row>
    <row r="176" spans="1:2" x14ac:dyDescent="0.25">
      <c r="A176" s="4">
        <v>42780</v>
      </c>
      <c r="B176" s="90">
        <v>1.15E-2</v>
      </c>
    </row>
    <row r="177" spans="1:2" x14ac:dyDescent="0.25">
      <c r="A177" s="4">
        <v>42779</v>
      </c>
      <c r="B177" s="90">
        <v>1.9699999999999999E-2</v>
      </c>
    </row>
    <row r="178" spans="1:2" x14ac:dyDescent="0.25">
      <c r="A178" s="4">
        <v>42778</v>
      </c>
      <c r="B178" s="90">
        <v>2.4899999999999999E-2</v>
      </c>
    </row>
    <row r="179" spans="1:2" x14ac:dyDescent="0.25">
      <c r="A179" s="4">
        <v>42777</v>
      </c>
      <c r="B179" s="90">
        <v>2.4899999999999999E-2</v>
      </c>
    </row>
    <row r="180" spans="1:2" x14ac:dyDescent="0.25">
      <c r="A180" s="4">
        <v>42776</v>
      </c>
      <c r="B180" s="90">
        <v>2.0199999999999999E-2</v>
      </c>
    </row>
    <row r="181" spans="1:2" x14ac:dyDescent="0.25">
      <c r="A181" s="4">
        <v>42775</v>
      </c>
      <c r="B181" s="90">
        <v>3.8300000000000001E-2</v>
      </c>
    </row>
    <row r="182" spans="1:2" x14ac:dyDescent="0.25">
      <c r="A182" s="4">
        <v>42774</v>
      </c>
      <c r="B182" s="90">
        <v>6.1999999999999998E-3</v>
      </c>
    </row>
    <row r="183" spans="1:2" x14ac:dyDescent="0.25">
      <c r="A183" s="4">
        <v>42773</v>
      </c>
      <c r="B183" s="90">
        <v>4.0599999999999997E-2</v>
      </c>
    </row>
    <row r="184" spans="1:2" x14ac:dyDescent="0.25">
      <c r="A184" s="4">
        <v>42772</v>
      </c>
      <c r="B184" s="90">
        <v>2.5499999999999998E-2</v>
      </c>
    </row>
    <row r="185" spans="1:2" x14ac:dyDescent="0.25">
      <c r="A185" s="4">
        <v>42771</v>
      </c>
      <c r="B185" s="90">
        <v>3.2800000000000003E-2</v>
      </c>
    </row>
    <row r="186" spans="1:2" x14ac:dyDescent="0.25">
      <c r="A186" s="4">
        <v>42770</v>
      </c>
      <c r="B186" s="90">
        <v>3.2800000000000003E-2</v>
      </c>
    </row>
    <row r="187" spans="1:2" x14ac:dyDescent="0.25">
      <c r="A187" s="4">
        <v>42769</v>
      </c>
      <c r="B187" s="90">
        <v>4.0099999999999997E-2</v>
      </c>
    </row>
    <row r="188" spans="1:2" x14ac:dyDescent="0.25">
      <c r="A188" s="4">
        <v>42768</v>
      </c>
      <c r="B188" s="90">
        <v>3.9100000000000003E-2</v>
      </c>
    </row>
    <row r="189" spans="1:2" x14ac:dyDescent="0.25">
      <c r="A189" s="4">
        <v>42767</v>
      </c>
      <c r="B189" s="90">
        <v>3.0200000000000001E-2</v>
      </c>
    </row>
    <row r="190" spans="1:2" x14ac:dyDescent="0.25">
      <c r="A190" s="4">
        <v>42766</v>
      </c>
      <c r="B190" s="90">
        <v>5.6300000000000003E-2</v>
      </c>
    </row>
    <row r="191" spans="1:2" x14ac:dyDescent="0.25">
      <c r="A191" s="4">
        <v>42765</v>
      </c>
      <c r="B191" s="90">
        <v>8.5099999999999995E-2</v>
      </c>
    </row>
    <row r="192" spans="1:2" x14ac:dyDescent="0.25">
      <c r="A192" s="4">
        <v>42764</v>
      </c>
      <c r="B192" s="90">
        <v>8.9399999999999993E-2</v>
      </c>
    </row>
    <row r="193" spans="1:2" x14ac:dyDescent="0.25">
      <c r="A193" s="4">
        <v>42763</v>
      </c>
      <c r="B193" s="90">
        <v>8.9399999999999993E-2</v>
      </c>
    </row>
    <row r="194" spans="1:2" x14ac:dyDescent="0.25">
      <c r="A194" s="4">
        <v>42762</v>
      </c>
      <c r="B194" s="90">
        <v>0.1273</v>
      </c>
    </row>
    <row r="195" spans="1:2" x14ac:dyDescent="0.25">
      <c r="A195" s="4">
        <v>42761</v>
      </c>
      <c r="B195" s="90">
        <v>0.16889999999999999</v>
      </c>
    </row>
    <row r="196" spans="1:2" x14ac:dyDescent="0.25">
      <c r="A196" s="4">
        <v>42760</v>
      </c>
      <c r="B196" s="90">
        <v>0.16769999999999999</v>
      </c>
    </row>
    <row r="197" spans="1:2" x14ac:dyDescent="0.25">
      <c r="A197" s="4">
        <v>42759</v>
      </c>
      <c r="B197" s="90">
        <v>0.20519999999999999</v>
      </c>
    </row>
    <row r="198" spans="1:2" x14ac:dyDescent="0.25">
      <c r="A198" s="4">
        <v>42758</v>
      </c>
      <c r="B198" s="90">
        <v>0.193</v>
      </c>
    </row>
    <row r="199" spans="1:2" x14ac:dyDescent="0.25">
      <c r="A199" s="4">
        <v>42757</v>
      </c>
      <c r="B199" s="90">
        <v>0.16059999999999999</v>
      </c>
    </row>
    <row r="200" spans="1:2" x14ac:dyDescent="0.25">
      <c r="A200" s="4">
        <v>42756</v>
      </c>
      <c r="B200" s="90">
        <v>0.1265</v>
      </c>
    </row>
    <row r="201" spans="1:2" x14ac:dyDescent="0.25">
      <c r="A201" s="4">
        <v>42755</v>
      </c>
      <c r="B201" s="90">
        <v>0.129</v>
      </c>
    </row>
    <row r="202" spans="1:2" x14ac:dyDescent="0.25">
      <c r="A202" s="4">
        <v>42754</v>
      </c>
      <c r="B202" s="90">
        <v>0.1517</v>
      </c>
    </row>
    <row r="203" spans="1:2" x14ac:dyDescent="0.25">
      <c r="A203" s="4">
        <v>42753</v>
      </c>
      <c r="B203" s="90">
        <v>0.189</v>
      </c>
    </row>
    <row r="204" spans="1:2" x14ac:dyDescent="0.25">
      <c r="A204" s="4">
        <v>42752</v>
      </c>
      <c r="B204" s="90">
        <v>0.18160000000000001</v>
      </c>
    </row>
    <row r="205" spans="1:2" x14ac:dyDescent="0.25">
      <c r="A205" s="4">
        <v>42751</v>
      </c>
      <c r="B205" s="90">
        <v>0.19289999999999999</v>
      </c>
    </row>
    <row r="206" spans="1:2" x14ac:dyDescent="0.25">
      <c r="A206" s="4">
        <v>42750</v>
      </c>
      <c r="B206" s="90">
        <v>0.16320000000000001</v>
      </c>
    </row>
    <row r="207" spans="1:2" x14ac:dyDescent="0.25">
      <c r="A207" s="4">
        <v>42749</v>
      </c>
      <c r="B207" s="90">
        <v>0.13850000000000001</v>
      </c>
    </row>
    <row r="208" spans="1:2" x14ac:dyDescent="0.25">
      <c r="A208" s="4">
        <v>42748</v>
      </c>
      <c r="B208" s="90">
        <v>0.1421</v>
      </c>
    </row>
    <row r="209" spans="1:2" x14ac:dyDescent="0.25">
      <c r="A209" s="4">
        <v>42747</v>
      </c>
      <c r="B209" s="90">
        <v>0.16950000000000001</v>
      </c>
    </row>
    <row r="210" spans="1:2" x14ac:dyDescent="0.25">
      <c r="A210" s="4">
        <v>42746</v>
      </c>
      <c r="B210" s="90">
        <v>0.2263</v>
      </c>
    </row>
    <row r="211" spans="1:2" x14ac:dyDescent="0.25">
      <c r="A211" s="4">
        <v>42745</v>
      </c>
      <c r="B211" s="90">
        <v>0.18160000000000001</v>
      </c>
    </row>
    <row r="212" spans="1:2" x14ac:dyDescent="0.25">
      <c r="A212" s="4">
        <v>42744</v>
      </c>
      <c r="B212" s="90">
        <v>0.1946</v>
      </c>
    </row>
    <row r="213" spans="1:2" x14ac:dyDescent="0.25">
      <c r="A213" s="4">
        <v>42743</v>
      </c>
      <c r="B213" s="90">
        <v>0.18049999999999999</v>
      </c>
    </row>
    <row r="214" spans="1:2" x14ac:dyDescent="0.25">
      <c r="A214" s="4">
        <v>42742</v>
      </c>
      <c r="B214" s="90">
        <v>0.14510000000000001</v>
      </c>
    </row>
    <row r="215" spans="1:2" x14ac:dyDescent="0.25">
      <c r="A215" s="4">
        <v>42741</v>
      </c>
      <c r="B215" s="90">
        <v>0.16470000000000001</v>
      </c>
    </row>
    <row r="216" spans="1:2" x14ac:dyDescent="0.25">
      <c r="A216" s="4">
        <v>42740</v>
      </c>
      <c r="B216" s="90">
        <v>0.18240000000000001</v>
      </c>
    </row>
    <row r="217" spans="1:2" x14ac:dyDescent="0.25">
      <c r="A217" s="4">
        <v>42739</v>
      </c>
      <c r="B217" s="90">
        <v>0.24479999999999999</v>
      </c>
    </row>
    <row r="218" spans="1:2" x14ac:dyDescent="0.25">
      <c r="A218" s="4">
        <v>42738</v>
      </c>
      <c r="B218" s="90">
        <v>0.21199999999999999</v>
      </c>
    </row>
    <row r="219" spans="1:2" x14ac:dyDescent="0.25">
      <c r="A219" s="4">
        <v>42737</v>
      </c>
      <c r="B219" s="90">
        <v>0.1996</v>
      </c>
    </row>
    <row r="220" spans="1:2" x14ac:dyDescent="0.25">
      <c r="A220" s="4">
        <v>42736</v>
      </c>
      <c r="B220" s="90">
        <v>0.17</v>
      </c>
    </row>
    <row r="221" spans="1:2" x14ac:dyDescent="0.25">
      <c r="A221" s="4">
        <v>42735</v>
      </c>
      <c r="B221" s="90">
        <v>0.1449</v>
      </c>
    </row>
    <row r="222" spans="1:2" x14ac:dyDescent="0.25">
      <c r="A222" s="4">
        <v>42734</v>
      </c>
      <c r="B222" s="90">
        <v>0.14979999999999999</v>
      </c>
    </row>
    <row r="223" spans="1:2" x14ac:dyDescent="0.25">
      <c r="A223" s="4">
        <v>42733</v>
      </c>
      <c r="B223" s="90">
        <v>0.17510000000000001</v>
      </c>
    </row>
    <row r="224" spans="1:2" x14ac:dyDescent="0.25">
      <c r="A224" s="4">
        <v>42732</v>
      </c>
      <c r="B224" s="90">
        <v>0.20200000000000001</v>
      </c>
    </row>
    <row r="225" spans="1:2" x14ac:dyDescent="0.25">
      <c r="A225" s="4">
        <v>42731</v>
      </c>
      <c r="B225" s="90">
        <v>0.21859999999999999</v>
      </c>
    </row>
    <row r="226" spans="1:2" x14ac:dyDescent="0.25">
      <c r="A226" s="4">
        <v>42730</v>
      </c>
      <c r="B226" s="90">
        <v>0.22120000000000001</v>
      </c>
    </row>
    <row r="227" spans="1:2" x14ac:dyDescent="0.25">
      <c r="A227" s="4">
        <v>42729</v>
      </c>
      <c r="B227" s="90">
        <v>0.19040000000000001</v>
      </c>
    </row>
    <row r="228" spans="1:2" x14ac:dyDescent="0.25">
      <c r="A228" s="4">
        <v>42728</v>
      </c>
      <c r="B228" s="90">
        <v>0.1545</v>
      </c>
    </row>
    <row r="229" spans="1:2" x14ac:dyDescent="0.25">
      <c r="A229" s="4">
        <v>42727</v>
      </c>
      <c r="B229" s="90">
        <v>0.15010000000000001</v>
      </c>
    </row>
    <row r="230" spans="1:2" x14ac:dyDescent="0.25">
      <c r="A230" s="4">
        <v>42726</v>
      </c>
      <c r="B230" s="90">
        <v>0.16569999999999999</v>
      </c>
    </row>
    <row r="231" spans="1:2" x14ac:dyDescent="0.25">
      <c r="A231" s="4">
        <v>42725</v>
      </c>
      <c r="B231" s="90">
        <v>0.2099</v>
      </c>
    </row>
    <row r="232" spans="1:2" x14ac:dyDescent="0.25">
      <c r="A232" s="4">
        <v>42724</v>
      </c>
      <c r="B232" s="90">
        <v>0.21060000000000001</v>
      </c>
    </row>
    <row r="233" spans="1:2" x14ac:dyDescent="0.25">
      <c r="A233" s="4">
        <v>42723</v>
      </c>
      <c r="B233" s="90">
        <v>0.2258</v>
      </c>
    </row>
    <row r="234" spans="1:2" x14ac:dyDescent="0.25">
      <c r="A234" s="4">
        <v>42722</v>
      </c>
      <c r="B234" s="90">
        <v>0.19159999999999999</v>
      </c>
    </row>
    <row r="235" spans="1:2" x14ac:dyDescent="0.25">
      <c r="A235" s="4">
        <v>42721</v>
      </c>
      <c r="B235" s="90">
        <v>0.16520000000000001</v>
      </c>
    </row>
    <row r="236" spans="1:2" x14ac:dyDescent="0.25">
      <c r="A236" s="4">
        <v>42720</v>
      </c>
      <c r="B236" s="90">
        <v>0.16719999999999999</v>
      </c>
    </row>
    <row r="237" spans="1:2" x14ac:dyDescent="0.25">
      <c r="A237" s="4">
        <v>42719</v>
      </c>
      <c r="B237" s="90">
        <v>0.17749999999999999</v>
      </c>
    </row>
    <row r="238" spans="1:2" x14ac:dyDescent="0.25">
      <c r="A238" s="4">
        <v>42718</v>
      </c>
      <c r="B238" s="90">
        <v>0.21390000000000001</v>
      </c>
    </row>
    <row r="239" spans="1:2" x14ac:dyDescent="0.25">
      <c r="A239" s="4">
        <v>42717</v>
      </c>
      <c r="B239" s="90">
        <v>0.21390000000000001</v>
      </c>
    </row>
    <row r="240" spans="1:2" x14ac:dyDescent="0.25">
      <c r="A240" s="4">
        <v>42716</v>
      </c>
      <c r="B240" s="90">
        <v>0.25130000000000002</v>
      </c>
    </row>
    <row r="241" spans="1:2" x14ac:dyDescent="0.25">
      <c r="A241" s="4">
        <v>42715</v>
      </c>
      <c r="B241" s="90">
        <v>0.21299999999999999</v>
      </c>
    </row>
    <row r="242" spans="1:2" x14ac:dyDescent="0.25">
      <c r="A242" s="4">
        <v>42714</v>
      </c>
      <c r="B242" s="90">
        <v>0.1757</v>
      </c>
    </row>
    <row r="243" spans="1:2" x14ac:dyDescent="0.25">
      <c r="A243" s="4">
        <v>42713</v>
      </c>
      <c r="B243" s="90">
        <v>0.1658</v>
      </c>
    </row>
    <row r="244" spans="1:2" x14ac:dyDescent="0.25">
      <c r="A244" s="4">
        <v>42712</v>
      </c>
      <c r="B244" s="90">
        <v>0.18709999999999999</v>
      </c>
    </row>
    <row r="245" spans="1:2" x14ac:dyDescent="0.25">
      <c r="A245" s="4">
        <v>42711</v>
      </c>
      <c r="B245" s="90">
        <v>0.20749999999999999</v>
      </c>
    </row>
    <row r="246" spans="1:2" x14ac:dyDescent="0.25">
      <c r="A246" s="4">
        <v>42710</v>
      </c>
      <c r="B246" s="90">
        <v>0.21010000000000001</v>
      </c>
    </row>
    <row r="247" spans="1:2" x14ac:dyDescent="0.25">
      <c r="A247" s="4">
        <v>42709</v>
      </c>
      <c r="B247" s="90">
        <v>0.22600000000000001</v>
      </c>
    </row>
    <row r="248" spans="1:2" x14ac:dyDescent="0.25">
      <c r="A248" s="4">
        <v>42708</v>
      </c>
      <c r="B248" s="90">
        <v>0.20960000000000001</v>
      </c>
    </row>
    <row r="249" spans="1:2" x14ac:dyDescent="0.25">
      <c r="A249" s="4">
        <v>42707</v>
      </c>
      <c r="B249" s="90">
        <v>0.17230000000000001</v>
      </c>
    </row>
    <row r="250" spans="1:2" x14ac:dyDescent="0.25">
      <c r="A250" s="4">
        <v>42706</v>
      </c>
      <c r="B250" s="90">
        <v>0.19120000000000001</v>
      </c>
    </row>
    <row r="251" spans="1:2" x14ac:dyDescent="0.25">
      <c r="A251" s="4">
        <v>42705</v>
      </c>
      <c r="B251" s="90">
        <v>0.18490000000000001</v>
      </c>
    </row>
    <row r="252" spans="1:2" x14ac:dyDescent="0.25">
      <c r="A252" s="4">
        <v>42704</v>
      </c>
      <c r="B252" s="90">
        <v>0.18559999999999999</v>
      </c>
    </row>
    <row r="253" spans="1:2" x14ac:dyDescent="0.25">
      <c r="A253" s="4">
        <v>42703</v>
      </c>
      <c r="B253" s="90">
        <v>0.20519999999999999</v>
      </c>
    </row>
    <row r="254" spans="1:2" x14ac:dyDescent="0.25">
      <c r="A254" s="4">
        <v>42702</v>
      </c>
      <c r="B254" s="90">
        <v>0.18809999999999999</v>
      </c>
    </row>
    <row r="255" spans="1:2" x14ac:dyDescent="0.25">
      <c r="A255" s="4">
        <v>42701</v>
      </c>
      <c r="B255" s="90">
        <v>0.16070000000000001</v>
      </c>
    </row>
    <row r="256" spans="1:2" x14ac:dyDescent="0.25">
      <c r="A256" s="4">
        <v>42700</v>
      </c>
      <c r="B256" s="90">
        <v>0.1245</v>
      </c>
    </row>
    <row r="257" spans="1:2" x14ac:dyDescent="0.25">
      <c r="A257" s="4">
        <v>42699</v>
      </c>
      <c r="B257" s="90">
        <v>0.1691</v>
      </c>
    </row>
    <row r="258" spans="1:2" x14ac:dyDescent="0.25">
      <c r="A258" s="4">
        <v>42698</v>
      </c>
      <c r="B258" s="90">
        <v>0.18729999999999999</v>
      </c>
    </row>
    <row r="259" spans="1:2" x14ac:dyDescent="0.25">
      <c r="A259" s="4">
        <v>42697</v>
      </c>
      <c r="B259" s="90">
        <v>0.19700000000000001</v>
      </c>
    </row>
    <row r="260" spans="1:2" x14ac:dyDescent="0.25">
      <c r="A260" s="4">
        <v>42696</v>
      </c>
      <c r="B260" s="90">
        <v>0.20849999999999999</v>
      </c>
    </row>
    <row r="261" spans="1:2" x14ac:dyDescent="0.25">
      <c r="A261" s="4">
        <v>42695</v>
      </c>
      <c r="B261" s="90">
        <v>0.20780000000000001</v>
      </c>
    </row>
    <row r="262" spans="1:2" x14ac:dyDescent="0.25">
      <c r="A262" s="4">
        <v>42694</v>
      </c>
      <c r="B262" s="90">
        <v>0.18060000000000001</v>
      </c>
    </row>
    <row r="263" spans="1:2" x14ac:dyDescent="0.25">
      <c r="A263" s="4">
        <v>42693</v>
      </c>
      <c r="B263" s="90">
        <v>0.14299999999999999</v>
      </c>
    </row>
    <row r="264" spans="1:2" x14ac:dyDescent="0.25">
      <c r="A264" s="4">
        <v>42692</v>
      </c>
      <c r="B264" s="90">
        <v>0.19070000000000001</v>
      </c>
    </row>
    <row r="265" spans="1:2" x14ac:dyDescent="0.25">
      <c r="A265" s="4">
        <v>42691</v>
      </c>
      <c r="B265" s="90">
        <v>0.19239999999999999</v>
      </c>
    </row>
    <row r="266" spans="1:2" x14ac:dyDescent="0.25">
      <c r="A266" s="4">
        <v>42690</v>
      </c>
      <c r="B266" s="90">
        <v>0.1993</v>
      </c>
    </row>
    <row r="267" spans="1:2" x14ac:dyDescent="0.25">
      <c r="A267" s="4">
        <v>42689</v>
      </c>
      <c r="B267" s="90">
        <v>0.17080000000000001</v>
      </c>
    </row>
    <row r="268" spans="1:2" x14ac:dyDescent="0.25">
      <c r="A268" s="4">
        <v>42688</v>
      </c>
      <c r="B268" s="90">
        <v>0.17910000000000001</v>
      </c>
    </row>
    <row r="269" spans="1:2" x14ac:dyDescent="0.25">
      <c r="A269" s="4">
        <v>42687</v>
      </c>
      <c r="B269" s="90">
        <v>0.1444</v>
      </c>
    </row>
    <row r="270" spans="1:2" x14ac:dyDescent="0.25">
      <c r="A270" s="4">
        <v>42686</v>
      </c>
      <c r="B270" s="90">
        <v>0.10730000000000001</v>
      </c>
    </row>
    <row r="271" spans="1:2" x14ac:dyDescent="0.25">
      <c r="A271" s="4">
        <v>42685</v>
      </c>
      <c r="B271" s="90">
        <v>0.13730000000000001</v>
      </c>
    </row>
    <row r="272" spans="1:2" x14ac:dyDescent="0.25">
      <c r="A272" s="4">
        <v>42684</v>
      </c>
      <c r="B272" s="90">
        <v>0.16420000000000001</v>
      </c>
    </row>
    <row r="273" spans="1:2" x14ac:dyDescent="0.25">
      <c r="A273" s="4">
        <v>42683</v>
      </c>
      <c r="B273" s="90">
        <v>0.16</v>
      </c>
    </row>
    <row r="274" spans="1:2" x14ac:dyDescent="0.25">
      <c r="A274" s="4">
        <v>42682</v>
      </c>
      <c r="B274" s="90">
        <v>0.1817</v>
      </c>
    </row>
    <row r="275" spans="1:2" x14ac:dyDescent="0.25">
      <c r="A275" s="4">
        <v>42681</v>
      </c>
      <c r="B275" s="90">
        <v>0.18579999999999999</v>
      </c>
    </row>
    <row r="276" spans="1:2" x14ac:dyDescent="0.25">
      <c r="A276" s="4">
        <v>42680</v>
      </c>
      <c r="B276" s="90">
        <v>0.14230000000000001</v>
      </c>
    </row>
    <row r="277" spans="1:2" x14ac:dyDescent="0.25">
      <c r="A277" s="4">
        <v>42679</v>
      </c>
      <c r="B277" s="90">
        <v>0.1147</v>
      </c>
    </row>
    <row r="278" spans="1:2" x14ac:dyDescent="0.25">
      <c r="A278" s="4">
        <v>42678</v>
      </c>
      <c r="B278" s="90">
        <v>0.1467</v>
      </c>
    </row>
    <row r="279" spans="1:2" x14ac:dyDescent="0.25">
      <c r="A279" s="4">
        <v>42677</v>
      </c>
      <c r="B279" s="90">
        <v>0.16930000000000001</v>
      </c>
    </row>
    <row r="280" spans="1:2" x14ac:dyDescent="0.25">
      <c r="A280" s="4">
        <v>42676</v>
      </c>
      <c r="B280" s="90">
        <v>0.15609999999999999</v>
      </c>
    </row>
    <row r="281" spans="1:2" x14ac:dyDescent="0.25">
      <c r="A281" s="4">
        <v>42675</v>
      </c>
      <c r="B281" s="90">
        <v>0.14280000000000001</v>
      </c>
    </row>
    <row r="282" spans="1:2" x14ac:dyDescent="0.25">
      <c r="A282" s="4">
        <v>42674</v>
      </c>
      <c r="B282" s="90">
        <v>0.1885</v>
      </c>
    </row>
    <row r="283" spans="1:2" x14ac:dyDescent="0.25">
      <c r="A283" s="4">
        <v>42673</v>
      </c>
      <c r="B283" s="90">
        <v>0.14199999999999999</v>
      </c>
    </row>
    <row r="284" spans="1:2" x14ac:dyDescent="0.25">
      <c r="A284" s="4">
        <v>42672</v>
      </c>
      <c r="B284" s="90">
        <v>0.1145</v>
      </c>
    </row>
    <row r="285" spans="1:2" x14ac:dyDescent="0.25">
      <c r="A285" s="4">
        <v>42671</v>
      </c>
      <c r="B285" s="90">
        <v>0.1066</v>
      </c>
    </row>
    <row r="286" spans="1:2" x14ac:dyDescent="0.25">
      <c r="A286" s="4">
        <v>42670</v>
      </c>
      <c r="B286" s="90">
        <v>0.12640000000000001</v>
      </c>
    </row>
    <row r="287" spans="1:2" x14ac:dyDescent="0.25">
      <c r="A287" s="4">
        <v>42669</v>
      </c>
      <c r="B287" s="90">
        <v>0.1842</v>
      </c>
    </row>
    <row r="288" spans="1:2" x14ac:dyDescent="0.25">
      <c r="A288" s="4">
        <v>42668</v>
      </c>
      <c r="B288" s="90">
        <v>0.16109999999999999</v>
      </c>
    </row>
    <row r="289" spans="1:2" x14ac:dyDescent="0.25">
      <c r="A289" s="4">
        <v>42667</v>
      </c>
      <c r="B289" s="90">
        <v>0.1903</v>
      </c>
    </row>
    <row r="290" spans="1:2" x14ac:dyDescent="0.25">
      <c r="A290" s="4">
        <v>42666</v>
      </c>
      <c r="B290" s="90">
        <v>0.15740000000000001</v>
      </c>
    </row>
    <row r="291" spans="1:2" x14ac:dyDescent="0.25">
      <c r="A291" s="4">
        <v>42665</v>
      </c>
      <c r="B291" s="90">
        <v>0.12909999999999999</v>
      </c>
    </row>
    <row r="292" spans="1:2" x14ac:dyDescent="0.25">
      <c r="A292" s="4">
        <v>42664</v>
      </c>
      <c r="B292" s="90">
        <v>0.125</v>
      </c>
    </row>
    <row r="293" spans="1:2" x14ac:dyDescent="0.25">
      <c r="A293" s="4">
        <v>42663</v>
      </c>
      <c r="B293" s="90">
        <v>0.1484</v>
      </c>
    </row>
    <row r="294" spans="1:2" x14ac:dyDescent="0.25">
      <c r="A294" s="4">
        <v>42662</v>
      </c>
      <c r="B294" s="90">
        <v>0.19020000000000001</v>
      </c>
    </row>
    <row r="295" spans="1:2" x14ac:dyDescent="0.25">
      <c r="A295" s="4">
        <v>42661</v>
      </c>
      <c r="B295" s="90">
        <v>0.1515</v>
      </c>
    </row>
    <row r="296" spans="1:2" x14ac:dyDescent="0.25">
      <c r="A296" s="4">
        <v>42660</v>
      </c>
      <c r="B296" s="90">
        <v>0.15540000000000001</v>
      </c>
    </row>
    <row r="297" spans="1:2" x14ac:dyDescent="0.25">
      <c r="A297" s="4">
        <v>42659</v>
      </c>
      <c r="B297" s="90">
        <v>0.12690000000000001</v>
      </c>
    </row>
    <row r="298" spans="1:2" x14ac:dyDescent="0.25">
      <c r="A298" s="4">
        <v>42658</v>
      </c>
      <c r="B298" s="90">
        <v>0.12690000000000001</v>
      </c>
    </row>
    <row r="299" spans="1:2" x14ac:dyDescent="0.25">
      <c r="A299" s="4">
        <v>42657</v>
      </c>
      <c r="B299" s="90">
        <v>0.12720000000000001</v>
      </c>
    </row>
    <row r="300" spans="1:2" x14ac:dyDescent="0.25">
      <c r="A300" s="4">
        <v>42656</v>
      </c>
      <c r="B300" s="90">
        <v>0.19239999999999999</v>
      </c>
    </row>
    <row r="301" spans="1:2" x14ac:dyDescent="0.25">
      <c r="A301" s="4">
        <v>42655</v>
      </c>
      <c r="B301" s="90">
        <v>0.18360000000000001</v>
      </c>
    </row>
    <row r="302" spans="1:2" x14ac:dyDescent="0.25">
      <c r="A302" s="4">
        <v>42654</v>
      </c>
      <c r="B302" s="90">
        <v>0.1749</v>
      </c>
    </row>
    <row r="303" spans="1:2" x14ac:dyDescent="0.25">
      <c r="A303" s="4">
        <v>42653</v>
      </c>
      <c r="B303" s="90">
        <v>0.18770000000000001</v>
      </c>
    </row>
    <row r="304" spans="1:2" x14ac:dyDescent="0.25">
      <c r="A304" s="4">
        <v>42652</v>
      </c>
      <c r="B304" s="90">
        <v>0.151</v>
      </c>
    </row>
    <row r="305" spans="1:2" x14ac:dyDescent="0.25">
      <c r="A305" s="4">
        <v>42651</v>
      </c>
      <c r="B305" s="90">
        <v>0.1135</v>
      </c>
    </row>
    <row r="306" spans="1:2" x14ac:dyDescent="0.25">
      <c r="A306" s="4">
        <v>42650</v>
      </c>
      <c r="B306" s="90">
        <v>0.10539999999999999</v>
      </c>
    </row>
    <row r="307" spans="1:2" x14ac:dyDescent="0.25">
      <c r="A307" s="4">
        <v>42649</v>
      </c>
      <c r="B307" s="90">
        <v>0.14299999999999999</v>
      </c>
    </row>
    <row r="308" spans="1:2" x14ac:dyDescent="0.25">
      <c r="A308" s="4">
        <v>42648</v>
      </c>
      <c r="B308" s="90">
        <v>0.18690000000000001</v>
      </c>
    </row>
    <row r="309" spans="1:2" x14ac:dyDescent="0.25">
      <c r="A309" s="4">
        <v>42647</v>
      </c>
      <c r="B309" s="90">
        <v>0.18160000000000001</v>
      </c>
    </row>
    <row r="310" spans="1:2" x14ac:dyDescent="0.25">
      <c r="A310" s="4">
        <v>42646</v>
      </c>
      <c r="B310" s="90">
        <v>0.1835</v>
      </c>
    </row>
    <row r="311" spans="1:2" x14ac:dyDescent="0.25">
      <c r="A311" s="4">
        <v>42645</v>
      </c>
      <c r="B311" s="90">
        <v>0.18859999999999999</v>
      </c>
    </row>
    <row r="312" spans="1:2" x14ac:dyDescent="0.25">
      <c r="A312" s="4">
        <v>42644</v>
      </c>
      <c r="B312" s="90">
        <v>0.1216</v>
      </c>
    </row>
    <row r="313" spans="1:2" x14ac:dyDescent="0.25">
      <c r="A313" s="4">
        <v>42643</v>
      </c>
      <c r="B313" s="90">
        <v>0.13469999999999999</v>
      </c>
    </row>
    <row r="314" spans="1:2" x14ac:dyDescent="0.25">
      <c r="A314" s="4">
        <v>42642</v>
      </c>
      <c r="B314" s="90">
        <v>0.16969999999999999</v>
      </c>
    </row>
    <row r="315" spans="1:2" x14ac:dyDescent="0.25">
      <c r="A315" s="4">
        <v>42641</v>
      </c>
      <c r="B315" s="90">
        <v>0.182</v>
      </c>
    </row>
    <row r="316" spans="1:2" x14ac:dyDescent="0.25">
      <c r="A316" s="4">
        <v>42640</v>
      </c>
      <c r="B316" s="90">
        <v>0.15240000000000001</v>
      </c>
    </row>
    <row r="317" spans="1:2" x14ac:dyDescent="0.25">
      <c r="A317" s="4">
        <v>42639</v>
      </c>
      <c r="B317" s="90">
        <v>0.15920000000000001</v>
      </c>
    </row>
    <row r="318" spans="1:2" x14ac:dyDescent="0.25">
      <c r="A318" s="4">
        <v>42638</v>
      </c>
      <c r="B318" s="90">
        <v>0.1268</v>
      </c>
    </row>
    <row r="319" spans="1:2" x14ac:dyDescent="0.25">
      <c r="A319" s="4">
        <v>42637</v>
      </c>
      <c r="B319" s="90">
        <v>9.7500000000000003E-2</v>
      </c>
    </row>
    <row r="320" spans="1:2" x14ac:dyDescent="0.25">
      <c r="A320" s="4">
        <v>42636</v>
      </c>
      <c r="B320" s="90">
        <v>0.13339999999999999</v>
      </c>
    </row>
    <row r="321" spans="1:2" x14ac:dyDescent="0.25">
      <c r="A321" s="4">
        <v>42635</v>
      </c>
      <c r="B321" s="90">
        <v>0.18609999999999999</v>
      </c>
    </row>
    <row r="322" spans="1:2" x14ac:dyDescent="0.25">
      <c r="A322" s="4">
        <v>42634</v>
      </c>
      <c r="B322" s="90">
        <v>0.1749</v>
      </c>
    </row>
    <row r="323" spans="1:2" x14ac:dyDescent="0.25">
      <c r="A323" s="4">
        <v>42633</v>
      </c>
      <c r="B323" s="90">
        <v>0.16059999999999999</v>
      </c>
    </row>
    <row r="324" spans="1:2" x14ac:dyDescent="0.25">
      <c r="A324" s="4">
        <v>42632</v>
      </c>
      <c r="B324" s="90">
        <v>0.1883</v>
      </c>
    </row>
    <row r="325" spans="1:2" x14ac:dyDescent="0.25">
      <c r="A325" s="4">
        <v>42631</v>
      </c>
      <c r="B325" s="90">
        <v>0.15129999999999999</v>
      </c>
    </row>
    <row r="326" spans="1:2" x14ac:dyDescent="0.25">
      <c r="A326" s="4">
        <v>42630</v>
      </c>
      <c r="B326" s="90">
        <v>0.1232</v>
      </c>
    </row>
    <row r="327" spans="1:2" x14ac:dyDescent="0.25">
      <c r="A327" s="4">
        <v>42629</v>
      </c>
      <c r="B327" s="90">
        <v>0.15240000000000001</v>
      </c>
    </row>
    <row r="328" spans="1:2" x14ac:dyDescent="0.25">
      <c r="A328" s="4">
        <v>42628</v>
      </c>
      <c r="B328" s="90">
        <v>0.18310000000000001</v>
      </c>
    </row>
    <row r="329" spans="1:2" x14ac:dyDescent="0.25">
      <c r="A329" s="4">
        <v>42627</v>
      </c>
      <c r="B329" s="90">
        <v>0.1681</v>
      </c>
    </row>
    <row r="330" spans="1:2" x14ac:dyDescent="0.25">
      <c r="A330" s="4">
        <v>42626</v>
      </c>
      <c r="B330" s="90">
        <v>0.19020000000000001</v>
      </c>
    </row>
    <row r="331" spans="1:2" x14ac:dyDescent="0.25">
      <c r="A331" s="4">
        <v>42625</v>
      </c>
      <c r="B331" s="90">
        <v>0.19889999999999999</v>
      </c>
    </row>
    <row r="332" spans="1:2" x14ac:dyDescent="0.25">
      <c r="A332" s="4">
        <v>42624</v>
      </c>
      <c r="B332" s="90">
        <v>0.16270000000000001</v>
      </c>
    </row>
    <row r="333" spans="1:2" x14ac:dyDescent="0.25">
      <c r="A333" s="4">
        <v>42623</v>
      </c>
      <c r="B333" s="90">
        <v>0.1331</v>
      </c>
    </row>
    <row r="334" spans="1:2" x14ac:dyDescent="0.25">
      <c r="A334" s="4">
        <v>42622</v>
      </c>
      <c r="B334" s="90">
        <v>0.16589999999999999</v>
      </c>
    </row>
    <row r="335" spans="1:2" x14ac:dyDescent="0.25">
      <c r="A335" s="4">
        <v>42621</v>
      </c>
      <c r="B335" s="90">
        <v>0.19189999999999999</v>
      </c>
    </row>
    <row r="336" spans="1:2" x14ac:dyDescent="0.25">
      <c r="A336" s="4">
        <v>42620</v>
      </c>
      <c r="B336" s="90">
        <v>0.155</v>
      </c>
    </row>
    <row r="337" spans="1:3" x14ac:dyDescent="0.25">
      <c r="A337" s="4">
        <v>42619</v>
      </c>
      <c r="B337" s="90">
        <v>0.18690000000000001</v>
      </c>
      <c r="C337" s="1"/>
    </row>
    <row r="338" spans="1:3" x14ac:dyDescent="0.25">
      <c r="A338" s="4">
        <v>42618</v>
      </c>
      <c r="B338" s="90">
        <v>0.18870000000000001</v>
      </c>
      <c r="C338" s="1"/>
    </row>
    <row r="339" spans="1:3" x14ac:dyDescent="0.25">
      <c r="A339" s="4">
        <v>42617</v>
      </c>
      <c r="B339" s="90">
        <v>0.1565</v>
      </c>
      <c r="C339" s="1"/>
    </row>
    <row r="340" spans="1:3" x14ac:dyDescent="0.25">
      <c r="A340" s="4">
        <v>42616</v>
      </c>
      <c r="B340" s="90">
        <v>0.12820000000000001</v>
      </c>
      <c r="C340" s="1"/>
    </row>
    <row r="341" spans="1:3" x14ac:dyDescent="0.25">
      <c r="A341" s="4">
        <v>42615</v>
      </c>
      <c r="B341" s="90">
        <v>0.16250000000000001</v>
      </c>
      <c r="C341" s="1"/>
    </row>
    <row r="342" spans="1:3" x14ac:dyDescent="0.25">
      <c r="A342" s="4">
        <v>42614</v>
      </c>
      <c r="B342" s="90">
        <v>0.1575</v>
      </c>
      <c r="C342" s="1"/>
    </row>
    <row r="343" spans="1:3" x14ac:dyDescent="0.25">
      <c r="A343" s="4">
        <v>42613</v>
      </c>
      <c r="B343" s="90">
        <v>0.18410000000000001</v>
      </c>
      <c r="C343" s="1"/>
    </row>
    <row r="344" spans="1:3" x14ac:dyDescent="0.25">
      <c r="A344" s="4">
        <v>42612</v>
      </c>
      <c r="B344" s="90">
        <v>0.22409999999999999</v>
      </c>
      <c r="C344" s="1"/>
    </row>
    <row r="345" spans="1:3" x14ac:dyDescent="0.25">
      <c r="A345" s="4">
        <v>42611</v>
      </c>
      <c r="B345" s="90">
        <v>0.21870000000000001</v>
      </c>
      <c r="C345" s="1"/>
    </row>
    <row r="346" spans="1:3" x14ac:dyDescent="0.25">
      <c r="A346" s="4">
        <v>42610</v>
      </c>
      <c r="B346" s="90">
        <v>0.158</v>
      </c>
      <c r="C346" s="1"/>
    </row>
    <row r="347" spans="1:3" x14ac:dyDescent="0.25">
      <c r="A347" s="4">
        <v>42609</v>
      </c>
      <c r="B347" s="90">
        <v>0.129</v>
      </c>
      <c r="C347" s="1"/>
    </row>
    <row r="348" spans="1:3" x14ac:dyDescent="0.25">
      <c r="A348" s="4">
        <v>42608</v>
      </c>
      <c r="B348" s="90">
        <v>0.13539999999999999</v>
      </c>
      <c r="C348" s="1"/>
    </row>
    <row r="349" spans="1:3" x14ac:dyDescent="0.25">
      <c r="A349" s="4">
        <v>42607</v>
      </c>
      <c r="B349" s="90">
        <v>0.18529999999999999</v>
      </c>
      <c r="C349" s="1"/>
    </row>
    <row r="350" spans="1:3" x14ac:dyDescent="0.25">
      <c r="A350" s="4">
        <v>42606</v>
      </c>
      <c r="B350" s="90">
        <v>0.20119999999999999</v>
      </c>
      <c r="C350" s="1"/>
    </row>
    <row r="351" spans="1:3" x14ac:dyDescent="0.25">
      <c r="A351" s="4">
        <v>42605</v>
      </c>
      <c r="B351" s="90">
        <v>0.21010000000000001</v>
      </c>
      <c r="C351" s="1"/>
    </row>
    <row r="352" spans="1:3" x14ac:dyDescent="0.25">
      <c r="A352" s="4">
        <v>42604</v>
      </c>
      <c r="B352" s="90">
        <v>0.19170000000000001</v>
      </c>
      <c r="C352" s="1"/>
    </row>
    <row r="353" spans="1:3" x14ac:dyDescent="0.25">
      <c r="A353" s="4">
        <v>42603</v>
      </c>
      <c r="B353" s="90">
        <v>0.1673</v>
      </c>
      <c r="C353" s="1"/>
    </row>
    <row r="354" spans="1:3" x14ac:dyDescent="0.25">
      <c r="A354" s="4">
        <v>42602</v>
      </c>
      <c r="B354" s="90">
        <v>0.128</v>
      </c>
      <c r="C354" s="1"/>
    </row>
    <row r="355" spans="1:3" x14ac:dyDescent="0.25">
      <c r="A355" s="4">
        <v>42601</v>
      </c>
      <c r="B355" s="90">
        <v>0.13270000000000001</v>
      </c>
      <c r="C355" s="1"/>
    </row>
    <row r="356" spans="1:3" x14ac:dyDescent="0.25">
      <c r="A356" s="4">
        <v>42600</v>
      </c>
      <c r="B356" s="90">
        <v>0.18809999999999999</v>
      </c>
      <c r="C356" s="1"/>
    </row>
    <row r="357" spans="1:3" x14ac:dyDescent="0.25">
      <c r="A357" s="4">
        <v>42599</v>
      </c>
      <c r="B357" s="90">
        <v>0.22289999999999999</v>
      </c>
      <c r="C357" s="1"/>
    </row>
    <row r="358" spans="1:3" x14ac:dyDescent="0.25">
      <c r="A358" s="4">
        <v>42598</v>
      </c>
      <c r="B358" s="90">
        <v>0.1845</v>
      </c>
      <c r="C358" s="1"/>
    </row>
    <row r="359" spans="1:3" x14ac:dyDescent="0.25">
      <c r="A359" s="4">
        <v>42597</v>
      </c>
      <c r="B359" s="90">
        <v>0.2006</v>
      </c>
      <c r="C359" s="1"/>
    </row>
    <row r="360" spans="1:3" x14ac:dyDescent="0.25">
      <c r="A360" s="4">
        <v>42596</v>
      </c>
      <c r="B360" s="90">
        <v>0.16789999999999999</v>
      </c>
      <c r="C360" s="1"/>
    </row>
    <row r="361" spans="1:3" x14ac:dyDescent="0.25">
      <c r="A361" s="4">
        <v>42595</v>
      </c>
      <c r="B361" s="90">
        <v>0.1285</v>
      </c>
      <c r="C361" s="1"/>
    </row>
    <row r="362" spans="1:3" x14ac:dyDescent="0.25">
      <c r="A362" s="4">
        <v>42594</v>
      </c>
      <c r="B362" s="90">
        <v>0.1265</v>
      </c>
      <c r="C362" s="1"/>
    </row>
    <row r="363" spans="1:3" x14ac:dyDescent="0.25">
      <c r="A363" s="4">
        <v>42593</v>
      </c>
      <c r="B363" s="90">
        <v>0.17860000000000001</v>
      </c>
      <c r="C363" s="1"/>
    </row>
    <row r="364" spans="1:3" x14ac:dyDescent="0.25">
      <c r="A364" s="4">
        <v>42592</v>
      </c>
      <c r="B364" s="90">
        <v>0.18340000000000001</v>
      </c>
      <c r="C364" s="1"/>
    </row>
    <row r="365" spans="1:3" x14ac:dyDescent="0.25">
      <c r="A365" s="4">
        <v>42591</v>
      </c>
      <c r="B365" s="90">
        <v>0.21479999999999999</v>
      </c>
      <c r="C365" s="1"/>
    </row>
    <row r="366" spans="1:3" x14ac:dyDescent="0.25">
      <c r="A366" s="4">
        <v>42590</v>
      </c>
      <c r="B366" s="90">
        <v>0.1928</v>
      </c>
      <c r="C366" s="1"/>
    </row>
    <row r="367" spans="1:3" x14ac:dyDescent="0.25">
      <c r="A367" s="4">
        <v>42589</v>
      </c>
      <c r="B367" s="90">
        <v>0.19400000000000001</v>
      </c>
      <c r="C367" s="1"/>
    </row>
    <row r="368" spans="1:3" x14ac:dyDescent="0.25">
      <c r="A368" s="4">
        <v>42588</v>
      </c>
      <c r="B368" s="90">
        <v>0.16470000000000001</v>
      </c>
      <c r="C368" s="1"/>
    </row>
    <row r="369" spans="1:3" x14ac:dyDescent="0.25">
      <c r="A369" s="4">
        <v>42587</v>
      </c>
      <c r="B369" s="90">
        <v>0.16589999999999999</v>
      </c>
      <c r="C369" s="1"/>
    </row>
    <row r="370" spans="1:3" x14ac:dyDescent="0.25">
      <c r="A370" s="4">
        <v>42586</v>
      </c>
      <c r="B370" s="90">
        <v>0.22450000000000001</v>
      </c>
      <c r="C370" s="1"/>
    </row>
    <row r="371" spans="1:3" x14ac:dyDescent="0.25">
      <c r="A371" s="4">
        <v>42585</v>
      </c>
      <c r="B371" s="90">
        <v>0.25340000000000001</v>
      </c>
      <c r="C371" s="1"/>
    </row>
    <row r="372" spans="1:3" x14ac:dyDescent="0.25">
      <c r="A372" s="4">
        <v>42584</v>
      </c>
      <c r="B372" s="90">
        <v>0.22009999999999999</v>
      </c>
      <c r="C372" s="1"/>
    </row>
    <row r="373" spans="1:3" x14ac:dyDescent="0.25">
      <c r="A373" s="4">
        <v>42583</v>
      </c>
      <c r="B373" s="90">
        <v>0.2545</v>
      </c>
      <c r="C373" s="1"/>
    </row>
    <row r="374" spans="1:3" x14ac:dyDescent="0.25">
      <c r="A374" s="4">
        <v>42582</v>
      </c>
      <c r="B374" s="90">
        <v>0.22450000000000001</v>
      </c>
      <c r="C374" s="1"/>
    </row>
    <row r="375" spans="1:3" x14ac:dyDescent="0.25">
      <c r="A375" s="4">
        <v>42581</v>
      </c>
      <c r="B375" s="90">
        <v>0.18609999999999999</v>
      </c>
      <c r="C375" s="1"/>
    </row>
    <row r="376" spans="1:3" x14ac:dyDescent="0.25">
      <c r="A376" s="4">
        <v>42580</v>
      </c>
      <c r="B376" s="90">
        <v>0.154</v>
      </c>
      <c r="C376" s="1"/>
    </row>
    <row r="377" spans="1:3" x14ac:dyDescent="0.25">
      <c r="A377" s="4">
        <v>42579</v>
      </c>
      <c r="B377" s="90">
        <v>0.21049999999999999</v>
      </c>
      <c r="C377" s="1"/>
    </row>
    <row r="378" spans="1:3" x14ac:dyDescent="0.25">
      <c r="A378" s="4">
        <v>42578</v>
      </c>
      <c r="B378" s="90">
        <v>0.22409999999999999</v>
      </c>
      <c r="C378" s="1"/>
    </row>
    <row r="379" spans="1:3" x14ac:dyDescent="0.25">
      <c r="A379" s="4">
        <v>42577</v>
      </c>
      <c r="B379" s="90">
        <v>0.245</v>
      </c>
      <c r="C379" s="1"/>
    </row>
    <row r="380" spans="1:3" x14ac:dyDescent="0.25">
      <c r="A380" s="4">
        <v>42576</v>
      </c>
      <c r="B380" s="90">
        <v>0.24049999999999999</v>
      </c>
      <c r="C380" s="1"/>
    </row>
    <row r="381" spans="1:3" x14ac:dyDescent="0.25">
      <c r="A381" s="4">
        <v>42575</v>
      </c>
      <c r="B381" s="90">
        <v>0.19670000000000001</v>
      </c>
      <c r="C381" s="1"/>
    </row>
    <row r="382" spans="1:3" x14ac:dyDescent="0.25">
      <c r="A382" s="4">
        <v>42574</v>
      </c>
      <c r="B382" s="90">
        <v>0.1668</v>
      </c>
      <c r="C382" s="1"/>
    </row>
    <row r="383" spans="1:3" x14ac:dyDescent="0.25">
      <c r="A383" s="4">
        <v>42573</v>
      </c>
      <c r="B383" s="90">
        <v>0.1633</v>
      </c>
      <c r="C383" s="1"/>
    </row>
    <row r="384" spans="1:3" x14ac:dyDescent="0.25">
      <c r="A384" s="4">
        <v>42572</v>
      </c>
      <c r="B384" s="90">
        <v>0.2165</v>
      </c>
      <c r="C384" s="1"/>
    </row>
    <row r="385" spans="1:3" x14ac:dyDescent="0.25">
      <c r="A385" s="4">
        <v>42571</v>
      </c>
      <c r="B385" s="90">
        <v>0.25219999999999998</v>
      </c>
      <c r="C385" s="1"/>
    </row>
    <row r="386" spans="1:3" x14ac:dyDescent="0.25">
      <c r="A386" s="4">
        <v>42570</v>
      </c>
      <c r="B386" s="90">
        <v>0.24</v>
      </c>
      <c r="C386" s="1"/>
    </row>
    <row r="387" spans="1:3" x14ac:dyDescent="0.25">
      <c r="A387" s="4">
        <v>42569</v>
      </c>
      <c r="B387" s="90">
        <v>0.23580000000000001</v>
      </c>
      <c r="C387" s="1"/>
    </row>
    <row r="388" spans="1:3" x14ac:dyDescent="0.25">
      <c r="A388" s="4">
        <v>42568</v>
      </c>
      <c r="B388" s="90">
        <v>0.21290000000000001</v>
      </c>
      <c r="C388" s="1"/>
    </row>
    <row r="389" spans="1:3" x14ac:dyDescent="0.25">
      <c r="A389" s="4">
        <v>42567</v>
      </c>
      <c r="B389" s="90">
        <v>0.185</v>
      </c>
      <c r="C389" s="1"/>
    </row>
    <row r="390" spans="1:3" x14ac:dyDescent="0.25">
      <c r="A390" s="4">
        <v>42566</v>
      </c>
      <c r="B390" s="90">
        <v>0.18870000000000001</v>
      </c>
      <c r="C390" s="1"/>
    </row>
    <row r="391" spans="1:3" x14ac:dyDescent="0.25">
      <c r="A391" s="4">
        <v>42565</v>
      </c>
      <c r="B391" s="90">
        <v>0.21970000000000001</v>
      </c>
      <c r="C391" s="1"/>
    </row>
    <row r="392" spans="1:3" x14ac:dyDescent="0.25">
      <c r="A392" s="4">
        <v>42564</v>
      </c>
      <c r="B392" s="90">
        <v>0.2137</v>
      </c>
      <c r="C392" s="1"/>
    </row>
    <row r="393" spans="1:3" x14ac:dyDescent="0.25">
      <c r="A393" s="4">
        <v>42563</v>
      </c>
      <c r="B393" s="90">
        <v>0.2303</v>
      </c>
      <c r="C393" s="1"/>
    </row>
    <row r="394" spans="1:3" x14ac:dyDescent="0.25">
      <c r="A394" s="4">
        <v>42562</v>
      </c>
      <c r="B394" s="90">
        <v>0.24579999999999999</v>
      </c>
      <c r="C394" s="1"/>
    </row>
    <row r="395" spans="1:3" x14ac:dyDescent="0.25">
      <c r="A395" s="4">
        <v>42561</v>
      </c>
      <c r="B395" s="90">
        <v>0.19850000000000001</v>
      </c>
      <c r="C395" s="1"/>
    </row>
    <row r="396" spans="1:3" x14ac:dyDescent="0.25">
      <c r="A396" s="4">
        <v>42560</v>
      </c>
      <c r="B396" s="90">
        <v>0.16900000000000001</v>
      </c>
      <c r="C396" s="1"/>
    </row>
    <row r="397" spans="1:3" x14ac:dyDescent="0.25">
      <c r="A397" s="4">
        <v>42559</v>
      </c>
      <c r="B397" s="90">
        <v>0.19339999999999999</v>
      </c>
      <c r="C397" s="1"/>
    </row>
    <row r="398" spans="1:3" x14ac:dyDescent="0.25">
      <c r="A398" s="4">
        <v>42558</v>
      </c>
      <c r="B398" s="90">
        <v>0.20780000000000001</v>
      </c>
      <c r="C398" s="1"/>
    </row>
    <row r="399" spans="1:3" x14ac:dyDescent="0.25">
      <c r="A399" s="4">
        <v>42557</v>
      </c>
      <c r="B399" s="90">
        <v>0.24010000000000001</v>
      </c>
      <c r="C399" s="1"/>
    </row>
    <row r="400" spans="1:3" x14ac:dyDescent="0.25">
      <c r="A400" s="4">
        <v>42556</v>
      </c>
      <c r="B400" s="90">
        <v>0.25240000000000001</v>
      </c>
      <c r="C400" s="1"/>
    </row>
    <row r="401" spans="1:3" x14ac:dyDescent="0.25">
      <c r="A401" s="4">
        <v>42555</v>
      </c>
      <c r="B401" s="90">
        <v>0.22170000000000001</v>
      </c>
      <c r="C401" s="1"/>
    </row>
    <row r="402" spans="1:3" x14ac:dyDescent="0.25">
      <c r="A402" s="4">
        <v>42554</v>
      </c>
      <c r="B402" s="90">
        <v>0.1923</v>
      </c>
      <c r="C402" s="1"/>
    </row>
    <row r="403" spans="1:3" x14ac:dyDescent="0.25">
      <c r="A403" s="4">
        <v>42553</v>
      </c>
      <c r="B403" s="90">
        <v>0.16309999999999999</v>
      </c>
      <c r="C403" s="1"/>
    </row>
    <row r="404" spans="1:3" x14ac:dyDescent="0.25">
      <c r="A404" s="4">
        <v>42552</v>
      </c>
      <c r="B404" s="90">
        <v>0.16209999999999999</v>
      </c>
      <c r="C404" s="1"/>
    </row>
    <row r="405" spans="1:3" x14ac:dyDescent="0.25">
      <c r="A405" s="4">
        <v>42551</v>
      </c>
      <c r="B405" s="90">
        <v>0.18509999999999999</v>
      </c>
      <c r="C405" s="1"/>
    </row>
    <row r="406" spans="1:3" x14ac:dyDescent="0.25">
      <c r="A406" s="4">
        <v>42550</v>
      </c>
      <c r="B406" s="90">
        <v>0.18690000000000001</v>
      </c>
      <c r="C406" s="1"/>
    </row>
    <row r="407" spans="1:3" x14ac:dyDescent="0.25">
      <c r="A407" s="4">
        <v>42549</v>
      </c>
      <c r="B407" s="90">
        <v>0.2064</v>
      </c>
      <c r="C407" s="1"/>
    </row>
    <row r="408" spans="1:3" x14ac:dyDescent="0.25">
      <c r="A408" s="4">
        <v>42548</v>
      </c>
      <c r="B408" s="90">
        <v>0.20349999999999999</v>
      </c>
      <c r="C408" s="1"/>
    </row>
    <row r="409" spans="1:3" x14ac:dyDescent="0.25">
      <c r="A409" s="4">
        <v>42547</v>
      </c>
      <c r="B409" s="90">
        <v>0.1583</v>
      </c>
      <c r="C409" s="1"/>
    </row>
    <row r="410" spans="1:3" x14ac:dyDescent="0.25">
      <c r="A410" s="4">
        <v>42546</v>
      </c>
      <c r="B410" s="90">
        <v>0.1293</v>
      </c>
      <c r="C410" s="1"/>
    </row>
    <row r="411" spans="1:3" x14ac:dyDescent="0.25">
      <c r="A411" s="4">
        <v>42545</v>
      </c>
      <c r="B411" s="90">
        <v>0.1925</v>
      </c>
      <c r="C411" s="1"/>
    </row>
    <row r="412" spans="1:3" x14ac:dyDescent="0.25">
      <c r="A412" s="4">
        <v>42544</v>
      </c>
      <c r="B412" s="90">
        <v>0.20569999999999999</v>
      </c>
      <c r="C412" s="1"/>
    </row>
    <row r="413" spans="1:3" x14ac:dyDescent="0.25">
      <c r="A413" s="4">
        <v>42543</v>
      </c>
      <c r="B413" s="90">
        <v>0.2135</v>
      </c>
      <c r="C413" s="1"/>
    </row>
    <row r="414" spans="1:3" x14ac:dyDescent="0.25">
      <c r="A414" s="4">
        <v>42542</v>
      </c>
      <c r="B414" s="90">
        <v>0.21690000000000001</v>
      </c>
      <c r="C414" s="1"/>
    </row>
    <row r="415" spans="1:3" x14ac:dyDescent="0.25">
      <c r="A415" s="4">
        <v>42541</v>
      </c>
      <c r="B415" s="90">
        <v>0.23039999999999999</v>
      </c>
      <c r="C415" s="1"/>
    </row>
    <row r="416" spans="1:3" x14ac:dyDescent="0.25">
      <c r="A416" s="4">
        <v>42540</v>
      </c>
      <c r="B416" s="90">
        <v>0.19009999999999999</v>
      </c>
      <c r="C416" s="1"/>
    </row>
    <row r="417" spans="1:3" x14ac:dyDescent="0.25">
      <c r="A417" s="4">
        <v>42539</v>
      </c>
      <c r="B417" s="90">
        <v>0.15210000000000001</v>
      </c>
      <c r="C417" s="1"/>
    </row>
    <row r="418" spans="1:3" x14ac:dyDescent="0.25">
      <c r="A418" s="4">
        <v>42538</v>
      </c>
      <c r="B418" s="90">
        <v>0.17860000000000001</v>
      </c>
      <c r="C418" s="1"/>
    </row>
    <row r="419" spans="1:3" x14ac:dyDescent="0.25">
      <c r="A419" s="4">
        <v>42537</v>
      </c>
      <c r="B419" s="90">
        <v>0.22059999999999999</v>
      </c>
      <c r="C419" s="1"/>
    </row>
    <row r="420" spans="1:3" x14ac:dyDescent="0.25">
      <c r="A420" s="4">
        <v>42536</v>
      </c>
      <c r="B420" s="90">
        <v>0.1825</v>
      </c>
      <c r="C420" s="1"/>
    </row>
    <row r="421" spans="1:3" x14ac:dyDescent="0.25">
      <c r="A421" s="4">
        <v>42535</v>
      </c>
      <c r="B421" s="90">
        <v>0.19350000000000001</v>
      </c>
      <c r="C421" s="1"/>
    </row>
    <row r="422" spans="1:3" x14ac:dyDescent="0.25">
      <c r="A422" s="4">
        <v>42534</v>
      </c>
      <c r="B422" s="90">
        <v>0.21210000000000001</v>
      </c>
      <c r="C422" s="1"/>
    </row>
    <row r="423" spans="1:3" x14ac:dyDescent="0.25">
      <c r="A423" s="4">
        <v>42533</v>
      </c>
      <c r="B423" s="90">
        <v>0.1913</v>
      </c>
      <c r="C423" s="1"/>
    </row>
    <row r="424" spans="1:3" x14ac:dyDescent="0.25">
      <c r="A424" s="4">
        <v>42532</v>
      </c>
      <c r="B424" s="90">
        <v>0.16270000000000001</v>
      </c>
      <c r="C424" s="1"/>
    </row>
    <row r="425" spans="1:3" x14ac:dyDescent="0.25">
      <c r="A425" s="4">
        <v>42531</v>
      </c>
      <c r="B425" s="90">
        <v>0.1686</v>
      </c>
      <c r="C425" s="1"/>
    </row>
    <row r="426" spans="1:3" x14ac:dyDescent="0.25">
      <c r="A426" s="4">
        <v>42530</v>
      </c>
      <c r="B426" s="90">
        <v>0.21099999999999999</v>
      </c>
      <c r="C426" s="1"/>
    </row>
    <row r="427" spans="1:3" x14ac:dyDescent="0.25">
      <c r="A427" s="4">
        <v>42529</v>
      </c>
      <c r="B427" s="90">
        <v>0.2177</v>
      </c>
      <c r="C427" s="1"/>
    </row>
    <row r="428" spans="1:3" x14ac:dyDescent="0.25">
      <c r="A428" s="4">
        <v>42528</v>
      </c>
      <c r="B428" s="90">
        <v>0.22589999999999999</v>
      </c>
      <c r="C428" s="1"/>
    </row>
    <row r="429" spans="1:3" x14ac:dyDescent="0.25">
      <c r="A429" s="4">
        <v>42527</v>
      </c>
      <c r="B429" s="90">
        <v>0.2258</v>
      </c>
      <c r="C429" s="1"/>
    </row>
    <row r="430" spans="1:3" x14ac:dyDescent="0.25">
      <c r="A430" s="4">
        <v>42526</v>
      </c>
      <c r="B430" s="90">
        <v>0.15540000000000001</v>
      </c>
      <c r="C430" s="1"/>
    </row>
    <row r="431" spans="1:3" x14ac:dyDescent="0.25">
      <c r="A431" s="4">
        <v>42525</v>
      </c>
      <c r="B431" s="90">
        <v>0.12659999999999999</v>
      </c>
      <c r="C431" s="1"/>
    </row>
    <row r="432" spans="1:3" x14ac:dyDescent="0.25">
      <c r="A432" s="4">
        <v>42524</v>
      </c>
      <c r="B432" s="90">
        <v>0.16339999999999999</v>
      </c>
      <c r="C432" s="1"/>
    </row>
    <row r="433" spans="1:3" x14ac:dyDescent="0.25">
      <c r="A433" s="4">
        <v>42523</v>
      </c>
      <c r="B433" s="90">
        <v>0.1953</v>
      </c>
      <c r="C433" s="1"/>
    </row>
    <row r="434" spans="1:3" x14ac:dyDescent="0.25">
      <c r="A434" s="4">
        <v>42522</v>
      </c>
      <c r="B434" s="90">
        <v>0.20430000000000001</v>
      </c>
      <c r="C434" s="1"/>
    </row>
    <row r="435" spans="1:3" x14ac:dyDescent="0.25">
      <c r="A435" s="4">
        <v>42521</v>
      </c>
      <c r="B435" s="90">
        <v>0.21360000000000001</v>
      </c>
      <c r="C435" s="1"/>
    </row>
    <row r="436" spans="1:3" x14ac:dyDescent="0.25">
      <c r="A436" s="4">
        <v>42520</v>
      </c>
      <c r="B436" s="90">
        <v>0.25580000000000003</v>
      </c>
      <c r="C436" s="1"/>
    </row>
    <row r="437" spans="1:3" x14ac:dyDescent="0.25">
      <c r="A437" s="4">
        <v>42519</v>
      </c>
      <c r="B437" s="90">
        <v>0.1827</v>
      </c>
      <c r="C437" s="1"/>
    </row>
    <row r="438" spans="1:3" x14ac:dyDescent="0.25">
      <c r="A438" s="4">
        <v>42518</v>
      </c>
      <c r="B438" s="90">
        <v>0.15390000000000001</v>
      </c>
      <c r="C438" s="1"/>
    </row>
    <row r="439" spans="1:3" x14ac:dyDescent="0.25">
      <c r="A439" s="4">
        <v>42517</v>
      </c>
      <c r="B439" s="90">
        <v>0.16769999999999999</v>
      </c>
      <c r="C439" s="1"/>
    </row>
    <row r="440" spans="1:3" x14ac:dyDescent="0.25">
      <c r="A440" s="4">
        <v>42516</v>
      </c>
      <c r="B440" s="90">
        <v>0.16259999999999999</v>
      </c>
      <c r="C440" s="1"/>
    </row>
    <row r="441" spans="1:3" x14ac:dyDescent="0.25">
      <c r="A441" s="4">
        <v>42515</v>
      </c>
      <c r="B441" s="90">
        <v>0.18629999999999999</v>
      </c>
      <c r="C441" s="1"/>
    </row>
    <row r="442" spans="1:3" x14ac:dyDescent="0.25">
      <c r="A442" s="4">
        <v>42514</v>
      </c>
      <c r="B442" s="90">
        <v>0.21</v>
      </c>
      <c r="C442" s="1"/>
    </row>
    <row r="443" spans="1:3" x14ac:dyDescent="0.25">
      <c r="A443" s="4">
        <v>42513</v>
      </c>
      <c r="B443" s="90">
        <v>0.19289999999999999</v>
      </c>
      <c r="C443" s="1"/>
    </row>
    <row r="444" spans="1:3" x14ac:dyDescent="0.25">
      <c r="A444" s="4">
        <v>42512</v>
      </c>
      <c r="B444" s="90">
        <v>0.16470000000000001</v>
      </c>
      <c r="C444" s="1"/>
    </row>
    <row r="445" spans="1:3" x14ac:dyDescent="0.25">
      <c r="A445" s="4">
        <v>42511</v>
      </c>
      <c r="B445" s="90">
        <v>0.12540000000000001</v>
      </c>
      <c r="C445" s="1"/>
    </row>
    <row r="446" spans="1:3" x14ac:dyDescent="0.25">
      <c r="A446" s="4">
        <v>42510</v>
      </c>
      <c r="B446" s="90">
        <v>0.12640000000000001</v>
      </c>
      <c r="C446" s="1"/>
    </row>
    <row r="447" spans="1:3" x14ac:dyDescent="0.25">
      <c r="A447" s="4">
        <v>42509</v>
      </c>
      <c r="B447" s="90">
        <v>0.15809999999999999</v>
      </c>
      <c r="C447" s="1"/>
    </row>
    <row r="448" spans="1:3" x14ac:dyDescent="0.25">
      <c r="A448" s="4">
        <v>42508</v>
      </c>
      <c r="B448" s="90">
        <v>0.21690000000000001</v>
      </c>
      <c r="C448" s="1"/>
    </row>
    <row r="449" spans="1:3" x14ac:dyDescent="0.25">
      <c r="A449" s="4">
        <v>42507</v>
      </c>
      <c r="B449" s="90">
        <v>0.2177</v>
      </c>
      <c r="C449" s="1"/>
    </row>
    <row r="450" spans="1:3" x14ac:dyDescent="0.25">
      <c r="A450" s="4">
        <v>42506</v>
      </c>
      <c r="B450" s="90">
        <v>0.22109999999999999</v>
      </c>
      <c r="C450" s="1"/>
    </row>
    <row r="451" spans="1:3" x14ac:dyDescent="0.25">
      <c r="A451" s="4">
        <v>42505</v>
      </c>
      <c r="B451" s="90">
        <v>0.15629999999999999</v>
      </c>
      <c r="C451" s="1"/>
    </row>
    <row r="452" spans="1:3" x14ac:dyDescent="0.25">
      <c r="A452" s="4">
        <v>42504</v>
      </c>
      <c r="B452" s="90">
        <v>0.12740000000000001</v>
      </c>
      <c r="C452" s="1"/>
    </row>
    <row r="453" spans="1:3" x14ac:dyDescent="0.25">
      <c r="A453" s="4">
        <v>42503</v>
      </c>
      <c r="B453" s="90">
        <v>0.13</v>
      </c>
      <c r="C453" s="1"/>
    </row>
    <row r="454" spans="1:3" x14ac:dyDescent="0.25">
      <c r="A454" s="4">
        <v>42502</v>
      </c>
      <c r="B454" s="90">
        <v>0.1656</v>
      </c>
      <c r="C454" s="1"/>
    </row>
    <row r="455" spans="1:3" x14ac:dyDescent="0.25">
      <c r="A455" s="4">
        <v>42501</v>
      </c>
      <c r="B455" s="90">
        <v>0.22500000000000001</v>
      </c>
      <c r="C455" s="1"/>
    </row>
    <row r="456" spans="1:3" x14ac:dyDescent="0.25">
      <c r="A456" s="4">
        <v>42500</v>
      </c>
      <c r="B456" s="90">
        <v>0.2175</v>
      </c>
      <c r="C456" s="1"/>
    </row>
    <row r="457" spans="1:3" x14ac:dyDescent="0.25">
      <c r="A457" s="4">
        <v>42499</v>
      </c>
      <c r="B457" s="90">
        <v>0.18459999999999999</v>
      </c>
      <c r="C457" s="1"/>
    </row>
    <row r="458" spans="1:3" x14ac:dyDescent="0.25">
      <c r="A458" s="4">
        <v>42498</v>
      </c>
      <c r="B458" s="90">
        <v>0.16400000000000001</v>
      </c>
      <c r="C458" s="1"/>
    </row>
    <row r="459" spans="1:3" x14ac:dyDescent="0.25">
      <c r="A459" s="4">
        <v>42497</v>
      </c>
      <c r="B459" s="90">
        <v>0.13469999999999999</v>
      </c>
      <c r="C459" s="1"/>
    </row>
    <row r="460" spans="1:3" x14ac:dyDescent="0.25">
      <c r="A460" s="4">
        <v>42496</v>
      </c>
      <c r="B460" s="90">
        <v>0.13270000000000001</v>
      </c>
      <c r="C460" s="1"/>
    </row>
    <row r="461" spans="1:3" x14ac:dyDescent="0.25">
      <c r="A461" s="4">
        <v>42495</v>
      </c>
      <c r="B461" s="90">
        <v>0.16569999999999999</v>
      </c>
      <c r="C461" s="1"/>
    </row>
    <row r="462" spans="1:3" x14ac:dyDescent="0.25">
      <c r="A462" s="4">
        <v>42494</v>
      </c>
      <c r="B462" s="90">
        <v>0.19800000000000001</v>
      </c>
      <c r="C462" s="1"/>
    </row>
    <row r="463" spans="1:3" x14ac:dyDescent="0.25">
      <c r="A463" s="4">
        <v>42493</v>
      </c>
      <c r="B463" s="90">
        <v>0.20250000000000001</v>
      </c>
      <c r="C463" s="1"/>
    </row>
    <row r="464" spans="1:3" x14ac:dyDescent="0.25">
      <c r="A464" s="4">
        <v>42492</v>
      </c>
      <c r="B464" s="90">
        <v>0.2303</v>
      </c>
      <c r="C464" s="1"/>
    </row>
    <row r="465" spans="1:3" x14ac:dyDescent="0.25">
      <c r="A465" s="4">
        <v>42491</v>
      </c>
      <c r="B465" s="90">
        <v>0.1245</v>
      </c>
      <c r="C465" s="1"/>
    </row>
    <row r="466" spans="1:3" x14ac:dyDescent="0.25">
      <c r="A466" s="4">
        <v>42490</v>
      </c>
      <c r="B466" s="90">
        <v>9.5799999999999996E-2</v>
      </c>
      <c r="C466" s="1"/>
    </row>
    <row r="467" spans="1:3" x14ac:dyDescent="0.25">
      <c r="A467" s="4">
        <v>42489</v>
      </c>
      <c r="B467" s="90">
        <v>0.1258</v>
      </c>
      <c r="C467" s="1"/>
    </row>
    <row r="468" spans="1:3" x14ac:dyDescent="0.25">
      <c r="A468" s="4">
        <v>42488</v>
      </c>
      <c r="B468" s="90">
        <v>0.1603</v>
      </c>
      <c r="C468" s="1"/>
    </row>
    <row r="469" spans="1:3" x14ac:dyDescent="0.25">
      <c r="A469" s="4">
        <v>42487</v>
      </c>
      <c r="B469" s="90">
        <v>0.155</v>
      </c>
      <c r="C469" s="1"/>
    </row>
    <row r="470" spans="1:3" x14ac:dyDescent="0.25">
      <c r="A470" s="4">
        <v>42486</v>
      </c>
      <c r="B470" s="90">
        <v>0.2006</v>
      </c>
      <c r="C470" s="1"/>
    </row>
    <row r="471" spans="1:3" x14ac:dyDescent="0.25">
      <c r="A471" s="4">
        <v>42485</v>
      </c>
      <c r="B471" s="90">
        <v>0.2266</v>
      </c>
      <c r="C471" s="1"/>
    </row>
    <row r="472" spans="1:3" x14ac:dyDescent="0.25">
      <c r="A472" s="4">
        <v>42484</v>
      </c>
      <c r="B472" s="90">
        <v>0.1542</v>
      </c>
      <c r="C472" s="1"/>
    </row>
    <row r="473" spans="1:3" x14ac:dyDescent="0.25">
      <c r="A473" s="4">
        <v>42483</v>
      </c>
      <c r="B473" s="90">
        <v>0.12540000000000001</v>
      </c>
      <c r="C473" s="1"/>
    </row>
    <row r="474" spans="1:3" x14ac:dyDescent="0.25">
      <c r="A474" s="4">
        <v>42482</v>
      </c>
      <c r="B474" s="90">
        <v>0.16</v>
      </c>
      <c r="C474" s="1"/>
    </row>
    <row r="475" spans="1:3" x14ac:dyDescent="0.25">
      <c r="A475" s="4">
        <v>42481</v>
      </c>
      <c r="B475" s="90">
        <v>0.15540000000000001</v>
      </c>
      <c r="C475" s="1"/>
    </row>
    <row r="476" spans="1:3" x14ac:dyDescent="0.25">
      <c r="A476" s="4">
        <v>42480</v>
      </c>
      <c r="B476" s="90">
        <v>0.19059999999999999</v>
      </c>
      <c r="C476" s="1"/>
    </row>
    <row r="477" spans="1:3" x14ac:dyDescent="0.25">
      <c r="A477" s="4">
        <v>42479</v>
      </c>
      <c r="B477" s="90">
        <v>0.19089999999999999</v>
      </c>
      <c r="C477" s="1"/>
    </row>
    <row r="478" spans="1:3" x14ac:dyDescent="0.25">
      <c r="A478" s="4">
        <v>42478</v>
      </c>
      <c r="B478" s="90">
        <v>0.16930000000000001</v>
      </c>
      <c r="C478" s="1"/>
    </row>
    <row r="479" spans="1:3" x14ac:dyDescent="0.25">
      <c r="A479" s="4">
        <v>42477</v>
      </c>
      <c r="B479" s="90">
        <v>0.13189999999999999</v>
      </c>
      <c r="C479" s="1"/>
    </row>
    <row r="480" spans="1:3" x14ac:dyDescent="0.25">
      <c r="A480" s="4">
        <v>42476</v>
      </c>
      <c r="B480" s="90">
        <v>0.1022</v>
      </c>
      <c r="C480" s="1"/>
    </row>
    <row r="481" spans="1:3" x14ac:dyDescent="0.25">
      <c r="A481" s="4">
        <v>42475</v>
      </c>
      <c r="B481" s="90">
        <v>0.13389999999999999</v>
      </c>
      <c r="C481" s="1"/>
    </row>
    <row r="482" spans="1:3" x14ac:dyDescent="0.25">
      <c r="A482" s="4">
        <v>42474</v>
      </c>
      <c r="B482" s="90">
        <v>0.1867</v>
      </c>
      <c r="C482" s="1"/>
    </row>
    <row r="483" spans="1:3" x14ac:dyDescent="0.25">
      <c r="A483" s="4">
        <v>42473</v>
      </c>
      <c r="B483" s="90">
        <v>0.17510000000000001</v>
      </c>
      <c r="C483" s="1"/>
    </row>
    <row r="484" spans="1:3" x14ac:dyDescent="0.25">
      <c r="A484" s="4">
        <v>42472</v>
      </c>
      <c r="B484" s="90">
        <v>0.17649999999999999</v>
      </c>
      <c r="C484" s="1"/>
    </row>
    <row r="485" spans="1:3" x14ac:dyDescent="0.25">
      <c r="A485" s="4">
        <v>42471</v>
      </c>
      <c r="B485" s="90">
        <v>0.16220000000000001</v>
      </c>
      <c r="C485" s="1"/>
    </row>
    <row r="486" spans="1:3" x14ac:dyDescent="0.25">
      <c r="A486" s="4">
        <v>42470</v>
      </c>
      <c r="B486" s="90">
        <v>0.12620000000000001</v>
      </c>
      <c r="C486" s="1"/>
    </row>
    <row r="487" spans="1:3" x14ac:dyDescent="0.25">
      <c r="A487" s="4">
        <v>42469</v>
      </c>
      <c r="B487" s="90">
        <v>9.69E-2</v>
      </c>
      <c r="C487" s="1"/>
    </row>
    <row r="488" spans="1:3" x14ac:dyDescent="0.25">
      <c r="A488" s="4">
        <v>42468</v>
      </c>
      <c r="B488" s="90">
        <v>0.12939999999999999</v>
      </c>
      <c r="C488" s="1"/>
    </row>
    <row r="489" spans="1:3" x14ac:dyDescent="0.25">
      <c r="A489" s="4">
        <v>42467</v>
      </c>
      <c r="B489" s="90">
        <v>0.19209999999999999</v>
      </c>
      <c r="C489" s="1"/>
    </row>
    <row r="490" spans="1:3" x14ac:dyDescent="0.25">
      <c r="A490" s="4">
        <v>42466</v>
      </c>
      <c r="B490" s="90">
        <v>0.16889999999999999</v>
      </c>
      <c r="C490" s="1"/>
    </row>
    <row r="491" spans="1:3" x14ac:dyDescent="0.25">
      <c r="A491" s="4">
        <v>42465</v>
      </c>
      <c r="B491" s="90">
        <v>0.186</v>
      </c>
      <c r="C491" s="1"/>
    </row>
    <row r="492" spans="1:3" x14ac:dyDescent="0.25">
      <c r="A492" s="4">
        <v>42464</v>
      </c>
      <c r="B492" s="90">
        <v>0.16669999999999999</v>
      </c>
      <c r="C492" s="1"/>
    </row>
    <row r="493" spans="1:3" x14ac:dyDescent="0.25">
      <c r="A493" s="4">
        <v>42463</v>
      </c>
      <c r="B493" s="90">
        <v>0.12870000000000001</v>
      </c>
      <c r="C493" s="1"/>
    </row>
    <row r="494" spans="1:3" x14ac:dyDescent="0.25">
      <c r="A494" s="4">
        <v>42462</v>
      </c>
      <c r="B494" s="90">
        <v>9.9199999999999997E-2</v>
      </c>
      <c r="C494" s="1"/>
    </row>
    <row r="495" spans="1:3" x14ac:dyDescent="0.25">
      <c r="A495" s="4">
        <v>42461</v>
      </c>
      <c r="B495" s="90">
        <v>0.13039999999999999</v>
      </c>
      <c r="C495" s="1"/>
    </row>
    <row r="496" spans="1:3" x14ac:dyDescent="0.25">
      <c r="A496" s="4">
        <v>42460</v>
      </c>
      <c r="B496" s="90">
        <v>0.18709999999999999</v>
      </c>
      <c r="C496" s="1"/>
    </row>
    <row r="497" spans="1:3" x14ac:dyDescent="0.25">
      <c r="A497" s="4">
        <v>42459</v>
      </c>
      <c r="B497" s="90">
        <v>0.19289999999999999</v>
      </c>
      <c r="C497" s="1"/>
    </row>
    <row r="498" spans="1:3" x14ac:dyDescent="0.25">
      <c r="A498" s="4">
        <v>42458</v>
      </c>
      <c r="B498" s="90">
        <v>0.21329999999999999</v>
      </c>
      <c r="C498" s="1"/>
    </row>
    <row r="499" spans="1:3" x14ac:dyDescent="0.25">
      <c r="A499" s="4">
        <v>42457</v>
      </c>
      <c r="B499" s="90">
        <v>0.20119999999999999</v>
      </c>
      <c r="C499" s="1"/>
    </row>
    <row r="500" spans="1:3" x14ac:dyDescent="0.25">
      <c r="A500" s="4">
        <v>42456</v>
      </c>
      <c r="B500" s="90">
        <v>0.1648</v>
      </c>
      <c r="C500" s="1"/>
    </row>
    <row r="501" spans="1:3" x14ac:dyDescent="0.25">
      <c r="A501" s="4">
        <v>42455</v>
      </c>
      <c r="B501" s="90">
        <v>0.1351</v>
      </c>
      <c r="C501" s="1"/>
    </row>
    <row r="502" spans="1:3" x14ac:dyDescent="0.25">
      <c r="A502" s="4">
        <v>42454</v>
      </c>
      <c r="B502" s="90">
        <v>0.1053</v>
      </c>
      <c r="C502" s="1"/>
    </row>
    <row r="503" spans="1:3" x14ac:dyDescent="0.25">
      <c r="A503" s="4">
        <v>42453</v>
      </c>
      <c r="B503" s="90">
        <v>0.13819999999999999</v>
      </c>
      <c r="C503" s="1"/>
    </row>
    <row r="504" spans="1:3" x14ac:dyDescent="0.25">
      <c r="A504" s="4">
        <v>42452</v>
      </c>
      <c r="B504" s="90">
        <v>0.16289999999999999</v>
      </c>
      <c r="C504" s="1"/>
    </row>
    <row r="505" spans="1:3" x14ac:dyDescent="0.25">
      <c r="A505" s="4">
        <v>42451</v>
      </c>
      <c r="B505" s="90">
        <v>0.15479999999999999</v>
      </c>
      <c r="C505" s="1"/>
    </row>
    <row r="506" spans="1:3" x14ac:dyDescent="0.25">
      <c r="A506" s="4">
        <v>42450</v>
      </c>
      <c r="B506" s="90">
        <v>0.21859999999999999</v>
      </c>
      <c r="C506" s="1"/>
    </row>
    <row r="507" spans="1:3" x14ac:dyDescent="0.25">
      <c r="A507" s="4">
        <v>42449</v>
      </c>
      <c r="B507" s="90">
        <v>0.159</v>
      </c>
      <c r="C507" s="1"/>
    </row>
    <row r="508" spans="1:3" x14ac:dyDescent="0.25">
      <c r="A508" s="4">
        <v>42448</v>
      </c>
      <c r="B508" s="90">
        <v>0.13</v>
      </c>
      <c r="C508" s="1"/>
    </row>
    <row r="509" spans="1:3" x14ac:dyDescent="0.25">
      <c r="A509" s="4">
        <v>42447</v>
      </c>
      <c r="B509" s="90">
        <v>0.13739999999999999</v>
      </c>
      <c r="C509" s="1"/>
    </row>
    <row r="510" spans="1:3" x14ac:dyDescent="0.25">
      <c r="A510" s="4">
        <v>42446</v>
      </c>
      <c r="B510" s="90">
        <v>0.19189999999999999</v>
      </c>
      <c r="C510" s="1"/>
    </row>
    <row r="511" spans="1:3" x14ac:dyDescent="0.25">
      <c r="A511" s="4">
        <v>42445</v>
      </c>
      <c r="B511" s="90">
        <v>0.19239999999999999</v>
      </c>
      <c r="C511" s="1"/>
    </row>
    <row r="512" spans="1:3" x14ac:dyDescent="0.25">
      <c r="A512" s="4">
        <v>42444</v>
      </c>
      <c r="B512" s="90">
        <v>0.20580000000000001</v>
      </c>
      <c r="C512" s="1"/>
    </row>
    <row r="513" spans="1:3" x14ac:dyDescent="0.25">
      <c r="A513" s="4">
        <v>42443</v>
      </c>
      <c r="B513" s="90">
        <v>0.20530000000000001</v>
      </c>
      <c r="C513" s="1"/>
    </row>
    <row r="514" spans="1:3" x14ac:dyDescent="0.25">
      <c r="A514" s="4">
        <v>42442</v>
      </c>
      <c r="B514" s="90">
        <v>0.1613</v>
      </c>
      <c r="C514" s="1"/>
    </row>
    <row r="515" spans="1:3" x14ac:dyDescent="0.25">
      <c r="A515" s="4">
        <v>42441</v>
      </c>
      <c r="B515" s="90">
        <v>0.13170000000000001</v>
      </c>
      <c r="C515" s="1"/>
    </row>
    <row r="516" spans="1:3" x14ac:dyDescent="0.25">
      <c r="A516" s="4">
        <v>42440</v>
      </c>
      <c r="B516" s="90">
        <v>0.1285</v>
      </c>
      <c r="C516" s="1"/>
    </row>
    <row r="517" spans="1:3" x14ac:dyDescent="0.25">
      <c r="A517" s="4">
        <v>42439</v>
      </c>
      <c r="B517" s="90">
        <v>0.17610000000000001</v>
      </c>
      <c r="C517" s="1"/>
    </row>
    <row r="518" spans="1:3" x14ac:dyDescent="0.25">
      <c r="A518" s="4">
        <v>42438</v>
      </c>
      <c r="B518" s="90">
        <v>0.22620000000000001</v>
      </c>
      <c r="C518" s="1"/>
    </row>
    <row r="519" spans="1:3" x14ac:dyDescent="0.25">
      <c r="A519" s="4">
        <v>42437</v>
      </c>
      <c r="B519" s="90">
        <v>0.21</v>
      </c>
      <c r="C519" s="1"/>
    </row>
    <row r="520" spans="1:3" x14ac:dyDescent="0.25">
      <c r="A520" s="4">
        <v>42436</v>
      </c>
      <c r="B520" s="90">
        <v>0.20810000000000001</v>
      </c>
      <c r="C520" s="1"/>
    </row>
    <row r="521" spans="1:3" x14ac:dyDescent="0.25">
      <c r="A521" s="4">
        <v>42435</v>
      </c>
      <c r="B521" s="90">
        <v>0.19170000000000001</v>
      </c>
      <c r="C521" s="1"/>
    </row>
    <row r="522" spans="1:3" x14ac:dyDescent="0.25">
      <c r="A522" s="4">
        <v>42434</v>
      </c>
      <c r="B522" s="90">
        <v>0.16300000000000001</v>
      </c>
      <c r="C522" s="1"/>
    </row>
    <row r="523" spans="1:3" x14ac:dyDescent="0.25">
      <c r="A523" s="4">
        <v>42433</v>
      </c>
      <c r="B523" s="90">
        <v>0.13370000000000001</v>
      </c>
      <c r="C523" s="1"/>
    </row>
    <row r="524" spans="1:3" x14ac:dyDescent="0.25">
      <c r="A524" s="4">
        <v>42432</v>
      </c>
      <c r="B524" s="90">
        <v>0.192</v>
      </c>
      <c r="C524" s="1"/>
    </row>
    <row r="525" spans="1:3" x14ac:dyDescent="0.25">
      <c r="A525" s="4">
        <v>42431</v>
      </c>
      <c r="B525" s="90">
        <v>0.20399999999999999</v>
      </c>
      <c r="C525" s="1"/>
    </row>
    <row r="526" spans="1:3" x14ac:dyDescent="0.25">
      <c r="A526" s="4">
        <v>42430</v>
      </c>
      <c r="B526" s="90">
        <v>0.1507</v>
      </c>
      <c r="C526" s="1"/>
    </row>
    <row r="527" spans="1:3" x14ac:dyDescent="0.25">
      <c r="A527" s="4">
        <v>42429</v>
      </c>
      <c r="B527" s="90">
        <v>0.14449999999999999</v>
      </c>
      <c r="C527" s="1"/>
    </row>
    <row r="528" spans="1:3" x14ac:dyDescent="0.25">
      <c r="A528" s="4">
        <v>42428</v>
      </c>
      <c r="B528" s="90">
        <v>0.1108</v>
      </c>
      <c r="C528" s="1"/>
    </row>
    <row r="529" spans="1:3" x14ac:dyDescent="0.25">
      <c r="A529" s="4">
        <v>42427</v>
      </c>
      <c r="B529" s="90">
        <v>0.1108</v>
      </c>
      <c r="C529" s="1"/>
    </row>
    <row r="530" spans="1:3" x14ac:dyDescent="0.25">
      <c r="A530" s="4">
        <v>42426</v>
      </c>
      <c r="B530" s="90">
        <v>0.1371</v>
      </c>
      <c r="C530" s="1"/>
    </row>
    <row r="531" spans="1:3" x14ac:dyDescent="0.25">
      <c r="A531" s="4">
        <v>42425</v>
      </c>
      <c r="B531" s="90">
        <v>0.16919999999999999</v>
      </c>
      <c r="C531" s="1"/>
    </row>
    <row r="532" spans="1:3" x14ac:dyDescent="0.25">
      <c r="A532" s="4">
        <v>42424</v>
      </c>
      <c r="B532" s="90">
        <v>0.15440000000000001</v>
      </c>
      <c r="C532" s="1"/>
    </row>
    <row r="533" spans="1:3" x14ac:dyDescent="0.25">
      <c r="A533" s="4">
        <v>42423</v>
      </c>
      <c r="B533" s="90">
        <v>0.1817</v>
      </c>
      <c r="C533" s="1"/>
    </row>
    <row r="534" spans="1:3" x14ac:dyDescent="0.25">
      <c r="A534" s="4">
        <v>42422</v>
      </c>
      <c r="B534" s="90">
        <v>0.19259999999999999</v>
      </c>
      <c r="C534" s="1"/>
    </row>
    <row r="535" spans="1:3" x14ac:dyDescent="0.25">
      <c r="A535" s="4">
        <v>42421</v>
      </c>
      <c r="B535" s="90">
        <v>0.1273</v>
      </c>
      <c r="C535" s="1"/>
    </row>
    <row r="536" spans="1:3" x14ac:dyDescent="0.25">
      <c r="A536" s="4">
        <v>42420</v>
      </c>
      <c r="B536" s="90">
        <v>0.1273</v>
      </c>
      <c r="C536" s="1"/>
    </row>
    <row r="537" spans="1:3" x14ac:dyDescent="0.25">
      <c r="A537" s="4">
        <v>42419</v>
      </c>
      <c r="B537" s="90">
        <v>0.1694</v>
      </c>
      <c r="C537" s="1"/>
    </row>
    <row r="538" spans="1:3" x14ac:dyDescent="0.25">
      <c r="A538" s="4">
        <v>42418</v>
      </c>
      <c r="B538" s="90">
        <v>0.1681</v>
      </c>
      <c r="C538" s="1"/>
    </row>
    <row r="539" spans="1:3" x14ac:dyDescent="0.25">
      <c r="A539" s="4">
        <v>42417</v>
      </c>
      <c r="B539" s="90">
        <v>0.16039999999999999</v>
      </c>
      <c r="C539" s="1"/>
    </row>
    <row r="540" spans="1:3" x14ac:dyDescent="0.25">
      <c r="A540" s="4">
        <v>42416</v>
      </c>
      <c r="B540" s="90">
        <v>0.19389999999999999</v>
      </c>
      <c r="C540" s="1"/>
    </row>
    <row r="541" spans="1:3" x14ac:dyDescent="0.25">
      <c r="A541" s="4">
        <v>42415</v>
      </c>
      <c r="B541" s="90">
        <v>0.16700000000000001</v>
      </c>
      <c r="C541" s="1"/>
    </row>
    <row r="542" spans="1:3" x14ac:dyDescent="0.25">
      <c r="A542" s="4">
        <v>42414</v>
      </c>
      <c r="B542" s="90">
        <v>0.1449</v>
      </c>
      <c r="C542" s="1"/>
    </row>
    <row r="543" spans="1:3" x14ac:dyDescent="0.25">
      <c r="A543" s="4">
        <v>42413</v>
      </c>
      <c r="B543" s="90">
        <v>0.1449</v>
      </c>
      <c r="C543" s="1"/>
    </row>
    <row r="544" spans="1:3" x14ac:dyDescent="0.25">
      <c r="A544" s="4">
        <v>42412</v>
      </c>
      <c r="B544" s="90">
        <v>0.1832</v>
      </c>
      <c r="C544" s="1"/>
    </row>
    <row r="545" spans="1:3" x14ac:dyDescent="0.25">
      <c r="A545" s="4">
        <v>42411</v>
      </c>
      <c r="B545" s="90">
        <v>0.1908</v>
      </c>
      <c r="C545" s="1"/>
    </row>
    <row r="546" spans="1:3" x14ac:dyDescent="0.25">
      <c r="A546" s="4">
        <v>42410</v>
      </c>
      <c r="B546" s="90">
        <v>0.16500000000000001</v>
      </c>
      <c r="C546" s="1"/>
    </row>
    <row r="547" spans="1:3" x14ac:dyDescent="0.25">
      <c r="A547" s="4">
        <v>42409</v>
      </c>
      <c r="B547" s="90">
        <v>0.1595</v>
      </c>
      <c r="C547" s="1"/>
    </row>
    <row r="548" spans="1:3" x14ac:dyDescent="0.25">
      <c r="A548" s="4">
        <v>42408</v>
      </c>
      <c r="B548" s="90">
        <v>0.121</v>
      </c>
      <c r="C548" s="1"/>
    </row>
    <row r="549" spans="1:3" x14ac:dyDescent="0.25">
      <c r="A549" s="4">
        <v>42407</v>
      </c>
      <c r="B549" s="90">
        <v>9.2600000000000002E-2</v>
      </c>
      <c r="C549" s="1"/>
    </row>
    <row r="550" spans="1:3" x14ac:dyDescent="0.25">
      <c r="A550" s="4">
        <v>42406</v>
      </c>
      <c r="B550" s="90">
        <v>9.2600000000000002E-2</v>
      </c>
      <c r="C550" s="1"/>
    </row>
    <row r="551" spans="1:3" x14ac:dyDescent="0.25">
      <c r="A551" s="4">
        <v>42405</v>
      </c>
      <c r="B551" s="90">
        <v>0.1159</v>
      </c>
      <c r="C551" s="1"/>
    </row>
    <row r="552" spans="1:3" x14ac:dyDescent="0.25">
      <c r="A552" s="4">
        <v>42404</v>
      </c>
      <c r="B552" s="90">
        <v>0.1103</v>
      </c>
      <c r="C552" s="1"/>
    </row>
    <row r="553" spans="1:3" x14ac:dyDescent="0.25">
      <c r="A553" s="4">
        <v>42403</v>
      </c>
      <c r="B553" s="90">
        <v>9.7500000000000003E-2</v>
      </c>
      <c r="C553" s="1"/>
    </row>
    <row r="554" spans="1:3" x14ac:dyDescent="0.25">
      <c r="A554" s="4">
        <v>42402</v>
      </c>
      <c r="B554" s="90">
        <v>0.12189999999999999</v>
      </c>
      <c r="C554" s="1"/>
    </row>
    <row r="555" spans="1:3" x14ac:dyDescent="0.25">
      <c r="A555" s="4">
        <v>42401</v>
      </c>
      <c r="B555" s="90">
        <v>9.5699999999999993E-2</v>
      </c>
      <c r="C555" s="1"/>
    </row>
    <row r="556" spans="1:3" x14ac:dyDescent="0.25">
      <c r="A556" s="4">
        <v>42400</v>
      </c>
      <c r="B556" s="90">
        <v>0.10150000000000001</v>
      </c>
      <c r="C556" s="1"/>
    </row>
    <row r="557" spans="1:3" x14ac:dyDescent="0.25">
      <c r="A557" s="4">
        <v>42399</v>
      </c>
      <c r="B557" s="90">
        <v>0.10150000000000001</v>
      </c>
      <c r="C557" s="1"/>
    </row>
    <row r="558" spans="1:3" x14ac:dyDescent="0.25">
      <c r="A558" s="4">
        <v>42398</v>
      </c>
      <c r="B558" s="90">
        <v>0.1173</v>
      </c>
      <c r="C558" s="1"/>
    </row>
    <row r="559" spans="1:3" x14ac:dyDescent="0.25">
      <c r="A559" s="4">
        <v>42397</v>
      </c>
      <c r="B559" s="90">
        <v>0.15129999999999999</v>
      </c>
      <c r="C559" s="1"/>
    </row>
    <row r="560" spans="1:3" x14ac:dyDescent="0.25">
      <c r="A560" s="4">
        <v>42396</v>
      </c>
      <c r="B560" s="90">
        <v>0.16719999999999999</v>
      </c>
      <c r="C560" s="1"/>
    </row>
    <row r="561" spans="1:3" x14ac:dyDescent="0.25">
      <c r="A561" s="4">
        <v>42395</v>
      </c>
      <c r="B561" s="90">
        <v>0.18729999999999999</v>
      </c>
      <c r="C561" s="1"/>
    </row>
    <row r="562" spans="1:3" x14ac:dyDescent="0.25">
      <c r="A562" s="4">
        <v>42394</v>
      </c>
      <c r="B562" s="90">
        <v>0.19040000000000001</v>
      </c>
      <c r="C562" s="1"/>
    </row>
    <row r="563" spans="1:3" x14ac:dyDescent="0.25">
      <c r="A563" s="4">
        <v>42393</v>
      </c>
      <c r="B563" s="90">
        <v>0.13370000000000001</v>
      </c>
      <c r="C563" s="1"/>
    </row>
    <row r="564" spans="1:3" x14ac:dyDescent="0.25">
      <c r="A564" s="4">
        <v>42392</v>
      </c>
      <c r="B564" s="90">
        <v>9.4500000000000001E-2</v>
      </c>
      <c r="C564" s="1"/>
    </row>
    <row r="565" spans="1:3" x14ac:dyDescent="0.25">
      <c r="A565" s="4">
        <v>42391</v>
      </c>
      <c r="B565" s="90">
        <v>0.1144</v>
      </c>
      <c r="C565" s="1"/>
    </row>
    <row r="566" spans="1:3" x14ac:dyDescent="0.25">
      <c r="A566" s="4">
        <v>42390</v>
      </c>
      <c r="B566" s="90">
        <v>0.14080000000000001</v>
      </c>
      <c r="C566" s="1"/>
    </row>
    <row r="567" spans="1:3" x14ac:dyDescent="0.25">
      <c r="A567" s="4">
        <v>42389</v>
      </c>
      <c r="B567" s="90">
        <v>0.16739999999999999</v>
      </c>
      <c r="C567" s="1"/>
    </row>
    <row r="568" spans="1:3" x14ac:dyDescent="0.25">
      <c r="A568" s="4">
        <v>42388</v>
      </c>
      <c r="B568" s="90">
        <v>0.1817</v>
      </c>
      <c r="C568" s="1"/>
    </row>
    <row r="569" spans="1:3" x14ac:dyDescent="0.25">
      <c r="A569" s="4">
        <v>42387</v>
      </c>
      <c r="B569" s="90">
        <v>0.1719</v>
      </c>
      <c r="C569" s="1"/>
    </row>
    <row r="570" spans="1:3" x14ac:dyDescent="0.25">
      <c r="A570" s="4">
        <v>42386</v>
      </c>
      <c r="B570" s="90">
        <v>0.14940000000000001</v>
      </c>
      <c r="C570" s="1"/>
    </row>
    <row r="571" spans="1:3" x14ac:dyDescent="0.25">
      <c r="A571" s="4">
        <v>42385</v>
      </c>
      <c r="B571" s="90">
        <v>0.109</v>
      </c>
      <c r="C571" s="1"/>
    </row>
    <row r="572" spans="1:3" x14ac:dyDescent="0.25">
      <c r="A572" s="4">
        <v>42384</v>
      </c>
      <c r="B572" s="90">
        <v>0.1162</v>
      </c>
      <c r="C572" s="1"/>
    </row>
    <row r="573" spans="1:3" x14ac:dyDescent="0.25">
      <c r="A573" s="4">
        <v>42383</v>
      </c>
      <c r="B573" s="90">
        <v>0.12720000000000001</v>
      </c>
      <c r="C573" s="1"/>
    </row>
    <row r="574" spans="1:3" x14ac:dyDescent="0.25">
      <c r="A574" s="4">
        <v>42382</v>
      </c>
      <c r="B574" s="90">
        <v>0.18809999999999999</v>
      </c>
      <c r="C574" s="1"/>
    </row>
    <row r="575" spans="1:3" x14ac:dyDescent="0.25">
      <c r="A575" s="4">
        <v>42381</v>
      </c>
      <c r="B575" s="90">
        <v>0.18429999999999999</v>
      </c>
      <c r="C575" s="1"/>
    </row>
    <row r="576" spans="1:3" x14ac:dyDescent="0.25">
      <c r="A576" s="4">
        <v>42380</v>
      </c>
      <c r="B576" s="90">
        <v>0.18459999999999999</v>
      </c>
      <c r="C576" s="1"/>
    </row>
    <row r="577" spans="1:3" x14ac:dyDescent="0.25">
      <c r="A577" s="4">
        <v>42379</v>
      </c>
      <c r="B577" s="90">
        <v>0.1459</v>
      </c>
      <c r="C577" s="1"/>
    </row>
    <row r="578" spans="1:3" x14ac:dyDescent="0.25">
      <c r="A578" s="4">
        <v>42378</v>
      </c>
      <c r="B578" s="90">
        <v>0.1459</v>
      </c>
      <c r="C578" s="1"/>
    </row>
    <row r="579" spans="1:3" x14ac:dyDescent="0.25">
      <c r="A579" s="4">
        <v>42377</v>
      </c>
      <c r="B579" s="90">
        <v>0.1789</v>
      </c>
      <c r="C579" s="1"/>
    </row>
    <row r="580" spans="1:3" x14ac:dyDescent="0.25">
      <c r="A580" s="4">
        <v>42376</v>
      </c>
      <c r="B580" s="90">
        <v>0.19850000000000001</v>
      </c>
      <c r="C580" s="1"/>
    </row>
    <row r="581" spans="1:3" x14ac:dyDescent="0.25">
      <c r="A581" s="4">
        <v>42375</v>
      </c>
      <c r="B581" s="90">
        <v>0.22800000000000001</v>
      </c>
      <c r="C581" s="1"/>
    </row>
    <row r="582" spans="1:3" x14ac:dyDescent="0.25">
      <c r="A582" s="4">
        <v>42374</v>
      </c>
      <c r="B582" s="90">
        <v>0.2203</v>
      </c>
      <c r="C582" s="1"/>
    </row>
    <row r="583" spans="1:3" x14ac:dyDescent="0.25">
      <c r="A583" s="4">
        <v>42373</v>
      </c>
      <c r="B583" s="90">
        <v>0.21970000000000001</v>
      </c>
      <c r="C583" s="1"/>
    </row>
    <row r="584" spans="1:3" x14ac:dyDescent="0.25">
      <c r="A584" s="4">
        <v>42372</v>
      </c>
      <c r="B584" s="90">
        <v>0.19020000000000001</v>
      </c>
      <c r="C584" s="1"/>
    </row>
    <row r="585" spans="1:3" x14ac:dyDescent="0.25">
      <c r="A585" s="4">
        <v>42371</v>
      </c>
      <c r="B585" s="90">
        <v>0.16109999999999999</v>
      </c>
      <c r="C585" s="1"/>
    </row>
    <row r="586" spans="1:3" x14ac:dyDescent="0.25">
      <c r="A586" s="4">
        <v>42370</v>
      </c>
      <c r="B586" s="90">
        <v>0.13200000000000001</v>
      </c>
      <c r="C586" s="1"/>
    </row>
    <row r="587" spans="1:3" x14ac:dyDescent="0.25">
      <c r="A587" s="4">
        <v>42369</v>
      </c>
      <c r="B587" s="90">
        <v>0.1608</v>
      </c>
      <c r="C587" s="1"/>
    </row>
    <row r="588" spans="1:3" x14ac:dyDescent="0.25">
      <c r="A588" s="4">
        <v>42368</v>
      </c>
      <c r="B588" s="90">
        <v>0.18990000000000001</v>
      </c>
      <c r="C588" s="1"/>
    </row>
    <row r="589" spans="1:3" x14ac:dyDescent="0.25">
      <c r="A589" s="4">
        <v>42367</v>
      </c>
      <c r="B589" s="90">
        <v>0.23069999999999999</v>
      </c>
      <c r="C589" s="1"/>
    </row>
    <row r="590" spans="1:3" x14ac:dyDescent="0.25">
      <c r="A590" s="4">
        <v>42366</v>
      </c>
      <c r="B590" s="90">
        <v>0.2024</v>
      </c>
      <c r="C590" s="1"/>
    </row>
    <row r="591" spans="1:3" x14ac:dyDescent="0.25">
      <c r="A591" s="4">
        <v>42365</v>
      </c>
      <c r="B591" s="90">
        <v>0.1673</v>
      </c>
      <c r="C591" s="1"/>
    </row>
    <row r="592" spans="1:3" x14ac:dyDescent="0.25">
      <c r="A592" s="4">
        <v>42364</v>
      </c>
      <c r="B592" s="90">
        <v>0.128</v>
      </c>
      <c r="C592" s="1"/>
    </row>
    <row r="593" spans="1:3" x14ac:dyDescent="0.25">
      <c r="A593" s="4">
        <v>42363</v>
      </c>
      <c r="B593" s="90">
        <v>9.8599999999999993E-2</v>
      </c>
      <c r="C593" s="1"/>
    </row>
    <row r="594" spans="1:3" x14ac:dyDescent="0.25">
      <c r="A594" s="4">
        <v>42362</v>
      </c>
      <c r="B594" s="90">
        <v>0.12379999999999999</v>
      </c>
      <c r="C594" s="1"/>
    </row>
    <row r="595" spans="1:3" x14ac:dyDescent="0.25">
      <c r="A595" s="4">
        <v>42361</v>
      </c>
      <c r="B595" s="90">
        <v>0.16930000000000001</v>
      </c>
      <c r="C595" s="1"/>
    </row>
    <row r="596" spans="1:3" x14ac:dyDescent="0.25">
      <c r="A596" s="4">
        <v>42360</v>
      </c>
      <c r="B596" s="90">
        <v>0.15970000000000001</v>
      </c>
      <c r="C596" s="1"/>
    </row>
    <row r="597" spans="1:3" x14ac:dyDescent="0.25">
      <c r="A597" s="4">
        <v>42359</v>
      </c>
      <c r="B597" s="90">
        <v>0.17799999999999999</v>
      </c>
      <c r="C597" s="1"/>
    </row>
    <row r="598" spans="1:3" x14ac:dyDescent="0.25">
      <c r="A598" s="4">
        <v>42358</v>
      </c>
      <c r="B598" s="90">
        <v>0.1409</v>
      </c>
      <c r="C598" s="1"/>
    </row>
    <row r="599" spans="1:3" x14ac:dyDescent="0.25">
      <c r="A599" s="4">
        <v>42357</v>
      </c>
      <c r="B599" s="90">
        <v>0.1109</v>
      </c>
      <c r="C599" s="1"/>
    </row>
    <row r="600" spans="1:3" x14ac:dyDescent="0.25">
      <c r="A600" s="4">
        <v>42356</v>
      </c>
      <c r="B600" s="90">
        <v>9.5500000000000002E-2</v>
      </c>
      <c r="C600" s="1"/>
    </row>
    <row r="601" spans="1:3" x14ac:dyDescent="0.25">
      <c r="A601" s="4">
        <v>42355</v>
      </c>
      <c r="B601" s="90">
        <v>0.14729999999999999</v>
      </c>
      <c r="C601" s="1"/>
    </row>
    <row r="602" spans="1:3" x14ac:dyDescent="0.25">
      <c r="A602" s="4">
        <v>42354</v>
      </c>
      <c r="B602" s="90">
        <v>0.17169999999999999</v>
      </c>
      <c r="C602" s="1"/>
    </row>
    <row r="603" spans="1:3" x14ac:dyDescent="0.25">
      <c r="A603" s="4">
        <v>42353</v>
      </c>
      <c r="B603" s="90">
        <v>0.15590000000000001</v>
      </c>
      <c r="C603" s="1"/>
    </row>
    <row r="604" spans="1:3" x14ac:dyDescent="0.25">
      <c r="A604" s="4">
        <v>42352</v>
      </c>
      <c r="B604" s="90">
        <v>0.1759</v>
      </c>
      <c r="C604" s="1"/>
    </row>
    <row r="605" spans="1:3" x14ac:dyDescent="0.25">
      <c r="A605" s="4">
        <v>42351</v>
      </c>
      <c r="B605" s="90">
        <v>0.14319999999999999</v>
      </c>
      <c r="C605" s="1"/>
    </row>
    <row r="606" spans="1:3" x14ac:dyDescent="0.25">
      <c r="A606" s="4">
        <v>42350</v>
      </c>
      <c r="B606" s="90">
        <v>0.11310000000000001</v>
      </c>
      <c r="C606" s="1"/>
    </row>
    <row r="607" spans="1:3" x14ac:dyDescent="0.25">
      <c r="A607" s="4">
        <v>42349</v>
      </c>
      <c r="B607" s="90">
        <v>0.1108</v>
      </c>
      <c r="C607" s="1"/>
    </row>
    <row r="608" spans="1:3" x14ac:dyDescent="0.25">
      <c r="A608" s="4">
        <v>42348</v>
      </c>
      <c r="B608" s="90">
        <v>0.158</v>
      </c>
      <c r="C608" s="1"/>
    </row>
    <row r="609" spans="1:3" x14ac:dyDescent="0.25">
      <c r="A609" s="4">
        <v>42347</v>
      </c>
      <c r="B609" s="90">
        <v>0.1671</v>
      </c>
      <c r="C609" s="1"/>
    </row>
    <row r="610" spans="1:3" x14ac:dyDescent="0.25">
      <c r="A610" s="4">
        <v>42346</v>
      </c>
      <c r="B610" s="90">
        <v>0.15970000000000001</v>
      </c>
      <c r="C610" s="1"/>
    </row>
    <row r="611" spans="1:3" x14ac:dyDescent="0.25">
      <c r="A611" s="4">
        <v>42345</v>
      </c>
      <c r="B611" s="90">
        <v>0.192</v>
      </c>
      <c r="C611" s="1"/>
    </row>
    <row r="612" spans="1:3" x14ac:dyDescent="0.25">
      <c r="A612" s="4">
        <v>42344</v>
      </c>
      <c r="B612" s="90">
        <v>0.151</v>
      </c>
      <c r="C612" s="1"/>
    </row>
    <row r="613" spans="1:3" x14ac:dyDescent="0.25">
      <c r="A613" s="4">
        <v>42343</v>
      </c>
      <c r="B613" s="90">
        <v>0.1229</v>
      </c>
      <c r="C613" s="1"/>
    </row>
    <row r="614" spans="1:3" x14ac:dyDescent="0.25">
      <c r="A614" s="4">
        <v>42342</v>
      </c>
      <c r="B614" s="90">
        <v>0.1203</v>
      </c>
      <c r="C614" s="1"/>
    </row>
    <row r="615" spans="1:3" x14ac:dyDescent="0.25">
      <c r="A615" s="4">
        <v>42341</v>
      </c>
      <c r="B615" s="90">
        <v>0.14799999999999999</v>
      </c>
      <c r="C615" s="1"/>
    </row>
    <row r="616" spans="1:3" x14ac:dyDescent="0.25">
      <c r="A616" s="4">
        <v>42340</v>
      </c>
      <c r="B616" s="90">
        <v>0.15790000000000001</v>
      </c>
      <c r="C616" s="1"/>
    </row>
    <row r="617" spans="1:3" x14ac:dyDescent="0.25">
      <c r="A617" s="4">
        <v>42339</v>
      </c>
      <c r="B617" s="90">
        <v>0.1867</v>
      </c>
      <c r="C617" s="1"/>
    </row>
    <row r="618" spans="1:3" x14ac:dyDescent="0.25">
      <c r="A618" s="4">
        <v>42338</v>
      </c>
      <c r="B618" s="90">
        <v>0.1527</v>
      </c>
      <c r="C618" s="1"/>
    </row>
    <row r="619" spans="1:3" x14ac:dyDescent="0.25">
      <c r="A619" s="4">
        <v>42337</v>
      </c>
      <c r="B619" s="90">
        <v>0.1507</v>
      </c>
      <c r="C619" s="1"/>
    </row>
    <row r="620" spans="1:3" x14ac:dyDescent="0.25">
      <c r="A620" s="4">
        <v>42336</v>
      </c>
      <c r="B620" s="90">
        <v>0.1226</v>
      </c>
      <c r="C620" s="1"/>
    </row>
    <row r="621" spans="1:3" x14ac:dyDescent="0.25">
      <c r="A621" s="4">
        <v>42335</v>
      </c>
      <c r="B621" s="90">
        <v>0.14760000000000001</v>
      </c>
      <c r="C621" s="1"/>
    </row>
    <row r="622" spans="1:3" x14ac:dyDescent="0.25">
      <c r="A622" s="4">
        <v>42334</v>
      </c>
      <c r="B622" s="90">
        <v>0.1638</v>
      </c>
      <c r="C622" s="1"/>
    </row>
    <row r="623" spans="1:3" x14ac:dyDescent="0.25">
      <c r="A623" s="4">
        <v>42333</v>
      </c>
      <c r="B623" s="90">
        <v>0.18729999999999999</v>
      </c>
      <c r="C623" s="1"/>
    </row>
    <row r="624" spans="1:3" x14ac:dyDescent="0.25">
      <c r="A624" s="4">
        <v>42332</v>
      </c>
      <c r="B624" s="90">
        <v>0.21099999999999999</v>
      </c>
      <c r="C624" s="1"/>
    </row>
    <row r="625" spans="1:3" x14ac:dyDescent="0.25">
      <c r="A625" s="4">
        <v>42331</v>
      </c>
      <c r="B625" s="90">
        <v>0.18729999999999999</v>
      </c>
      <c r="C625" s="1"/>
    </row>
    <row r="626" spans="1:3" x14ac:dyDescent="0.25">
      <c r="A626" s="4">
        <v>42330</v>
      </c>
      <c r="B626" s="90">
        <v>0.1867</v>
      </c>
      <c r="C626" s="1"/>
    </row>
    <row r="627" spans="1:3" x14ac:dyDescent="0.25">
      <c r="A627" s="4">
        <v>42329</v>
      </c>
      <c r="B627" s="90">
        <v>0.1583</v>
      </c>
      <c r="C627" s="1"/>
    </row>
    <row r="628" spans="1:3" x14ac:dyDescent="0.25">
      <c r="A628" s="4">
        <v>42328</v>
      </c>
      <c r="B628" s="90">
        <v>0.1855</v>
      </c>
      <c r="C628" s="1"/>
    </row>
    <row r="629" spans="1:3" x14ac:dyDescent="0.25">
      <c r="A629" s="4">
        <v>42327</v>
      </c>
      <c r="B629" s="90">
        <v>0.18590000000000001</v>
      </c>
      <c r="C629" s="1"/>
    </row>
    <row r="630" spans="1:3" x14ac:dyDescent="0.25">
      <c r="A630" s="4">
        <v>42326</v>
      </c>
      <c r="B630" s="90">
        <v>0.22</v>
      </c>
      <c r="C630" s="1"/>
    </row>
    <row r="631" spans="1:3" x14ac:dyDescent="0.25">
      <c r="A631" s="4">
        <v>42325</v>
      </c>
      <c r="B631" s="90">
        <v>0.21260000000000001</v>
      </c>
      <c r="C631" s="1"/>
    </row>
    <row r="632" spans="1:3" x14ac:dyDescent="0.25">
      <c r="A632" s="4">
        <v>42324</v>
      </c>
      <c r="B632" s="90">
        <v>0.22170000000000001</v>
      </c>
      <c r="C632" s="1"/>
    </row>
    <row r="633" spans="1:3" x14ac:dyDescent="0.25">
      <c r="A633" s="4">
        <v>42323</v>
      </c>
      <c r="B633" s="90">
        <v>0.1855</v>
      </c>
      <c r="C633" s="1"/>
    </row>
    <row r="634" spans="1:3" x14ac:dyDescent="0.25">
      <c r="A634" s="4">
        <v>42322</v>
      </c>
      <c r="B634" s="90">
        <v>0.157</v>
      </c>
      <c r="C634" s="1"/>
    </row>
    <row r="635" spans="1:3" x14ac:dyDescent="0.25">
      <c r="A635" s="4">
        <v>42321</v>
      </c>
      <c r="B635" s="90">
        <v>0.18740000000000001</v>
      </c>
      <c r="C635" s="1"/>
    </row>
    <row r="636" spans="1:3" x14ac:dyDescent="0.25">
      <c r="A636" s="4">
        <v>42320</v>
      </c>
      <c r="B636" s="90">
        <v>0.20649999999999999</v>
      </c>
      <c r="C636" s="1"/>
    </row>
    <row r="637" spans="1:3" x14ac:dyDescent="0.25">
      <c r="A637" s="4">
        <v>42319</v>
      </c>
      <c r="B637" s="90">
        <v>0.22420000000000001</v>
      </c>
      <c r="C637" s="1"/>
    </row>
    <row r="638" spans="1:3" x14ac:dyDescent="0.25">
      <c r="A638" s="4">
        <v>42318</v>
      </c>
      <c r="B638" s="90">
        <v>0.2286</v>
      </c>
      <c r="C638" s="1"/>
    </row>
    <row r="639" spans="1:3" x14ac:dyDescent="0.25">
      <c r="A639" s="4">
        <v>42317</v>
      </c>
      <c r="B639" s="90">
        <v>0.2056</v>
      </c>
      <c r="C639" s="1"/>
    </row>
    <row r="640" spans="1:3" x14ac:dyDescent="0.25">
      <c r="A640" s="4">
        <v>42316</v>
      </c>
      <c r="B640" s="90">
        <v>0.1608</v>
      </c>
      <c r="C640" s="1"/>
    </row>
    <row r="641" spans="1:3" x14ac:dyDescent="0.25">
      <c r="A641" s="4">
        <v>42315</v>
      </c>
      <c r="B641" s="90">
        <v>0.13120000000000001</v>
      </c>
      <c r="C641" s="1"/>
    </row>
    <row r="642" spans="1:3" x14ac:dyDescent="0.25">
      <c r="A642" s="4">
        <v>42314</v>
      </c>
      <c r="B642" s="90">
        <v>0.15609999999999999</v>
      </c>
      <c r="C642" s="1"/>
    </row>
    <row r="643" spans="1:3" x14ac:dyDescent="0.25">
      <c r="A643" s="4">
        <v>42313</v>
      </c>
      <c r="B643" s="90">
        <v>0.20469999999999999</v>
      </c>
      <c r="C643" s="1"/>
    </row>
    <row r="644" spans="1:3" x14ac:dyDescent="0.25">
      <c r="A644" s="4">
        <v>42312</v>
      </c>
      <c r="B644" s="90">
        <v>0.22839999999999999</v>
      </c>
      <c r="C644" s="1"/>
    </row>
    <row r="645" spans="1:3" x14ac:dyDescent="0.25">
      <c r="A645" s="4">
        <v>42311</v>
      </c>
      <c r="B645" s="90">
        <v>0.2165</v>
      </c>
      <c r="C645" s="1"/>
    </row>
    <row r="646" spans="1:3" x14ac:dyDescent="0.25">
      <c r="A646" s="4">
        <v>42310</v>
      </c>
      <c r="B646" s="90">
        <v>0.15859999999999999</v>
      </c>
      <c r="C646" s="1"/>
    </row>
    <row r="647" spans="1:3" x14ac:dyDescent="0.25">
      <c r="A647" s="4">
        <v>42309</v>
      </c>
      <c r="B647" s="90">
        <v>0.12970000000000001</v>
      </c>
      <c r="C647" s="1"/>
    </row>
    <row r="648" spans="1:3" x14ac:dyDescent="0.25">
      <c r="A648" s="4">
        <v>42308</v>
      </c>
      <c r="B648" s="90">
        <v>0.12970000000000001</v>
      </c>
      <c r="C648" s="1"/>
    </row>
    <row r="649" spans="1:3" x14ac:dyDescent="0.25">
      <c r="A649" s="4">
        <v>42307</v>
      </c>
      <c r="B649" s="90">
        <v>0.13869999999999999</v>
      </c>
      <c r="C649" s="1"/>
    </row>
    <row r="650" spans="1:3" x14ac:dyDescent="0.25">
      <c r="A650" s="4">
        <v>42306</v>
      </c>
      <c r="B650" s="90">
        <v>0.1903</v>
      </c>
      <c r="C650" s="1"/>
    </row>
    <row r="651" spans="1:3" x14ac:dyDescent="0.25">
      <c r="A651" s="4">
        <v>42305</v>
      </c>
      <c r="B651" s="90">
        <v>0.22889999999999999</v>
      </c>
      <c r="C651" s="1"/>
    </row>
    <row r="652" spans="1:3" x14ac:dyDescent="0.25">
      <c r="A652" s="4">
        <v>42304</v>
      </c>
      <c r="B652" s="90">
        <v>0.19400000000000001</v>
      </c>
      <c r="C652" s="1"/>
    </row>
    <row r="653" spans="1:3" x14ac:dyDescent="0.25">
      <c r="A653" s="4">
        <v>42303</v>
      </c>
      <c r="B653" s="90">
        <v>0.19919999999999999</v>
      </c>
      <c r="C653" s="1"/>
    </row>
    <row r="654" spans="1:3" x14ac:dyDescent="0.25">
      <c r="A654" s="4">
        <v>42302</v>
      </c>
      <c r="B654" s="90">
        <v>0.16689999999999999</v>
      </c>
      <c r="C654" s="1"/>
    </row>
    <row r="655" spans="1:3" x14ac:dyDescent="0.25">
      <c r="A655" s="4">
        <v>42301</v>
      </c>
      <c r="B655" s="90">
        <v>0.12770000000000001</v>
      </c>
      <c r="C655" s="1"/>
    </row>
    <row r="656" spans="1:3" x14ac:dyDescent="0.25">
      <c r="A656" s="4">
        <v>42300</v>
      </c>
      <c r="B656" s="90">
        <v>0.12509999999999999</v>
      </c>
      <c r="C656" s="1"/>
    </row>
    <row r="657" spans="1:3" x14ac:dyDescent="0.25">
      <c r="A657" s="4">
        <v>42299</v>
      </c>
      <c r="B657" s="90">
        <v>0.192</v>
      </c>
      <c r="C657" s="1"/>
    </row>
    <row r="658" spans="1:3" x14ac:dyDescent="0.25">
      <c r="A658" s="4">
        <v>42298</v>
      </c>
      <c r="B658" s="90">
        <v>0.20430000000000001</v>
      </c>
      <c r="C658" s="1"/>
    </row>
    <row r="659" spans="1:3" x14ac:dyDescent="0.25">
      <c r="A659" s="4">
        <v>42297</v>
      </c>
      <c r="B659" s="90">
        <v>0.22459999999999999</v>
      </c>
      <c r="C659" s="1"/>
    </row>
    <row r="660" spans="1:3" x14ac:dyDescent="0.25">
      <c r="A660" s="4">
        <v>42296</v>
      </c>
      <c r="B660" s="90">
        <v>0.22439999999999999</v>
      </c>
      <c r="C660" s="1"/>
    </row>
    <row r="661" spans="1:3" x14ac:dyDescent="0.25">
      <c r="A661" s="4">
        <v>42295</v>
      </c>
      <c r="B661" s="90">
        <v>0.18920000000000001</v>
      </c>
      <c r="C661" s="1"/>
    </row>
    <row r="662" spans="1:3" x14ac:dyDescent="0.25">
      <c r="A662" s="4">
        <v>42294</v>
      </c>
      <c r="B662" s="90">
        <v>0.16059999999999999</v>
      </c>
      <c r="C662" s="1"/>
    </row>
    <row r="663" spans="1:3" x14ac:dyDescent="0.25">
      <c r="A663" s="4">
        <v>42293</v>
      </c>
      <c r="B663" s="90">
        <v>0.1239</v>
      </c>
      <c r="C663" s="1"/>
    </row>
    <row r="664" spans="1:3" x14ac:dyDescent="0.25">
      <c r="A664" s="4">
        <v>42292</v>
      </c>
      <c r="B664" s="90">
        <v>0.1865</v>
      </c>
      <c r="C664" s="1"/>
    </row>
    <row r="665" spans="1:3" x14ac:dyDescent="0.25">
      <c r="A665" s="4">
        <v>42291</v>
      </c>
      <c r="B665" s="90">
        <v>0.21310000000000001</v>
      </c>
      <c r="C665" s="1"/>
    </row>
    <row r="666" spans="1:3" x14ac:dyDescent="0.25">
      <c r="A666" s="4">
        <v>42290</v>
      </c>
      <c r="B666" s="90">
        <v>0.219</v>
      </c>
      <c r="C666" s="1"/>
    </row>
    <row r="667" spans="1:3" x14ac:dyDescent="0.25">
      <c r="A667" s="4">
        <v>42289</v>
      </c>
      <c r="B667" s="90">
        <v>0.1734</v>
      </c>
      <c r="C667" s="1"/>
    </row>
    <row r="668" spans="1:3" x14ac:dyDescent="0.25">
      <c r="A668" s="4">
        <v>42288</v>
      </c>
      <c r="B668" s="90">
        <v>0.14319999999999999</v>
      </c>
      <c r="C668" s="1"/>
    </row>
    <row r="669" spans="1:3" x14ac:dyDescent="0.25">
      <c r="A669" s="4">
        <v>42287</v>
      </c>
      <c r="B669" s="90">
        <v>0.113</v>
      </c>
      <c r="C669" s="1"/>
    </row>
    <row r="670" spans="1:3" x14ac:dyDescent="0.25">
      <c r="A670" s="4">
        <v>42286</v>
      </c>
      <c r="B670" s="90">
        <v>9.9699999999999997E-2</v>
      </c>
      <c r="C670" s="1"/>
    </row>
    <row r="671" spans="1:3" x14ac:dyDescent="0.25">
      <c r="A671" s="4">
        <v>42285</v>
      </c>
      <c r="B671" s="90">
        <v>0.1517</v>
      </c>
      <c r="C671" s="1"/>
    </row>
    <row r="672" spans="1:3" x14ac:dyDescent="0.25">
      <c r="A672" s="4">
        <v>42284</v>
      </c>
      <c r="B672" s="90">
        <v>0.1883</v>
      </c>
      <c r="C672" s="1"/>
    </row>
    <row r="673" spans="1:3" x14ac:dyDescent="0.25">
      <c r="A673" s="4">
        <v>42283</v>
      </c>
      <c r="B673" s="90">
        <v>0.1583</v>
      </c>
      <c r="C673" s="1"/>
    </row>
    <row r="674" spans="1:3" x14ac:dyDescent="0.25">
      <c r="A674" s="4">
        <v>42282</v>
      </c>
      <c r="B674" s="90">
        <v>0.1759</v>
      </c>
      <c r="C674" s="1"/>
    </row>
    <row r="675" spans="1:3" x14ac:dyDescent="0.25">
      <c r="A675" s="4">
        <v>42281</v>
      </c>
      <c r="B675" s="90">
        <v>0.1255</v>
      </c>
      <c r="C675" s="1"/>
    </row>
    <row r="676" spans="1:3" x14ac:dyDescent="0.25">
      <c r="A676" s="4">
        <v>42280</v>
      </c>
      <c r="B676" s="90">
        <v>9.6199999999999994E-2</v>
      </c>
      <c r="C676" s="1"/>
    </row>
    <row r="677" spans="1:3" x14ac:dyDescent="0.25">
      <c r="A677" s="4">
        <v>42279</v>
      </c>
      <c r="B677" s="90">
        <v>0.15509999999999999</v>
      </c>
      <c r="C677" s="1"/>
    </row>
    <row r="678" spans="1:3" x14ac:dyDescent="0.25">
      <c r="A678" s="4">
        <v>42278</v>
      </c>
      <c r="B678" s="90">
        <v>0.17899999999999999</v>
      </c>
      <c r="C678" s="1"/>
    </row>
    <row r="679" spans="1:3" x14ac:dyDescent="0.25">
      <c r="A679" s="4">
        <v>42277</v>
      </c>
      <c r="B679" s="90">
        <v>0.16750000000000001</v>
      </c>
      <c r="C679" s="1"/>
    </row>
    <row r="680" spans="1:3" x14ac:dyDescent="0.25">
      <c r="A680" s="4">
        <v>42276</v>
      </c>
      <c r="B680" s="90">
        <v>0.183</v>
      </c>
      <c r="C680" s="1"/>
    </row>
    <row r="681" spans="1:3" x14ac:dyDescent="0.25">
      <c r="A681" s="4">
        <v>42275</v>
      </c>
      <c r="B681" s="90">
        <v>0.1905</v>
      </c>
      <c r="C681" s="1"/>
    </row>
    <row r="682" spans="1:3" x14ac:dyDescent="0.25">
      <c r="A682" s="4">
        <v>42274</v>
      </c>
      <c r="B682" s="90">
        <v>0.1295</v>
      </c>
      <c r="C682" s="1"/>
    </row>
    <row r="683" spans="1:3" x14ac:dyDescent="0.25">
      <c r="A683" s="4">
        <v>42273</v>
      </c>
      <c r="B683" s="90">
        <v>9.0499999999999997E-2</v>
      </c>
      <c r="C683" s="1"/>
    </row>
    <row r="684" spans="1:3" x14ac:dyDescent="0.25">
      <c r="A684" s="4">
        <v>42272</v>
      </c>
      <c r="B684" s="90">
        <v>0.12690000000000001</v>
      </c>
      <c r="C684" s="1"/>
    </row>
    <row r="685" spans="1:3" x14ac:dyDescent="0.25">
      <c r="A685" s="4">
        <v>42271</v>
      </c>
      <c r="B685" s="90">
        <v>0.1867</v>
      </c>
      <c r="C685" s="1"/>
    </row>
    <row r="686" spans="1:3" x14ac:dyDescent="0.25">
      <c r="A686" s="4">
        <v>42270</v>
      </c>
      <c r="B686" s="90">
        <v>0.18090000000000001</v>
      </c>
      <c r="C686" s="1"/>
    </row>
    <row r="687" spans="1:3" x14ac:dyDescent="0.25">
      <c r="A687" s="4">
        <v>42269</v>
      </c>
      <c r="B687" s="90">
        <v>0.18160000000000001</v>
      </c>
      <c r="C687" s="1"/>
    </row>
    <row r="688" spans="1:3" x14ac:dyDescent="0.25">
      <c r="A688" s="4">
        <v>42268</v>
      </c>
      <c r="B688" s="90">
        <v>0.15579999999999999</v>
      </c>
      <c r="C688" s="1"/>
    </row>
    <row r="689" spans="1:3" x14ac:dyDescent="0.25">
      <c r="A689" s="4">
        <v>42267</v>
      </c>
      <c r="B689" s="90">
        <v>0.1237</v>
      </c>
      <c r="C689" s="1"/>
    </row>
    <row r="690" spans="1:3" x14ac:dyDescent="0.25">
      <c r="A690" s="4">
        <v>42266</v>
      </c>
      <c r="B690" s="90">
        <v>9.5100000000000004E-2</v>
      </c>
      <c r="C690" s="1"/>
    </row>
    <row r="691" spans="1:3" x14ac:dyDescent="0.25">
      <c r="A691" s="4">
        <v>42265</v>
      </c>
      <c r="B691" s="90">
        <v>0.1603</v>
      </c>
      <c r="C691" s="1"/>
    </row>
    <row r="692" spans="1:3" x14ac:dyDescent="0.25">
      <c r="A692" s="4">
        <v>42264</v>
      </c>
      <c r="B692" s="90">
        <v>0.1867</v>
      </c>
      <c r="C692" s="1"/>
    </row>
    <row r="693" spans="1:3" x14ac:dyDescent="0.25">
      <c r="A693" s="4">
        <v>42263</v>
      </c>
      <c r="B693" s="90">
        <v>0.17</v>
      </c>
      <c r="C693" s="1"/>
    </row>
    <row r="694" spans="1:3" x14ac:dyDescent="0.25">
      <c r="A694" s="4">
        <v>42262</v>
      </c>
      <c r="B694" s="90">
        <v>0.1686</v>
      </c>
      <c r="C694" s="1"/>
    </row>
    <row r="695" spans="1:3" x14ac:dyDescent="0.25">
      <c r="A695" s="4">
        <v>42261</v>
      </c>
      <c r="B695" s="90">
        <v>0.18740000000000001</v>
      </c>
      <c r="C695" s="1"/>
    </row>
    <row r="696" spans="1:3" x14ac:dyDescent="0.25">
      <c r="A696" s="4">
        <v>42260</v>
      </c>
      <c r="B696" s="90">
        <v>0.13370000000000001</v>
      </c>
      <c r="C696" s="1"/>
    </row>
    <row r="697" spans="1:3" x14ac:dyDescent="0.25">
      <c r="A697" s="4">
        <v>42259</v>
      </c>
      <c r="B697" s="90">
        <v>0.13370000000000001</v>
      </c>
      <c r="C697" s="1"/>
    </row>
    <row r="698" spans="1:3" x14ac:dyDescent="0.25">
      <c r="A698" s="4">
        <v>42258</v>
      </c>
      <c r="B698" s="90">
        <v>0.1681</v>
      </c>
      <c r="C698" s="1"/>
    </row>
    <row r="699" spans="1:3" x14ac:dyDescent="0.25">
      <c r="A699" s="4">
        <v>42257</v>
      </c>
      <c r="B699" s="90">
        <v>0.2145</v>
      </c>
      <c r="C699" s="1"/>
    </row>
    <row r="700" spans="1:3" x14ac:dyDescent="0.25">
      <c r="A700" s="4">
        <v>42256</v>
      </c>
      <c r="B700" s="90">
        <v>0.2097</v>
      </c>
      <c r="C700" s="1"/>
    </row>
    <row r="701" spans="1:3" x14ac:dyDescent="0.25">
      <c r="A701" s="4">
        <v>42255</v>
      </c>
      <c r="B701" s="90">
        <v>0.2024</v>
      </c>
      <c r="C701" s="1"/>
    </row>
    <row r="702" spans="1:3" x14ac:dyDescent="0.25">
      <c r="A702" s="4">
        <v>42254</v>
      </c>
      <c r="B702" s="90">
        <v>0.1678</v>
      </c>
      <c r="C702" s="1"/>
    </row>
    <row r="703" spans="1:3" x14ac:dyDescent="0.25">
      <c r="A703" s="4">
        <v>42253</v>
      </c>
      <c r="B703" s="90">
        <v>0.1285</v>
      </c>
      <c r="C703" s="1"/>
    </row>
    <row r="704" spans="1:3" x14ac:dyDescent="0.25">
      <c r="A704" s="4">
        <v>42252</v>
      </c>
      <c r="B704" s="90">
        <v>9.9099999999999994E-2</v>
      </c>
      <c r="C704" s="1"/>
    </row>
    <row r="705" spans="1:3" x14ac:dyDescent="0.25">
      <c r="A705" s="4">
        <v>42251</v>
      </c>
      <c r="B705" s="90">
        <v>0.13389999999999999</v>
      </c>
      <c r="C705" s="1"/>
    </row>
    <row r="706" spans="1:3" x14ac:dyDescent="0.25">
      <c r="A706" s="4">
        <v>42250</v>
      </c>
      <c r="B706" s="90">
        <v>0.1782</v>
      </c>
      <c r="C706" s="1"/>
    </row>
    <row r="707" spans="1:3" x14ac:dyDescent="0.25">
      <c r="A707" s="4">
        <v>42249</v>
      </c>
      <c r="B707" s="90">
        <v>0.19070000000000001</v>
      </c>
      <c r="C707" s="1"/>
    </row>
    <row r="708" spans="1:3" x14ac:dyDescent="0.25">
      <c r="A708" s="4">
        <v>42248</v>
      </c>
      <c r="B708" s="90">
        <v>0.192</v>
      </c>
      <c r="C708" s="1"/>
    </row>
    <row r="709" spans="1:3" x14ac:dyDescent="0.25">
      <c r="A709" s="4">
        <v>42247</v>
      </c>
      <c r="B709" s="90">
        <v>0.1915</v>
      </c>
      <c r="C709" s="1"/>
    </row>
    <row r="710" spans="1:3" x14ac:dyDescent="0.25">
      <c r="A710" s="4">
        <v>42246</v>
      </c>
      <c r="B710" s="90">
        <v>0.1656</v>
      </c>
      <c r="C710" s="1"/>
    </row>
    <row r="711" spans="1:3" x14ac:dyDescent="0.25">
      <c r="A711" s="4">
        <v>42245</v>
      </c>
      <c r="B711" s="90">
        <v>0.1358</v>
      </c>
      <c r="C711" s="1"/>
    </row>
    <row r="712" spans="1:3" x14ac:dyDescent="0.25">
      <c r="A712" s="4">
        <v>42244</v>
      </c>
      <c r="B712" s="90">
        <v>0.14849999999999999</v>
      </c>
      <c r="C712" s="1"/>
    </row>
    <row r="713" spans="1:3" x14ac:dyDescent="0.25">
      <c r="A713" s="4">
        <v>42243</v>
      </c>
      <c r="B713" s="90">
        <v>0.18210000000000001</v>
      </c>
      <c r="C713" s="1"/>
    </row>
    <row r="714" spans="1:3" x14ac:dyDescent="0.25">
      <c r="A714" s="4">
        <v>42242</v>
      </c>
      <c r="B714" s="90">
        <v>0.19489999999999999</v>
      </c>
      <c r="C714" s="1"/>
    </row>
    <row r="715" spans="1:3" x14ac:dyDescent="0.25">
      <c r="A715" s="4">
        <v>42241</v>
      </c>
      <c r="B715" s="90">
        <v>0.216</v>
      </c>
      <c r="C715" s="1"/>
    </row>
    <row r="716" spans="1:3" x14ac:dyDescent="0.25">
      <c r="A716" s="4">
        <v>42240</v>
      </c>
      <c r="B716" s="90">
        <v>0.18310000000000001</v>
      </c>
      <c r="C716" s="1"/>
    </row>
    <row r="717" spans="1:3" x14ac:dyDescent="0.25">
      <c r="A717" s="4">
        <v>42239</v>
      </c>
      <c r="B717" s="90">
        <v>0.15909999999999999</v>
      </c>
      <c r="C717" s="1"/>
    </row>
    <row r="718" spans="1:3" x14ac:dyDescent="0.25">
      <c r="A718" s="4">
        <v>42238</v>
      </c>
      <c r="B718" s="90">
        <v>0.13009999999999999</v>
      </c>
      <c r="C718" s="1"/>
    </row>
    <row r="719" spans="1:3" x14ac:dyDescent="0.25">
      <c r="A719" s="4">
        <v>42237</v>
      </c>
      <c r="B719" s="90">
        <v>0.13469999999999999</v>
      </c>
      <c r="C719" s="1"/>
    </row>
    <row r="720" spans="1:3" x14ac:dyDescent="0.25">
      <c r="A720" s="4">
        <v>42236</v>
      </c>
      <c r="B720" s="90">
        <v>0.1542</v>
      </c>
      <c r="C720" s="1"/>
    </row>
    <row r="721" spans="1:3" x14ac:dyDescent="0.25">
      <c r="A721" s="4">
        <v>42235</v>
      </c>
      <c r="B721" s="90">
        <v>0.21959999999999999</v>
      </c>
      <c r="C721" s="1"/>
    </row>
    <row r="722" spans="1:3" x14ac:dyDescent="0.25">
      <c r="A722" s="4">
        <v>42234</v>
      </c>
      <c r="B722" s="90">
        <v>0.21890000000000001</v>
      </c>
      <c r="C722" s="1"/>
    </row>
    <row r="723" spans="1:3" x14ac:dyDescent="0.25">
      <c r="A723" s="4">
        <v>42233</v>
      </c>
      <c r="B723" s="90">
        <v>0.18440000000000001</v>
      </c>
      <c r="C723" s="1"/>
    </row>
    <row r="724" spans="1:3" x14ac:dyDescent="0.25">
      <c r="A724" s="4">
        <v>42232</v>
      </c>
      <c r="B724" s="90">
        <v>0.1918</v>
      </c>
      <c r="C724" s="1"/>
    </row>
    <row r="725" spans="1:3" x14ac:dyDescent="0.25">
      <c r="A725" s="4">
        <v>42231</v>
      </c>
      <c r="B725" s="90">
        <v>0.16309999999999999</v>
      </c>
      <c r="C725" s="1"/>
    </row>
    <row r="726" spans="1:3" x14ac:dyDescent="0.25">
      <c r="A726" s="4">
        <v>42230</v>
      </c>
      <c r="B726" s="90">
        <v>0.15989999999999999</v>
      </c>
      <c r="C726" s="1"/>
    </row>
    <row r="727" spans="1:3" x14ac:dyDescent="0.25">
      <c r="A727" s="4">
        <v>42229</v>
      </c>
      <c r="B727" s="90">
        <v>0.1638</v>
      </c>
      <c r="C727" s="1"/>
    </row>
    <row r="728" spans="1:3" x14ac:dyDescent="0.25">
      <c r="A728" s="4">
        <v>42228</v>
      </c>
      <c r="B728" s="90">
        <v>0.19289999999999999</v>
      </c>
      <c r="C728" s="1"/>
    </row>
    <row r="729" spans="1:3" x14ac:dyDescent="0.25">
      <c r="A729" s="4">
        <v>42227</v>
      </c>
      <c r="B729" s="90">
        <v>0.2243</v>
      </c>
      <c r="C729" s="1"/>
    </row>
    <row r="730" spans="1:3" x14ac:dyDescent="0.25">
      <c r="A730" s="4">
        <v>42226</v>
      </c>
      <c r="B730" s="90">
        <v>0.18909999999999999</v>
      </c>
      <c r="C730" s="1"/>
    </row>
    <row r="731" spans="1:3" x14ac:dyDescent="0.25">
      <c r="A731" s="4">
        <v>42225</v>
      </c>
      <c r="B731" s="90">
        <v>0.1857</v>
      </c>
      <c r="C731" s="1"/>
    </row>
    <row r="732" spans="1:3" x14ac:dyDescent="0.25">
      <c r="A732" s="4">
        <v>42224</v>
      </c>
      <c r="B732" s="90">
        <v>0.14779999999999999</v>
      </c>
      <c r="C732" s="1"/>
    </row>
    <row r="733" spans="1:3" x14ac:dyDescent="0.25">
      <c r="A733" s="4">
        <v>42223</v>
      </c>
      <c r="B733" s="90">
        <v>0.16880000000000001</v>
      </c>
      <c r="C733" s="1"/>
    </row>
    <row r="734" spans="1:3" x14ac:dyDescent="0.25">
      <c r="A734" s="4">
        <v>42222</v>
      </c>
      <c r="B734" s="90">
        <v>0.1865</v>
      </c>
      <c r="C734" s="1"/>
    </row>
    <row r="735" spans="1:3" x14ac:dyDescent="0.25">
      <c r="A735" s="4">
        <v>42221</v>
      </c>
      <c r="B735" s="90">
        <v>0.24990000000000001</v>
      </c>
      <c r="C735" s="1"/>
    </row>
    <row r="736" spans="1:3" x14ac:dyDescent="0.25">
      <c r="A736" s="4">
        <v>42220</v>
      </c>
      <c r="B736" s="90">
        <v>0.23730000000000001</v>
      </c>
      <c r="C736" s="1"/>
    </row>
    <row r="737" spans="1:3" x14ac:dyDescent="0.25">
      <c r="A737" s="4">
        <v>42219</v>
      </c>
      <c r="B737" s="90">
        <v>0.24640000000000001</v>
      </c>
      <c r="C737" s="1"/>
    </row>
    <row r="738" spans="1:3" x14ac:dyDescent="0.25">
      <c r="A738" s="4">
        <v>42218</v>
      </c>
      <c r="B738" s="90">
        <v>0.22520000000000001</v>
      </c>
      <c r="C738" s="1"/>
    </row>
    <row r="739" spans="1:3" x14ac:dyDescent="0.25">
      <c r="A739" s="4">
        <v>42217</v>
      </c>
      <c r="B739" s="90">
        <v>0.1867</v>
      </c>
      <c r="C739" s="1"/>
    </row>
    <row r="740" spans="1:3" x14ac:dyDescent="0.25">
      <c r="A740" s="4">
        <v>42216</v>
      </c>
      <c r="B740" s="90">
        <v>0.1628</v>
      </c>
      <c r="C740" s="1"/>
    </row>
    <row r="741" spans="1:3" x14ac:dyDescent="0.25">
      <c r="A741" s="4">
        <v>42215</v>
      </c>
      <c r="B741" s="90">
        <v>0.2</v>
      </c>
      <c r="C741" s="1"/>
    </row>
    <row r="742" spans="1:3" x14ac:dyDescent="0.25">
      <c r="A742" s="4">
        <v>42214</v>
      </c>
      <c r="B742" s="90">
        <v>0.25090000000000001</v>
      </c>
      <c r="C742" s="1"/>
    </row>
    <row r="743" spans="1:3" x14ac:dyDescent="0.25">
      <c r="A743" s="4">
        <v>42213</v>
      </c>
      <c r="B743" s="90">
        <v>0.23219999999999999</v>
      </c>
      <c r="C743" s="1"/>
    </row>
    <row r="744" spans="1:3" x14ac:dyDescent="0.25">
      <c r="A744" s="4">
        <v>42212</v>
      </c>
      <c r="B744" s="90">
        <v>0.22</v>
      </c>
      <c r="C744" s="1"/>
    </row>
    <row r="745" spans="1:3" x14ac:dyDescent="0.25">
      <c r="A745" s="4">
        <v>42211</v>
      </c>
      <c r="B745" s="90">
        <v>0.18179999999999999</v>
      </c>
      <c r="C745" s="1"/>
    </row>
    <row r="746" spans="1:3" x14ac:dyDescent="0.25">
      <c r="A746" s="4">
        <v>42210</v>
      </c>
      <c r="B746" s="90">
        <v>0.153</v>
      </c>
      <c r="C746" s="1"/>
    </row>
    <row r="747" spans="1:3" x14ac:dyDescent="0.25">
      <c r="A747" s="4">
        <v>42209</v>
      </c>
      <c r="B747" s="90">
        <v>0.19400000000000001</v>
      </c>
      <c r="C747" s="1"/>
    </row>
    <row r="748" spans="1:3" x14ac:dyDescent="0.25">
      <c r="A748" s="4">
        <v>42208</v>
      </c>
      <c r="B748" s="90">
        <v>0.21929999999999999</v>
      </c>
      <c r="C748" s="1"/>
    </row>
    <row r="749" spans="1:3" x14ac:dyDescent="0.25">
      <c r="A749" s="4">
        <v>42207</v>
      </c>
      <c r="B749" s="90">
        <v>0.2402</v>
      </c>
      <c r="C749" s="1"/>
    </row>
    <row r="750" spans="1:3" x14ac:dyDescent="0.25">
      <c r="A750" s="4">
        <v>42206</v>
      </c>
      <c r="B750" s="90">
        <v>0.22900000000000001</v>
      </c>
      <c r="C750" s="1"/>
    </row>
    <row r="751" spans="1:3" x14ac:dyDescent="0.25">
      <c r="A751" s="4">
        <v>42205</v>
      </c>
      <c r="B751" s="90">
        <v>0.2359</v>
      </c>
      <c r="C751" s="1"/>
    </row>
    <row r="752" spans="1:3" x14ac:dyDescent="0.25">
      <c r="A752" s="4">
        <v>42204</v>
      </c>
      <c r="B752" s="90">
        <v>0.21160000000000001</v>
      </c>
      <c r="C752" s="1"/>
    </row>
    <row r="753" spans="1:3" x14ac:dyDescent="0.25">
      <c r="A753" s="4">
        <v>42203</v>
      </c>
      <c r="B753" s="90">
        <v>0.17430000000000001</v>
      </c>
      <c r="C753" s="1"/>
    </row>
    <row r="754" spans="1:3" x14ac:dyDescent="0.25">
      <c r="A754" s="4">
        <v>42202</v>
      </c>
      <c r="B754" s="90">
        <v>0.17710000000000001</v>
      </c>
      <c r="C754" s="1"/>
    </row>
    <row r="755" spans="1:3" x14ac:dyDescent="0.25">
      <c r="A755" s="4">
        <v>42201</v>
      </c>
      <c r="B755" s="90">
        <v>0.20979999999999999</v>
      </c>
      <c r="C755" s="1"/>
    </row>
    <row r="756" spans="1:3" x14ac:dyDescent="0.25">
      <c r="A756" s="4">
        <v>42200</v>
      </c>
      <c r="B756" s="90">
        <v>0.24490000000000001</v>
      </c>
      <c r="C756" s="1"/>
    </row>
    <row r="757" spans="1:3" x14ac:dyDescent="0.25">
      <c r="A757" s="4">
        <v>42199</v>
      </c>
      <c r="B757" s="90">
        <v>0.21279999999999999</v>
      </c>
      <c r="C757" s="1"/>
    </row>
    <row r="758" spans="1:3" x14ac:dyDescent="0.25">
      <c r="A758" s="4">
        <v>42198</v>
      </c>
      <c r="B758" s="90">
        <v>0.2525</v>
      </c>
      <c r="C758" s="1"/>
    </row>
    <row r="759" spans="1:3" x14ac:dyDescent="0.25">
      <c r="A759" s="4">
        <v>42197</v>
      </c>
      <c r="B759" s="90">
        <v>0.22289999999999999</v>
      </c>
      <c r="C759" s="1"/>
    </row>
    <row r="760" spans="1:3" x14ac:dyDescent="0.25">
      <c r="A760" s="4">
        <v>42196</v>
      </c>
      <c r="B760" s="90">
        <v>0.1847</v>
      </c>
      <c r="C760" s="1"/>
    </row>
    <row r="761" spans="1:3" x14ac:dyDescent="0.25">
      <c r="A761" s="4">
        <v>42195</v>
      </c>
      <c r="B761" s="90">
        <v>0.19350000000000001</v>
      </c>
      <c r="C761" s="1"/>
    </row>
    <row r="762" spans="1:3" x14ac:dyDescent="0.25">
      <c r="A762" s="4">
        <v>42194</v>
      </c>
      <c r="B762" s="90">
        <v>0.1983</v>
      </c>
      <c r="C762" s="1"/>
    </row>
    <row r="763" spans="1:3" x14ac:dyDescent="0.25">
      <c r="A763" s="4">
        <v>42193</v>
      </c>
      <c r="B763" s="90">
        <v>0.25530000000000003</v>
      </c>
      <c r="C763" s="1"/>
    </row>
    <row r="764" spans="1:3" x14ac:dyDescent="0.25">
      <c r="A764" s="4">
        <v>42192</v>
      </c>
      <c r="B764" s="90">
        <v>0.23480000000000001</v>
      </c>
      <c r="C764" s="1"/>
    </row>
    <row r="765" spans="1:3" x14ac:dyDescent="0.25">
      <c r="A765" s="4">
        <v>42191</v>
      </c>
      <c r="B765" s="90">
        <v>0.2432</v>
      </c>
      <c r="C765" s="1"/>
    </row>
    <row r="766" spans="1:3" x14ac:dyDescent="0.25">
      <c r="A766" s="4">
        <v>42190</v>
      </c>
      <c r="B766" s="90">
        <v>0.2127</v>
      </c>
      <c r="C766" s="1"/>
    </row>
    <row r="767" spans="1:3" x14ac:dyDescent="0.25">
      <c r="A767" s="4">
        <v>42189</v>
      </c>
      <c r="B767" s="90">
        <v>0.18479999999999999</v>
      </c>
      <c r="C767" s="1"/>
    </row>
    <row r="768" spans="1:3" x14ac:dyDescent="0.25">
      <c r="A768" s="4">
        <v>42188</v>
      </c>
      <c r="B768" s="90">
        <v>0.19139999999999999</v>
      </c>
      <c r="C768" s="1"/>
    </row>
    <row r="769" spans="1:3" x14ac:dyDescent="0.25">
      <c r="A769" s="4">
        <v>42187</v>
      </c>
      <c r="B769" s="90">
        <v>0.2132</v>
      </c>
      <c r="C769" s="1"/>
    </row>
    <row r="770" spans="1:3" x14ac:dyDescent="0.25">
      <c r="A770" s="4">
        <v>42186</v>
      </c>
      <c r="B770" s="90">
        <v>0.20349999999999999</v>
      </c>
      <c r="C770" s="1"/>
    </row>
    <row r="771" spans="1:3" x14ac:dyDescent="0.25">
      <c r="A771" s="4">
        <v>42185</v>
      </c>
      <c r="B771" s="90">
        <v>0.2114</v>
      </c>
      <c r="C771" s="1"/>
    </row>
    <row r="772" spans="1:3" x14ac:dyDescent="0.25">
      <c r="A772" s="4">
        <v>42184</v>
      </c>
      <c r="B772" s="90">
        <v>0.19839999999999999</v>
      </c>
      <c r="C772" s="1"/>
    </row>
    <row r="773" spans="1:3" x14ac:dyDescent="0.25">
      <c r="A773" s="4">
        <v>42183</v>
      </c>
      <c r="B773" s="90">
        <v>0.16669999999999999</v>
      </c>
      <c r="C773" s="1"/>
    </row>
    <row r="774" spans="1:3" x14ac:dyDescent="0.25">
      <c r="A774" s="4">
        <v>42182</v>
      </c>
      <c r="B774" s="90">
        <v>0.1303</v>
      </c>
      <c r="C774" s="1"/>
    </row>
    <row r="775" spans="1:3" x14ac:dyDescent="0.25">
      <c r="A775" s="4">
        <v>42181</v>
      </c>
      <c r="B775" s="90">
        <v>0.16200000000000001</v>
      </c>
      <c r="C775" s="1"/>
    </row>
    <row r="776" spans="1:3" x14ac:dyDescent="0.25">
      <c r="A776" s="4">
        <v>42180</v>
      </c>
      <c r="B776" s="90">
        <v>0.21609999999999999</v>
      </c>
      <c r="C776" s="1"/>
    </row>
    <row r="777" spans="1:3" x14ac:dyDescent="0.25">
      <c r="A777" s="4">
        <v>42179</v>
      </c>
      <c r="B777" s="90">
        <v>0.2112</v>
      </c>
      <c r="C777" s="1"/>
    </row>
    <row r="778" spans="1:3" x14ac:dyDescent="0.25">
      <c r="A778" s="4">
        <v>42178</v>
      </c>
      <c r="B778" s="90">
        <v>0.18709999999999999</v>
      </c>
      <c r="C778" s="1"/>
    </row>
    <row r="779" spans="1:3" x14ac:dyDescent="0.25">
      <c r="A779" s="4">
        <v>42177</v>
      </c>
      <c r="B779" s="90">
        <v>0.2132</v>
      </c>
      <c r="C779" s="1"/>
    </row>
    <row r="780" spans="1:3" x14ac:dyDescent="0.25">
      <c r="A780" s="4">
        <v>42176</v>
      </c>
      <c r="B780" s="90">
        <v>0.18490000000000001</v>
      </c>
      <c r="C780" s="1"/>
    </row>
    <row r="781" spans="1:3" x14ac:dyDescent="0.25">
      <c r="A781" s="4">
        <v>42175</v>
      </c>
      <c r="B781" s="90">
        <v>0.14710000000000001</v>
      </c>
      <c r="C781" s="1"/>
    </row>
    <row r="782" spans="1:3" x14ac:dyDescent="0.25">
      <c r="A782" s="4">
        <v>42174</v>
      </c>
      <c r="B782" s="90">
        <v>0.1845</v>
      </c>
      <c r="C782" s="1"/>
    </row>
    <row r="783" spans="1:3" x14ac:dyDescent="0.25">
      <c r="A783" s="4">
        <v>42173</v>
      </c>
      <c r="B783" s="90">
        <v>0.17849999999999999</v>
      </c>
      <c r="C783" s="1"/>
    </row>
    <row r="784" spans="1:3" x14ac:dyDescent="0.25">
      <c r="A784" s="4">
        <v>42172</v>
      </c>
      <c r="B784" s="90">
        <v>0.20849999999999999</v>
      </c>
      <c r="C784" s="1"/>
    </row>
    <row r="785" spans="1:3" x14ac:dyDescent="0.25">
      <c r="A785" s="4">
        <v>42171</v>
      </c>
      <c r="B785" s="90">
        <v>0.18079999999999999</v>
      </c>
      <c r="C785" s="1"/>
    </row>
    <row r="786" spans="1:3" x14ac:dyDescent="0.25">
      <c r="A786" s="4">
        <v>42170</v>
      </c>
      <c r="B786" s="90">
        <v>0.18870000000000001</v>
      </c>
      <c r="C786" s="1"/>
    </row>
    <row r="787" spans="1:3" x14ac:dyDescent="0.25">
      <c r="A787" s="4">
        <v>42169</v>
      </c>
      <c r="B787" s="90">
        <v>0.16800000000000001</v>
      </c>
      <c r="C787" s="1"/>
    </row>
    <row r="788" spans="1:3" x14ac:dyDescent="0.25">
      <c r="A788" s="4">
        <v>42168</v>
      </c>
      <c r="B788" s="90">
        <v>0.14099999999999999</v>
      </c>
      <c r="C788" s="1"/>
    </row>
    <row r="789" spans="1:3" x14ac:dyDescent="0.25">
      <c r="A789" s="4">
        <v>42167</v>
      </c>
      <c r="B789" s="90">
        <v>0.1837</v>
      </c>
      <c r="C789" s="1"/>
    </row>
    <row r="790" spans="1:3" x14ac:dyDescent="0.25">
      <c r="A790" s="4">
        <v>42166</v>
      </c>
      <c r="B790" s="90">
        <v>0.1953</v>
      </c>
      <c r="C790" s="1"/>
    </row>
    <row r="791" spans="1:3" x14ac:dyDescent="0.25">
      <c r="A791" s="4">
        <v>42165</v>
      </c>
      <c r="B791" s="90">
        <v>0.15939999999999999</v>
      </c>
      <c r="C791" s="1"/>
    </row>
    <row r="792" spans="1:3" x14ac:dyDescent="0.25">
      <c r="A792" s="4">
        <v>42164</v>
      </c>
      <c r="B792" s="90">
        <v>0.20949999999999999</v>
      </c>
      <c r="C792" s="1"/>
    </row>
    <row r="793" spans="1:3" x14ac:dyDescent="0.25">
      <c r="A793" s="4">
        <v>42163</v>
      </c>
      <c r="B793" s="90">
        <v>0.21879999999999999</v>
      </c>
      <c r="C793" s="1"/>
    </row>
    <row r="794" spans="1:3" x14ac:dyDescent="0.25">
      <c r="A794" s="4">
        <v>42162</v>
      </c>
      <c r="B794" s="90">
        <v>0.1686</v>
      </c>
      <c r="C794" s="1"/>
    </row>
    <row r="795" spans="1:3" x14ac:dyDescent="0.25">
      <c r="A795" s="4">
        <v>42161</v>
      </c>
      <c r="B795" s="90">
        <v>0.14149999999999999</v>
      </c>
      <c r="C795" s="1"/>
    </row>
    <row r="796" spans="1:3" x14ac:dyDescent="0.25">
      <c r="A796" s="4">
        <v>42160</v>
      </c>
      <c r="B796" s="90">
        <v>0.1565</v>
      </c>
      <c r="C796" s="1"/>
    </row>
    <row r="797" spans="1:3" x14ac:dyDescent="0.25">
      <c r="A797" s="4">
        <v>42159</v>
      </c>
      <c r="B797" s="90">
        <v>0.16300000000000001</v>
      </c>
      <c r="C797" s="1"/>
    </row>
    <row r="798" spans="1:3" x14ac:dyDescent="0.25">
      <c r="A798" s="4">
        <v>42158</v>
      </c>
      <c r="B798" s="90">
        <v>0.1694</v>
      </c>
      <c r="C798" s="1"/>
    </row>
    <row r="799" spans="1:3" x14ac:dyDescent="0.25">
      <c r="A799" s="4">
        <v>42157</v>
      </c>
      <c r="B799" s="90">
        <v>0.1643</v>
      </c>
      <c r="C799" s="1"/>
    </row>
    <row r="800" spans="1:3" x14ac:dyDescent="0.25">
      <c r="A800" s="4">
        <v>42156</v>
      </c>
      <c r="B800" s="90">
        <v>0.18129999999999999</v>
      </c>
      <c r="C800" s="1"/>
    </row>
    <row r="801" spans="1:3" x14ac:dyDescent="0.25">
      <c r="A801" s="4">
        <v>42155</v>
      </c>
      <c r="B801" s="90">
        <v>0.18190000000000001</v>
      </c>
      <c r="C801" s="1"/>
    </row>
    <row r="802" spans="1:3" x14ac:dyDescent="0.25">
      <c r="A802" s="4">
        <v>42154</v>
      </c>
      <c r="B802" s="90">
        <v>0.14419999999999999</v>
      </c>
      <c r="C802" s="1"/>
    </row>
    <row r="803" spans="1:3" x14ac:dyDescent="0.25">
      <c r="A803" s="4">
        <v>42153</v>
      </c>
      <c r="B803" s="90">
        <v>0.14480000000000001</v>
      </c>
      <c r="C803" s="1"/>
    </row>
    <row r="804" spans="1:3" x14ac:dyDescent="0.25">
      <c r="A804" s="4">
        <v>42152</v>
      </c>
      <c r="B804" s="90">
        <v>0.1653</v>
      </c>
      <c r="C804" s="1"/>
    </row>
    <row r="805" spans="1:3" x14ac:dyDescent="0.25">
      <c r="A805" s="4">
        <v>42151</v>
      </c>
      <c r="B805" s="90">
        <v>0.19220000000000001</v>
      </c>
      <c r="C805" s="1"/>
    </row>
    <row r="806" spans="1:3" x14ac:dyDescent="0.25">
      <c r="A806" s="4">
        <v>42150</v>
      </c>
      <c r="B806" s="90">
        <v>0.18060000000000001</v>
      </c>
      <c r="C806" s="1"/>
    </row>
    <row r="807" spans="1:3" x14ac:dyDescent="0.25">
      <c r="A807" s="4">
        <v>42149</v>
      </c>
      <c r="B807" s="90">
        <v>0.20100000000000001</v>
      </c>
      <c r="C807" s="1"/>
    </row>
    <row r="808" spans="1:3" x14ac:dyDescent="0.25">
      <c r="A808" s="4">
        <v>42148</v>
      </c>
      <c r="B808" s="90">
        <v>0.16320000000000001</v>
      </c>
      <c r="C808" s="1"/>
    </row>
    <row r="809" spans="1:3" x14ac:dyDescent="0.25">
      <c r="A809" s="4">
        <v>42147</v>
      </c>
      <c r="B809" s="90">
        <v>0.1363</v>
      </c>
      <c r="C809" s="1"/>
    </row>
    <row r="810" spans="1:3" x14ac:dyDescent="0.25">
      <c r="A810" s="4">
        <v>42146</v>
      </c>
      <c r="B810" s="90">
        <v>0.13539999999999999</v>
      </c>
      <c r="C810" s="1"/>
    </row>
    <row r="811" spans="1:3" x14ac:dyDescent="0.25">
      <c r="A811" s="4">
        <v>42145</v>
      </c>
      <c r="B811" s="90">
        <v>0.1517</v>
      </c>
      <c r="C811" s="1"/>
    </row>
    <row r="812" spans="1:3" x14ac:dyDescent="0.25">
      <c r="A812" s="4">
        <v>42144</v>
      </c>
      <c r="B812" s="90">
        <v>0.1827</v>
      </c>
      <c r="C812" s="1"/>
    </row>
    <row r="813" spans="1:3" x14ac:dyDescent="0.25">
      <c r="A813" s="4">
        <v>42143</v>
      </c>
      <c r="B813" s="90">
        <v>0.19189999999999999</v>
      </c>
      <c r="C813" s="1"/>
    </row>
    <row r="814" spans="1:3" x14ac:dyDescent="0.25">
      <c r="A814" s="4">
        <v>42142</v>
      </c>
      <c r="B814" s="90">
        <v>0.18779999999999999</v>
      </c>
      <c r="C814" s="1"/>
    </row>
    <row r="815" spans="1:3" x14ac:dyDescent="0.25">
      <c r="A815" s="4">
        <v>42141</v>
      </c>
      <c r="B815" s="90">
        <v>0.15920000000000001</v>
      </c>
      <c r="C815" s="1"/>
    </row>
    <row r="816" spans="1:3" x14ac:dyDescent="0.25">
      <c r="A816" s="4">
        <v>42140</v>
      </c>
      <c r="B816" s="90">
        <v>0.1231</v>
      </c>
      <c r="C816" s="1"/>
    </row>
    <row r="817" spans="1:3" x14ac:dyDescent="0.25">
      <c r="A817" s="4">
        <v>42139</v>
      </c>
      <c r="B817" s="90">
        <v>0.13</v>
      </c>
      <c r="C817" s="1"/>
    </row>
    <row r="818" spans="1:3" x14ac:dyDescent="0.25">
      <c r="A818" s="4">
        <v>42138</v>
      </c>
      <c r="B818" s="90">
        <v>0.1474</v>
      </c>
      <c r="C818" s="1"/>
    </row>
    <row r="819" spans="1:3" x14ac:dyDescent="0.25">
      <c r="A819" s="4">
        <v>42137</v>
      </c>
      <c r="B819" s="90">
        <v>0.21379999999999999</v>
      </c>
      <c r="C819" s="1"/>
    </row>
    <row r="820" spans="1:3" x14ac:dyDescent="0.25">
      <c r="A820" s="4">
        <v>42136</v>
      </c>
      <c r="B820" s="90">
        <v>0.17699999999999999</v>
      </c>
      <c r="C820" s="1"/>
    </row>
    <row r="821" spans="1:3" x14ac:dyDescent="0.25">
      <c r="A821" s="4">
        <v>42135</v>
      </c>
      <c r="B821" s="90">
        <v>0.1827</v>
      </c>
      <c r="C821" s="1"/>
    </row>
    <row r="822" spans="1:3" x14ac:dyDescent="0.25">
      <c r="A822" s="4">
        <v>42134</v>
      </c>
      <c r="B822" s="90">
        <v>0.1588</v>
      </c>
      <c r="C822" s="1"/>
    </row>
    <row r="823" spans="1:3" x14ac:dyDescent="0.25">
      <c r="A823" s="4">
        <v>42133</v>
      </c>
      <c r="B823" s="90">
        <v>0.1227</v>
      </c>
      <c r="C823" s="1"/>
    </row>
    <row r="824" spans="1:3" x14ac:dyDescent="0.25">
      <c r="A824" s="4">
        <v>42132</v>
      </c>
      <c r="B824" s="90">
        <v>0.1338</v>
      </c>
      <c r="C824" s="1"/>
    </row>
    <row r="825" spans="1:3" x14ac:dyDescent="0.25">
      <c r="A825" s="4">
        <v>42131</v>
      </c>
      <c r="B825" s="90">
        <v>0.15740000000000001</v>
      </c>
      <c r="C825" s="1"/>
    </row>
    <row r="826" spans="1:3" x14ac:dyDescent="0.25">
      <c r="A826" s="4">
        <v>42130</v>
      </c>
      <c r="B826" s="90">
        <v>0.19370000000000001</v>
      </c>
      <c r="C826" s="1"/>
    </row>
    <row r="827" spans="1:3" x14ac:dyDescent="0.25">
      <c r="A827" s="4">
        <v>42129</v>
      </c>
      <c r="B827" s="90">
        <v>0.16389999999999999</v>
      </c>
      <c r="C827" s="1"/>
    </row>
    <row r="828" spans="1:3" x14ac:dyDescent="0.25">
      <c r="A828" s="4">
        <v>42128</v>
      </c>
      <c r="B828" s="90">
        <v>0.20569999999999999</v>
      </c>
      <c r="C828" s="1"/>
    </row>
    <row r="829" spans="1:3" x14ac:dyDescent="0.25">
      <c r="A829" s="4">
        <v>42127</v>
      </c>
      <c r="B829" s="90">
        <v>0.17580000000000001</v>
      </c>
      <c r="C829" s="1"/>
    </row>
    <row r="830" spans="1:3" x14ac:dyDescent="0.25">
      <c r="A830" s="4">
        <v>42126</v>
      </c>
      <c r="B830" s="90">
        <v>0.15049999999999999</v>
      </c>
      <c r="C830" s="1"/>
    </row>
    <row r="831" spans="1:3" x14ac:dyDescent="0.25">
      <c r="A831" s="4">
        <v>42125</v>
      </c>
      <c r="B831" s="90">
        <v>0.1153</v>
      </c>
      <c r="C831" s="1"/>
    </row>
    <row r="832" spans="1:3" x14ac:dyDescent="0.25">
      <c r="A832" s="4">
        <v>42124</v>
      </c>
      <c r="B832" s="90">
        <v>0.1454</v>
      </c>
      <c r="C832" s="1"/>
    </row>
    <row r="833" spans="1:3" x14ac:dyDescent="0.25">
      <c r="A833" s="4">
        <v>42123</v>
      </c>
      <c r="B833" s="90">
        <v>0.13689999999999999</v>
      </c>
      <c r="C833" s="1"/>
    </row>
    <row r="834" spans="1:3" x14ac:dyDescent="0.25">
      <c r="A834" s="4">
        <v>42122</v>
      </c>
      <c r="B834" s="90">
        <v>0.13109999999999999</v>
      </c>
      <c r="C834" s="1"/>
    </row>
    <row r="835" spans="1:3" x14ac:dyDescent="0.25">
      <c r="A835" s="4">
        <v>42121</v>
      </c>
      <c r="B835" s="90">
        <v>0.1293</v>
      </c>
      <c r="C835" s="1"/>
    </row>
    <row r="836" spans="1:3" x14ac:dyDescent="0.25">
      <c r="A836" s="4">
        <v>42120</v>
      </c>
      <c r="B836" s="90">
        <v>0.1045</v>
      </c>
      <c r="C836" s="1"/>
    </row>
    <row r="837" spans="1:3" x14ac:dyDescent="0.25">
      <c r="A837" s="4">
        <v>42119</v>
      </c>
      <c r="B837" s="90">
        <v>7.9799999999999996E-2</v>
      </c>
      <c r="C837" s="1"/>
    </row>
    <row r="838" spans="1:3" x14ac:dyDescent="0.25">
      <c r="A838" s="4">
        <v>42118</v>
      </c>
      <c r="B838" s="90">
        <v>0.114</v>
      </c>
      <c r="C838" s="1"/>
    </row>
    <row r="839" spans="1:3" x14ac:dyDescent="0.25">
      <c r="A839" s="4">
        <v>42117</v>
      </c>
      <c r="B839" s="90">
        <v>0.14799999999999999</v>
      </c>
      <c r="C839" s="1"/>
    </row>
    <row r="840" spans="1:3" x14ac:dyDescent="0.25">
      <c r="A840" s="4">
        <v>42116</v>
      </c>
      <c r="B840" s="90">
        <v>0.14940000000000001</v>
      </c>
      <c r="C840" s="1"/>
    </row>
    <row r="841" spans="1:3" x14ac:dyDescent="0.25">
      <c r="A841" s="4">
        <v>42115</v>
      </c>
      <c r="B841" s="90">
        <v>0.1265</v>
      </c>
      <c r="C841" s="1"/>
    </row>
    <row r="842" spans="1:3" x14ac:dyDescent="0.25">
      <c r="A842" s="4">
        <v>42114</v>
      </c>
      <c r="B842" s="90">
        <v>0.12939999999999999</v>
      </c>
      <c r="C842" s="1"/>
    </row>
    <row r="843" spans="1:3" x14ac:dyDescent="0.25">
      <c r="A843" s="4">
        <v>42113</v>
      </c>
      <c r="B843" s="90">
        <v>8.6599999999999996E-2</v>
      </c>
      <c r="C843" s="1"/>
    </row>
    <row r="844" spans="1:3" x14ac:dyDescent="0.25">
      <c r="A844" s="4">
        <v>42112</v>
      </c>
      <c r="B844" s="90">
        <v>5.16E-2</v>
      </c>
      <c r="C844" s="1"/>
    </row>
    <row r="845" spans="1:3" x14ac:dyDescent="0.25">
      <c r="A845" s="4">
        <v>42111</v>
      </c>
      <c r="B845" s="90">
        <v>6.9900000000000004E-2</v>
      </c>
      <c r="C845" s="1"/>
    </row>
    <row r="846" spans="1:3" x14ac:dyDescent="0.25">
      <c r="A846" s="4">
        <v>42110</v>
      </c>
      <c r="B846" s="90">
        <v>7.1599999999999997E-2</v>
      </c>
      <c r="C846" s="1"/>
    </row>
    <row r="847" spans="1:3" x14ac:dyDescent="0.25">
      <c r="A847" s="4">
        <v>42109</v>
      </c>
      <c r="B847" s="90">
        <v>9.5100000000000004E-2</v>
      </c>
      <c r="C847" s="1"/>
    </row>
    <row r="848" spans="1:3" x14ac:dyDescent="0.25">
      <c r="A848" s="4">
        <v>42108</v>
      </c>
      <c r="B848" s="90">
        <v>6.9599999999999995E-2</v>
      </c>
      <c r="C848" s="1"/>
    </row>
    <row r="849" spans="1:3" x14ac:dyDescent="0.25">
      <c r="A849" s="4">
        <v>42107</v>
      </c>
      <c r="B849" s="90">
        <v>0.1115</v>
      </c>
      <c r="C849" s="1"/>
    </row>
    <row r="850" spans="1:3" x14ac:dyDescent="0.25">
      <c r="A850" s="4">
        <v>42106</v>
      </c>
      <c r="B850" s="90">
        <v>7.8600000000000003E-2</v>
      </c>
      <c r="C850" s="1"/>
    </row>
    <row r="851" spans="1:3" x14ac:dyDescent="0.25">
      <c r="A851" s="4">
        <v>42105</v>
      </c>
      <c r="B851" s="90">
        <v>4.41E-2</v>
      </c>
      <c r="C851" s="1"/>
    </row>
    <row r="852" spans="1:3" x14ac:dyDescent="0.25">
      <c r="A852" s="4">
        <v>42104</v>
      </c>
      <c r="B852" s="90">
        <v>7.0900000000000005E-2</v>
      </c>
      <c r="C852" s="1"/>
    </row>
    <row r="853" spans="1:3" x14ac:dyDescent="0.25">
      <c r="A853" s="4">
        <v>42103</v>
      </c>
      <c r="B853" s="90">
        <v>0.1061</v>
      </c>
      <c r="C853" s="1"/>
    </row>
    <row r="854" spans="1:3" x14ac:dyDescent="0.25">
      <c r="A854" s="4">
        <v>42102</v>
      </c>
      <c r="B854" s="90">
        <v>0.1285</v>
      </c>
      <c r="C854" s="1"/>
    </row>
    <row r="855" spans="1:3" x14ac:dyDescent="0.25">
      <c r="A855" s="4">
        <v>42101</v>
      </c>
      <c r="B855" s="90">
        <v>0.10920000000000001</v>
      </c>
      <c r="C855" s="1"/>
    </row>
    <row r="856" spans="1:3" x14ac:dyDescent="0.25">
      <c r="A856" s="4">
        <v>42100</v>
      </c>
      <c r="B856" s="90">
        <v>0.1105</v>
      </c>
      <c r="C856" s="1"/>
    </row>
    <row r="857" spans="1:3" x14ac:dyDescent="0.25">
      <c r="A857" s="4">
        <v>42099</v>
      </c>
      <c r="B857" s="90">
        <v>7.8799999999999995E-2</v>
      </c>
      <c r="C857" s="1"/>
    </row>
    <row r="858" spans="1:3" x14ac:dyDescent="0.25">
      <c r="A858" s="4">
        <v>42098</v>
      </c>
      <c r="B858" s="90">
        <v>4.4200000000000003E-2</v>
      </c>
      <c r="C858" s="1"/>
    </row>
    <row r="859" spans="1:3" x14ac:dyDescent="0.25">
      <c r="A859" s="4">
        <v>42097</v>
      </c>
      <c r="B859" s="90">
        <v>4.4200000000000003E-2</v>
      </c>
      <c r="C859" s="1"/>
    </row>
    <row r="860" spans="1:3" x14ac:dyDescent="0.25">
      <c r="A860" s="4">
        <v>42096</v>
      </c>
      <c r="B860" s="90">
        <v>7.1999999999999995E-2</v>
      </c>
      <c r="C860" s="1"/>
    </row>
    <row r="861" spans="1:3" x14ac:dyDescent="0.25">
      <c r="A861" s="4">
        <v>42095</v>
      </c>
      <c r="B861" s="90">
        <v>0.1074</v>
      </c>
      <c r="C861" s="1"/>
    </row>
    <row r="862" spans="1:3" x14ac:dyDescent="0.25">
      <c r="A862" s="4">
        <v>42094</v>
      </c>
      <c r="B862" s="90">
        <v>0.13719999999999999</v>
      </c>
      <c r="C862" s="1"/>
    </row>
    <row r="863" spans="1:3" x14ac:dyDescent="0.25">
      <c r="A863" s="4">
        <v>42093</v>
      </c>
      <c r="B863" s="90">
        <v>0.14899999999999999</v>
      </c>
      <c r="C863" s="1"/>
    </row>
    <row r="864" spans="1:3" x14ac:dyDescent="0.25">
      <c r="A864" s="4">
        <v>42092</v>
      </c>
      <c r="B864" s="90">
        <v>9.9099999999999994E-2</v>
      </c>
      <c r="C864" s="1"/>
    </row>
    <row r="865" spans="1:3" x14ac:dyDescent="0.25">
      <c r="A865" s="4">
        <v>42091</v>
      </c>
      <c r="B865" s="90">
        <v>6.5199999999999994E-2</v>
      </c>
      <c r="C865" s="1"/>
    </row>
    <row r="866" spans="1:3" x14ac:dyDescent="0.25">
      <c r="A866" s="4">
        <v>42090</v>
      </c>
      <c r="B866" s="90">
        <v>4.2799999999999998E-2</v>
      </c>
      <c r="C866" s="1"/>
    </row>
    <row r="867" spans="1:3" x14ac:dyDescent="0.25">
      <c r="A867" s="4">
        <v>42089</v>
      </c>
      <c r="B867" s="90">
        <v>0.129</v>
      </c>
      <c r="C867" s="1"/>
    </row>
    <row r="868" spans="1:3" x14ac:dyDescent="0.25">
      <c r="A868" s="4">
        <v>42088</v>
      </c>
      <c r="B868" s="90">
        <v>0.1303</v>
      </c>
      <c r="C868" s="1"/>
    </row>
    <row r="869" spans="1:3" x14ac:dyDescent="0.25">
      <c r="A869" s="4">
        <v>42087</v>
      </c>
      <c r="B869" s="90">
        <v>0.1105</v>
      </c>
      <c r="C869" s="1"/>
    </row>
    <row r="870" spans="1:3" x14ac:dyDescent="0.25">
      <c r="A870" s="4">
        <v>42086</v>
      </c>
      <c r="B870" s="90">
        <v>0.13100000000000001</v>
      </c>
      <c r="C870" s="1"/>
    </row>
    <row r="871" spans="1:3" x14ac:dyDescent="0.25">
      <c r="A871" s="4">
        <v>42085</v>
      </c>
      <c r="B871" s="90">
        <v>0.1013</v>
      </c>
      <c r="C871" s="1"/>
    </row>
    <row r="872" spans="1:3" x14ac:dyDescent="0.25">
      <c r="A872" s="4">
        <v>42084</v>
      </c>
      <c r="B872" s="90">
        <v>0.1013</v>
      </c>
      <c r="C872" s="1"/>
    </row>
    <row r="873" spans="1:3" x14ac:dyDescent="0.25">
      <c r="A873" s="4">
        <v>42083</v>
      </c>
      <c r="B873" s="90">
        <v>0.10589999999999999</v>
      </c>
      <c r="C873" s="1"/>
    </row>
    <row r="874" spans="1:3" x14ac:dyDescent="0.25">
      <c r="A874" s="4">
        <v>42082</v>
      </c>
      <c r="B874" s="90">
        <v>0.1144</v>
      </c>
      <c r="C874" s="1"/>
    </row>
    <row r="875" spans="1:3" x14ac:dyDescent="0.25">
      <c r="A875" s="4">
        <v>42081</v>
      </c>
      <c r="B875" s="90">
        <v>0.14019999999999999</v>
      </c>
      <c r="C875" s="1"/>
    </row>
    <row r="876" spans="1:3" x14ac:dyDescent="0.25">
      <c r="A876" s="4">
        <v>42080</v>
      </c>
      <c r="B876" s="90">
        <v>0.14199999999999999</v>
      </c>
      <c r="C876" s="1"/>
    </row>
    <row r="877" spans="1:3" x14ac:dyDescent="0.25">
      <c r="A877" s="4">
        <v>42079</v>
      </c>
      <c r="B877" s="90">
        <v>0.1462</v>
      </c>
      <c r="C877" s="1"/>
    </row>
    <row r="878" spans="1:3" x14ac:dyDescent="0.25">
      <c r="A878" s="4">
        <v>42078</v>
      </c>
      <c r="B878" s="90">
        <v>0.126</v>
      </c>
      <c r="C878" s="1"/>
    </row>
    <row r="879" spans="1:3" x14ac:dyDescent="0.25">
      <c r="A879" s="4">
        <v>42077</v>
      </c>
      <c r="B879" s="90">
        <v>0.1018</v>
      </c>
      <c r="C879" s="1"/>
    </row>
    <row r="880" spans="1:3" x14ac:dyDescent="0.25">
      <c r="A880" s="4">
        <v>42076</v>
      </c>
      <c r="B880" s="90">
        <v>0.1045</v>
      </c>
      <c r="C880" s="1"/>
    </row>
    <row r="881" spans="1:3" x14ac:dyDescent="0.25">
      <c r="A881" s="4">
        <v>42075</v>
      </c>
      <c r="B881" s="90">
        <v>0.13200000000000001</v>
      </c>
      <c r="C881" s="1"/>
    </row>
    <row r="882" spans="1:3" x14ac:dyDescent="0.25">
      <c r="A882" s="4">
        <v>42074</v>
      </c>
      <c r="B882" s="90">
        <v>0.16270000000000001</v>
      </c>
      <c r="C882" s="1"/>
    </row>
    <row r="883" spans="1:3" x14ac:dyDescent="0.25">
      <c r="A883" s="4">
        <v>42073</v>
      </c>
      <c r="B883" s="90">
        <v>0.1381</v>
      </c>
      <c r="C883" s="1"/>
    </row>
    <row r="884" spans="1:3" x14ac:dyDescent="0.25">
      <c r="A884" s="4">
        <v>42072</v>
      </c>
      <c r="B884" s="90">
        <v>0.1661</v>
      </c>
      <c r="C884" s="1"/>
    </row>
    <row r="885" spans="1:3" x14ac:dyDescent="0.25">
      <c r="A885" s="4">
        <v>42071</v>
      </c>
      <c r="B885" s="90">
        <v>0.1371</v>
      </c>
      <c r="C885" s="1"/>
    </row>
    <row r="886" spans="1:3" x14ac:dyDescent="0.25">
      <c r="A886" s="4">
        <v>42070</v>
      </c>
      <c r="B886" s="90">
        <v>0.1026</v>
      </c>
      <c r="C886" s="1"/>
    </row>
    <row r="887" spans="1:3" x14ac:dyDescent="0.25">
      <c r="A887" s="4">
        <v>42069</v>
      </c>
      <c r="B887" s="90">
        <v>0.1077</v>
      </c>
      <c r="C887" s="1"/>
    </row>
    <row r="888" spans="1:3" x14ac:dyDescent="0.25">
      <c r="A888" s="4">
        <v>42068</v>
      </c>
      <c r="B888" s="90">
        <v>0.1265</v>
      </c>
      <c r="C888" s="1"/>
    </row>
    <row r="889" spans="1:3" x14ac:dyDescent="0.25">
      <c r="A889" s="4">
        <v>42067</v>
      </c>
      <c r="B889" s="90">
        <v>0.14549999999999999</v>
      </c>
      <c r="C889" s="1"/>
    </row>
    <row r="890" spans="1:3" x14ac:dyDescent="0.25">
      <c r="A890" s="4">
        <v>42066</v>
      </c>
      <c r="B890" s="90">
        <v>0.18529999999999999</v>
      </c>
      <c r="C890" s="1"/>
    </row>
    <row r="891" spans="1:3" x14ac:dyDescent="0.25">
      <c r="A891" s="4">
        <v>42065</v>
      </c>
      <c r="B891" s="90">
        <v>0.1633</v>
      </c>
      <c r="C891" s="1"/>
    </row>
    <row r="892" spans="1:3" x14ac:dyDescent="0.25">
      <c r="A892" s="4">
        <v>42064</v>
      </c>
      <c r="B892" s="90">
        <v>6.6100000000000006E-2</v>
      </c>
      <c r="C892" s="1"/>
    </row>
    <row r="893" spans="1:3" x14ac:dyDescent="0.25">
      <c r="A893" s="4">
        <v>42063</v>
      </c>
      <c r="B893" s="90">
        <v>6.6100000000000006E-2</v>
      </c>
      <c r="C893" s="1"/>
    </row>
    <row r="894" spans="1:3" x14ac:dyDescent="0.25">
      <c r="A894" s="4">
        <v>42062</v>
      </c>
      <c r="B894" s="90">
        <v>6.5699999999999995E-2</v>
      </c>
      <c r="C894" s="1"/>
    </row>
    <row r="895" spans="1:3" x14ac:dyDescent="0.25">
      <c r="A895" s="4">
        <v>42061</v>
      </c>
      <c r="B895" s="90">
        <v>7.9299999999999995E-2</v>
      </c>
      <c r="C895" s="1"/>
    </row>
    <row r="896" spans="1:3" x14ac:dyDescent="0.25">
      <c r="A896" s="4">
        <v>42060</v>
      </c>
      <c r="B896" s="90">
        <v>9.4799999999999995E-2</v>
      </c>
      <c r="C896" s="1"/>
    </row>
    <row r="897" spans="1:3" x14ac:dyDescent="0.25">
      <c r="A897" s="4">
        <v>42059</v>
      </c>
      <c r="B897" s="90">
        <v>6.9000000000000006E-2</v>
      </c>
      <c r="C897" s="1"/>
    </row>
    <row r="898" spans="1:3" x14ac:dyDescent="0.25">
      <c r="A898" s="4">
        <v>42058</v>
      </c>
      <c r="B898" s="90">
        <v>0.12590000000000001</v>
      </c>
      <c r="C898" s="1"/>
    </row>
    <row r="899" spans="1:3" x14ac:dyDescent="0.25">
      <c r="A899" s="4">
        <v>42057</v>
      </c>
      <c r="B899" s="90">
        <v>0.1076</v>
      </c>
      <c r="C899" s="1"/>
    </row>
    <row r="900" spans="1:3" x14ac:dyDescent="0.25">
      <c r="A900" s="4">
        <v>42056</v>
      </c>
      <c r="B900" s="90">
        <v>0.1076</v>
      </c>
      <c r="C900" s="1"/>
    </row>
    <row r="901" spans="1:3" x14ac:dyDescent="0.25">
      <c r="A901" s="4">
        <v>42055</v>
      </c>
      <c r="B901" s="90">
        <v>8.9200000000000002E-2</v>
      </c>
      <c r="C901" s="1"/>
    </row>
    <row r="902" spans="1:3" x14ac:dyDescent="0.25">
      <c r="A902" s="4">
        <v>42054</v>
      </c>
      <c r="B902" s="90">
        <v>0.1062</v>
      </c>
      <c r="C902" s="1"/>
    </row>
    <row r="903" spans="1:3" x14ac:dyDescent="0.25">
      <c r="A903" s="4">
        <v>42053</v>
      </c>
      <c r="B903" s="90">
        <v>7.9200000000000007E-2</v>
      </c>
      <c r="C903" s="1"/>
    </row>
    <row r="904" spans="1:3" x14ac:dyDescent="0.25">
      <c r="A904" s="4">
        <v>42052</v>
      </c>
      <c r="B904" s="90">
        <v>5.8599999999999999E-2</v>
      </c>
      <c r="C904" s="1"/>
    </row>
    <row r="905" spans="1:3" x14ac:dyDescent="0.25">
      <c r="A905" s="4">
        <v>42051</v>
      </c>
      <c r="B905" s="90">
        <v>2.5499999999999998E-2</v>
      </c>
      <c r="C905" s="1"/>
    </row>
    <row r="906" spans="1:3" x14ac:dyDescent="0.25">
      <c r="A906" s="4">
        <v>42050</v>
      </c>
      <c r="B906" s="90">
        <v>2.5499999999999998E-2</v>
      </c>
      <c r="C906" s="1"/>
    </row>
    <row r="907" spans="1:3" x14ac:dyDescent="0.25">
      <c r="A907" s="4">
        <v>42049</v>
      </c>
      <c r="B907" s="90">
        <v>2.5499999999999998E-2</v>
      </c>
      <c r="C907" s="1"/>
    </row>
    <row r="908" spans="1:3" x14ac:dyDescent="0.25">
      <c r="A908" s="4">
        <v>42048</v>
      </c>
      <c r="B908" s="90">
        <v>2.7799999999999998E-2</v>
      </c>
      <c r="C908" s="1"/>
    </row>
    <row r="909" spans="1:3" x14ac:dyDescent="0.25">
      <c r="A909" s="4">
        <v>42047</v>
      </c>
      <c r="B909" s="90">
        <v>4.1000000000000002E-2</v>
      </c>
      <c r="C909" s="1"/>
    </row>
    <row r="910" spans="1:3" x14ac:dyDescent="0.25">
      <c r="A910" s="4">
        <v>42046</v>
      </c>
      <c r="B910" s="90">
        <v>2.5499999999999998E-2</v>
      </c>
      <c r="C910" s="1"/>
    </row>
    <row r="911" spans="1:3" x14ac:dyDescent="0.25">
      <c r="A911" s="4">
        <v>42045</v>
      </c>
      <c r="B911" s="90">
        <v>1.9800000000000002E-2</v>
      </c>
      <c r="C911" s="1"/>
    </row>
    <row r="912" spans="1:3" x14ac:dyDescent="0.25">
      <c r="A912" s="4">
        <v>42044</v>
      </c>
      <c r="B912" s="90">
        <v>3.7100000000000001E-2</v>
      </c>
      <c r="C912" s="1"/>
    </row>
    <row r="913" spans="1:3" x14ac:dyDescent="0.25">
      <c r="A913" s="4">
        <v>42043</v>
      </c>
      <c r="B913" s="90">
        <v>1.9400000000000001E-2</v>
      </c>
      <c r="C913" s="1"/>
    </row>
    <row r="914" spans="1:3" x14ac:dyDescent="0.25">
      <c r="A914" s="4">
        <v>42042</v>
      </c>
      <c r="B914" s="90">
        <v>1.9400000000000001E-2</v>
      </c>
      <c r="C914" s="1"/>
    </row>
    <row r="915" spans="1:3" x14ac:dyDescent="0.25">
      <c r="A915" s="4">
        <v>42041</v>
      </c>
      <c r="B915" s="90">
        <v>1.6000000000000001E-3</v>
      </c>
      <c r="C915" s="1"/>
    </row>
    <row r="916" spans="1:3" x14ac:dyDescent="0.25">
      <c r="A916" s="4">
        <v>42040</v>
      </c>
      <c r="B916" s="90">
        <v>2.23E-2</v>
      </c>
      <c r="C916" s="1"/>
    </row>
    <row r="917" spans="1:3" x14ac:dyDescent="0.25">
      <c r="A917" s="4">
        <v>42039</v>
      </c>
      <c r="B917" s="90">
        <v>4.3200000000000002E-2</v>
      </c>
      <c r="C917" s="1"/>
    </row>
    <row r="918" spans="1:3" x14ac:dyDescent="0.25">
      <c r="A918" s="4">
        <v>42038</v>
      </c>
      <c r="B918" s="90">
        <v>1.78E-2</v>
      </c>
      <c r="C918" s="1"/>
    </row>
    <row r="919" spans="1:3" x14ac:dyDescent="0.25">
      <c r="A919" s="4">
        <v>42037</v>
      </c>
      <c r="B919" s="90">
        <v>2.35E-2</v>
      </c>
      <c r="C919" s="1"/>
    </row>
    <row r="920" spans="1:3" x14ac:dyDescent="0.25">
      <c r="A920" s="4">
        <v>42036</v>
      </c>
      <c r="B920" s="90">
        <v>1.6799999999999999E-2</v>
      </c>
      <c r="C920" s="1"/>
    </row>
    <row r="921" spans="1:3" x14ac:dyDescent="0.25">
      <c r="A921" s="4">
        <v>42035</v>
      </c>
      <c r="B921" s="90">
        <v>1.6799999999999999E-2</v>
      </c>
      <c r="C921" s="1"/>
    </row>
    <row r="922" spans="1:3" x14ac:dyDescent="0.25">
      <c r="A922" s="4">
        <v>42034</v>
      </c>
      <c r="B922" s="90">
        <v>4.2200000000000001E-2</v>
      </c>
      <c r="C922" s="1"/>
    </row>
    <row r="923" spans="1:3" x14ac:dyDescent="0.25">
      <c r="A923" s="4">
        <v>42033</v>
      </c>
      <c r="B923" s="90">
        <v>8.3900000000000002E-2</v>
      </c>
      <c r="C923" s="1"/>
    </row>
    <row r="924" spans="1:3" x14ac:dyDescent="0.25">
      <c r="A924" s="4">
        <v>42032</v>
      </c>
      <c r="B924" s="90">
        <v>0.10349999999999999</v>
      </c>
      <c r="C924" s="1"/>
    </row>
    <row r="925" spans="1:3" x14ac:dyDescent="0.25">
      <c r="A925" s="4">
        <v>42031</v>
      </c>
      <c r="B925" s="90">
        <v>9.06E-2</v>
      </c>
      <c r="C925" s="1"/>
    </row>
    <row r="926" spans="1:3" x14ac:dyDescent="0.25">
      <c r="A926" s="4">
        <v>42030</v>
      </c>
      <c r="B926" s="90">
        <v>0.1212</v>
      </c>
      <c r="C926" s="1"/>
    </row>
    <row r="927" spans="1:3" x14ac:dyDescent="0.25">
      <c r="A927" s="4">
        <v>42029</v>
      </c>
      <c r="B927" s="90">
        <v>8.8200000000000001E-2</v>
      </c>
      <c r="C927" s="1"/>
    </row>
    <row r="928" spans="1:3" x14ac:dyDescent="0.25">
      <c r="A928" s="4">
        <v>42028</v>
      </c>
      <c r="B928" s="90">
        <v>5.5399999999999998E-2</v>
      </c>
      <c r="C928" s="1"/>
    </row>
    <row r="929" spans="1:3" x14ac:dyDescent="0.25">
      <c r="A929" s="4">
        <v>42027</v>
      </c>
      <c r="B929" s="90">
        <v>4.6300000000000001E-2</v>
      </c>
      <c r="C929" s="1"/>
    </row>
    <row r="930" spans="1:3" x14ac:dyDescent="0.25">
      <c r="A930" s="4">
        <v>42026</v>
      </c>
      <c r="B930" s="90">
        <v>7.2800000000000004E-2</v>
      </c>
      <c r="C930" s="1"/>
    </row>
    <row r="931" spans="1:3" x14ac:dyDescent="0.25">
      <c r="A931" s="4">
        <v>42025</v>
      </c>
      <c r="B931" s="90">
        <v>8.6199999999999999E-2</v>
      </c>
      <c r="C931" s="1"/>
    </row>
    <row r="932" spans="1:3" x14ac:dyDescent="0.25">
      <c r="A932" s="4">
        <v>42024</v>
      </c>
      <c r="B932" s="90">
        <v>8.9099999999999999E-2</v>
      </c>
      <c r="C932" s="1"/>
    </row>
    <row r="933" spans="1:3" x14ac:dyDescent="0.25">
      <c r="A933" s="4">
        <v>42023</v>
      </c>
      <c r="B933" s="90">
        <v>0.1052</v>
      </c>
      <c r="C933" s="1"/>
    </row>
    <row r="934" spans="1:3" x14ac:dyDescent="0.25">
      <c r="A934" s="4">
        <v>42022</v>
      </c>
      <c r="B934" s="90">
        <v>6.7500000000000004E-2</v>
      </c>
      <c r="C934" s="1"/>
    </row>
    <row r="935" spans="1:3" x14ac:dyDescent="0.25">
      <c r="A935" s="4">
        <v>42021</v>
      </c>
      <c r="B935" s="90">
        <v>6.7500000000000004E-2</v>
      </c>
      <c r="C935" s="1"/>
    </row>
    <row r="936" spans="1:3" x14ac:dyDescent="0.25">
      <c r="A936" s="4">
        <v>42020</v>
      </c>
      <c r="B936" s="90">
        <v>9.3399999999999997E-2</v>
      </c>
      <c r="C936" s="1"/>
    </row>
    <row r="937" spans="1:3" x14ac:dyDescent="0.25">
      <c r="A937" s="4">
        <v>42019</v>
      </c>
      <c r="B937" s="90">
        <v>0.1196</v>
      </c>
      <c r="C937" s="1"/>
    </row>
    <row r="938" spans="1:3" x14ac:dyDescent="0.25">
      <c r="A938" s="4">
        <v>42018</v>
      </c>
      <c r="B938" s="90">
        <v>0.13350000000000001</v>
      </c>
      <c r="C938" s="1"/>
    </row>
    <row r="939" spans="1:3" x14ac:dyDescent="0.25">
      <c r="A939" s="4">
        <v>42017</v>
      </c>
      <c r="B939" s="90">
        <v>0.1595</v>
      </c>
      <c r="C939" s="1"/>
    </row>
    <row r="940" spans="1:3" x14ac:dyDescent="0.25">
      <c r="A940" s="4">
        <v>42016</v>
      </c>
      <c r="B940" s="90">
        <v>0.13100000000000001</v>
      </c>
      <c r="C940" s="1"/>
    </row>
    <row r="941" spans="1:3" x14ac:dyDescent="0.25">
      <c r="A941" s="4">
        <v>42015</v>
      </c>
      <c r="B941" s="90">
        <v>0.1148</v>
      </c>
      <c r="C941" s="1"/>
    </row>
    <row r="942" spans="1:3" x14ac:dyDescent="0.25">
      <c r="A942" s="4">
        <v>42014</v>
      </c>
      <c r="B942" s="90">
        <v>8.3599999999999994E-2</v>
      </c>
      <c r="C942" s="1"/>
    </row>
    <row r="943" spans="1:3" x14ac:dyDescent="0.25">
      <c r="A943" s="4">
        <v>42013</v>
      </c>
      <c r="B943" s="90">
        <v>9.7299999999999998E-2</v>
      </c>
      <c r="C943" s="1"/>
    </row>
    <row r="944" spans="1:3" x14ac:dyDescent="0.25">
      <c r="A944" s="4">
        <v>42012</v>
      </c>
      <c r="B944" s="90">
        <v>0.1293</v>
      </c>
      <c r="C944" s="1"/>
    </row>
    <row r="945" spans="1:3" x14ac:dyDescent="0.25">
      <c r="A945" s="4">
        <v>42011</v>
      </c>
      <c r="B945" s="90">
        <v>0.16239999999999999</v>
      </c>
      <c r="C945" s="1"/>
    </row>
    <row r="946" spans="1:3" x14ac:dyDescent="0.25">
      <c r="A946" s="4">
        <v>42010</v>
      </c>
      <c r="B946" s="90">
        <v>0.14630000000000001</v>
      </c>
      <c r="C946" s="1"/>
    </row>
    <row r="947" spans="1:3" x14ac:dyDescent="0.25">
      <c r="A947" s="4">
        <v>42009</v>
      </c>
      <c r="B947" s="90">
        <v>0.1636</v>
      </c>
      <c r="C947" s="1"/>
    </row>
    <row r="948" spans="1:3" x14ac:dyDescent="0.25">
      <c r="A948" s="4">
        <v>42008</v>
      </c>
      <c r="B948" s="90">
        <v>0.12239999999999999</v>
      </c>
      <c r="C948" s="1"/>
    </row>
    <row r="949" spans="1:3" x14ac:dyDescent="0.25">
      <c r="A949" s="4">
        <v>42007</v>
      </c>
      <c r="B949" s="90">
        <v>0.10050000000000001</v>
      </c>
      <c r="C949" s="1"/>
    </row>
    <row r="950" spans="1:3" x14ac:dyDescent="0.25">
      <c r="A950" s="4">
        <v>42006</v>
      </c>
      <c r="B950" s="90">
        <v>8.3099999999999993E-2</v>
      </c>
      <c r="C950" s="1"/>
    </row>
    <row r="951" spans="1:3" x14ac:dyDescent="0.25">
      <c r="A951" s="4">
        <v>42005</v>
      </c>
      <c r="B951" s="90">
        <v>8.7800000000000003E-2</v>
      </c>
      <c r="C951" s="1"/>
    </row>
    <row r="952" spans="1:3" x14ac:dyDescent="0.25">
      <c r="A952" s="4">
        <v>42004</v>
      </c>
      <c r="B952" s="90">
        <v>0.1242</v>
      </c>
      <c r="C952" s="1"/>
    </row>
    <row r="953" spans="1:3" x14ac:dyDescent="0.25">
      <c r="A953" s="4">
        <v>42003</v>
      </c>
      <c r="B953" s="90">
        <v>0.1242</v>
      </c>
      <c r="C953" s="1"/>
    </row>
    <row r="954" spans="1:3" x14ac:dyDescent="0.25">
      <c r="A954" s="4">
        <v>42002</v>
      </c>
      <c r="B954" s="90">
        <v>0.1028</v>
      </c>
      <c r="C954" s="1"/>
    </row>
    <row r="955" spans="1:3" x14ac:dyDescent="0.25">
      <c r="A955" s="4">
        <v>42001</v>
      </c>
      <c r="B955" s="90">
        <v>8.5199999999999998E-2</v>
      </c>
      <c r="C955" s="1"/>
    </row>
    <row r="956" spans="1:3" x14ac:dyDescent="0.25">
      <c r="A956" s="4">
        <v>42000</v>
      </c>
      <c r="B956" s="90">
        <v>5.4600000000000003E-2</v>
      </c>
      <c r="C956" s="1"/>
    </row>
    <row r="957" spans="1:3" x14ac:dyDescent="0.25">
      <c r="A957" s="4">
        <v>41999</v>
      </c>
      <c r="B957" s="90">
        <v>5.7599999999999998E-2</v>
      </c>
      <c r="C957" s="1"/>
    </row>
    <row r="958" spans="1:3" x14ac:dyDescent="0.25">
      <c r="A958" s="4">
        <v>41998</v>
      </c>
      <c r="B958" s="90">
        <v>6.3200000000000006E-2</v>
      </c>
      <c r="C958" s="1"/>
    </row>
    <row r="959" spans="1:3" x14ac:dyDescent="0.25">
      <c r="A959" s="4">
        <v>41997</v>
      </c>
      <c r="B959" s="90">
        <v>9.0300000000000005E-2</v>
      </c>
      <c r="C959" s="1"/>
    </row>
    <row r="960" spans="1:3" x14ac:dyDescent="0.25">
      <c r="A960" s="4">
        <v>41996</v>
      </c>
      <c r="B960" s="90">
        <v>8.7800000000000003E-2</v>
      </c>
      <c r="C960" s="1"/>
    </row>
    <row r="961" spans="1:3" x14ac:dyDescent="0.25">
      <c r="A961" s="4">
        <v>41995</v>
      </c>
      <c r="B961" s="90">
        <v>7.9000000000000001E-2</v>
      </c>
      <c r="C961" s="1"/>
    </row>
    <row r="962" spans="1:3" x14ac:dyDescent="0.25">
      <c r="A962" s="4">
        <v>41994</v>
      </c>
      <c r="B962" s="90">
        <v>6.5600000000000006E-2</v>
      </c>
      <c r="C962" s="1"/>
    </row>
    <row r="963" spans="1:3" x14ac:dyDescent="0.25">
      <c r="A963" s="4">
        <v>41993</v>
      </c>
      <c r="B963" s="90">
        <v>3.4299999999999997E-2</v>
      </c>
      <c r="C963" s="1"/>
    </row>
    <row r="964" spans="1:3" x14ac:dyDescent="0.25">
      <c r="A964" s="4">
        <v>41992</v>
      </c>
      <c r="B964" s="90">
        <v>4.1500000000000002E-2</v>
      </c>
      <c r="C964" s="1"/>
    </row>
    <row r="965" spans="1:3" x14ac:dyDescent="0.25">
      <c r="A965" s="4">
        <v>41991</v>
      </c>
      <c r="B965" s="90">
        <v>7.2900000000000006E-2</v>
      </c>
      <c r="C965" s="1"/>
    </row>
    <row r="966" spans="1:3" x14ac:dyDescent="0.25">
      <c r="A966" s="4">
        <v>41990</v>
      </c>
      <c r="B966" s="90">
        <v>9.6299999999999997E-2</v>
      </c>
      <c r="C966" s="1"/>
    </row>
    <row r="967" spans="1:3" x14ac:dyDescent="0.25">
      <c r="A967" s="4">
        <v>41989</v>
      </c>
      <c r="B967" s="90">
        <v>8.1600000000000006E-2</v>
      </c>
      <c r="C967" s="1"/>
    </row>
    <row r="968" spans="1:3" x14ac:dyDescent="0.25">
      <c r="A968" s="4">
        <v>41988</v>
      </c>
      <c r="B968" s="90">
        <v>8.8300000000000003E-2</v>
      </c>
      <c r="C968" s="1"/>
    </row>
    <row r="969" spans="1:3" x14ac:dyDescent="0.25">
      <c r="A969" s="4">
        <v>41987</v>
      </c>
      <c r="B969" s="90">
        <v>0.05</v>
      </c>
      <c r="C969" s="1"/>
    </row>
    <row r="970" spans="1:3" x14ac:dyDescent="0.25">
      <c r="A970" s="4">
        <v>41986</v>
      </c>
      <c r="B970" s="90">
        <v>1.9599999999999999E-2</v>
      </c>
      <c r="C970" s="1"/>
    </row>
    <row r="971" spans="1:3" x14ac:dyDescent="0.25">
      <c r="A971" s="4">
        <v>41985</v>
      </c>
      <c r="B971" s="90">
        <v>2.3300000000000001E-2</v>
      </c>
      <c r="C971" s="1"/>
    </row>
    <row r="972" spans="1:3" x14ac:dyDescent="0.25">
      <c r="A972" s="4">
        <v>41984</v>
      </c>
      <c r="B972" s="90">
        <v>6.9800000000000001E-2</v>
      </c>
      <c r="C972" s="1"/>
    </row>
    <row r="973" spans="1:3" x14ac:dyDescent="0.25">
      <c r="A973" s="4">
        <v>41983</v>
      </c>
      <c r="B973" s="90">
        <v>8.2400000000000001E-2</v>
      </c>
      <c r="C973" s="1"/>
    </row>
    <row r="974" spans="1:3" x14ac:dyDescent="0.25">
      <c r="A974" s="4">
        <v>41982</v>
      </c>
      <c r="B974" s="90">
        <v>8.5900000000000004E-2</v>
      </c>
      <c r="C974" s="1"/>
    </row>
    <row r="975" spans="1:3" x14ac:dyDescent="0.25">
      <c r="A975" s="4">
        <v>41981</v>
      </c>
      <c r="B975" s="90">
        <v>6.6600000000000006E-2</v>
      </c>
      <c r="C975" s="1"/>
    </row>
    <row r="976" spans="1:3" x14ac:dyDescent="0.25">
      <c r="A976" s="4">
        <v>41980</v>
      </c>
      <c r="B976" s="90">
        <v>5.6000000000000001E-2</v>
      </c>
      <c r="C976" s="1"/>
    </row>
    <row r="977" spans="1:3" x14ac:dyDescent="0.25">
      <c r="A977" s="4">
        <v>41979</v>
      </c>
      <c r="B977" s="90">
        <v>2.52E-2</v>
      </c>
      <c r="C977" s="1"/>
    </row>
    <row r="978" spans="1:3" x14ac:dyDescent="0.25">
      <c r="A978" s="4">
        <v>41978</v>
      </c>
      <c r="B978" s="90">
        <v>4.3499999999999997E-2</v>
      </c>
      <c r="C978" s="1"/>
    </row>
    <row r="979" spans="1:3" x14ac:dyDescent="0.25">
      <c r="A979" s="4">
        <v>41977</v>
      </c>
      <c r="B979" s="90">
        <v>5.96E-2</v>
      </c>
      <c r="C979" s="1"/>
    </row>
    <row r="980" spans="1:3" x14ac:dyDescent="0.25">
      <c r="A980" s="4">
        <v>41976</v>
      </c>
      <c r="B980" s="90">
        <v>9.4899999999999998E-2</v>
      </c>
      <c r="C980" s="1"/>
    </row>
    <row r="981" spans="1:3" x14ac:dyDescent="0.25">
      <c r="A981" s="4">
        <v>41975</v>
      </c>
      <c r="B981" s="90">
        <v>7.1400000000000005E-2</v>
      </c>
      <c r="C981" s="1"/>
    </row>
    <row r="982" spans="1:3" x14ac:dyDescent="0.25">
      <c r="A982" s="4">
        <v>41974</v>
      </c>
      <c r="B982" s="90">
        <v>8.4500000000000006E-2</v>
      </c>
      <c r="C982" s="1"/>
    </row>
    <row r="983" spans="1:3" x14ac:dyDescent="0.25">
      <c r="A983" s="4">
        <v>41973</v>
      </c>
      <c r="B983" s="90">
        <v>5.0299999999999997E-2</v>
      </c>
      <c r="C983" s="1"/>
    </row>
    <row r="984" spans="1:3" x14ac:dyDescent="0.25">
      <c r="A984" s="4">
        <v>41972</v>
      </c>
      <c r="B984" s="90">
        <v>1.9900000000000001E-2</v>
      </c>
      <c r="C984" s="1"/>
    </row>
    <row r="985" spans="1:3" x14ac:dyDescent="0.25">
      <c r="A985" s="4">
        <v>41971</v>
      </c>
      <c r="B985" s="90">
        <v>4.6699999999999998E-2</v>
      </c>
      <c r="C985" s="1"/>
    </row>
    <row r="986" spans="1:3" x14ac:dyDescent="0.25">
      <c r="A986" s="4">
        <v>41970</v>
      </c>
      <c r="B986" s="90">
        <v>7.2999999999999995E-2</v>
      </c>
      <c r="C986" s="1"/>
    </row>
    <row r="987" spans="1:3" x14ac:dyDescent="0.25">
      <c r="A987" s="4">
        <v>41969</v>
      </c>
      <c r="B987" s="90">
        <v>8.4900000000000003E-2</v>
      </c>
      <c r="C987" s="1"/>
    </row>
    <row r="988" spans="1:3" x14ac:dyDescent="0.25">
      <c r="A988" s="4">
        <v>41968</v>
      </c>
      <c r="B988" s="90">
        <v>9.11E-2</v>
      </c>
      <c r="C988" s="1"/>
    </row>
    <row r="989" spans="1:3" x14ac:dyDescent="0.25">
      <c r="A989" s="4">
        <v>41967</v>
      </c>
      <c r="B989" s="90">
        <v>0.12239999999999999</v>
      </c>
      <c r="C989" s="1"/>
    </row>
    <row r="990" spans="1:3" x14ac:dyDescent="0.25">
      <c r="A990" s="4">
        <v>41966</v>
      </c>
      <c r="B990" s="90">
        <v>8.6699999999999999E-2</v>
      </c>
      <c r="C990" s="1"/>
    </row>
    <row r="991" spans="1:3" x14ac:dyDescent="0.25">
      <c r="A991" s="4">
        <v>41965</v>
      </c>
      <c r="B991" s="90">
        <v>5.6000000000000001E-2</v>
      </c>
      <c r="C991" s="1"/>
    </row>
    <row r="992" spans="1:3" x14ac:dyDescent="0.25">
      <c r="A992" s="4">
        <v>41964</v>
      </c>
      <c r="B992" s="90">
        <v>7.2900000000000006E-2</v>
      </c>
      <c r="C992" s="1"/>
    </row>
    <row r="993" spans="1:3" x14ac:dyDescent="0.25">
      <c r="A993" s="4">
        <v>41963</v>
      </c>
      <c r="B993" s="90">
        <v>0.12470000000000001</v>
      </c>
      <c r="C993" s="1"/>
    </row>
    <row r="994" spans="1:3" x14ac:dyDescent="0.25">
      <c r="A994" s="4">
        <v>41962</v>
      </c>
      <c r="B994" s="90">
        <v>0.1024</v>
      </c>
      <c r="C994" s="1"/>
    </row>
    <row r="995" spans="1:3" x14ac:dyDescent="0.25">
      <c r="A995" s="4">
        <v>41961</v>
      </c>
      <c r="B995" s="90">
        <v>0.1086</v>
      </c>
      <c r="C995" s="1"/>
    </row>
    <row r="996" spans="1:3" x14ac:dyDescent="0.25">
      <c r="A996" s="4">
        <v>41960</v>
      </c>
      <c r="B996" s="90">
        <v>0.10349999999999999</v>
      </c>
      <c r="C996" s="1"/>
    </row>
    <row r="997" spans="1:3" x14ac:dyDescent="0.25">
      <c r="A997" s="4">
        <v>41959</v>
      </c>
      <c r="B997" s="90">
        <v>6.54E-2</v>
      </c>
      <c r="C997" s="1"/>
    </row>
    <row r="998" spans="1:3" x14ac:dyDescent="0.25">
      <c r="A998" s="4">
        <v>41958</v>
      </c>
      <c r="B998" s="90">
        <v>4.5699999999999998E-2</v>
      </c>
      <c r="C998" s="1"/>
    </row>
    <row r="999" spans="1:3" x14ac:dyDescent="0.25">
      <c r="A999" s="4">
        <v>41957</v>
      </c>
      <c r="B999" s="90">
        <v>6.7000000000000004E-2</v>
      </c>
      <c r="C999" s="1"/>
    </row>
    <row r="1000" spans="1:3" x14ac:dyDescent="0.25">
      <c r="A1000" s="4">
        <v>41956</v>
      </c>
      <c r="B1000" s="90">
        <v>0.1007</v>
      </c>
      <c r="C1000" s="1"/>
    </row>
    <row r="1001" spans="1:3" x14ac:dyDescent="0.25">
      <c r="A1001" s="4">
        <v>41955</v>
      </c>
      <c r="B1001" s="90">
        <v>9.9299999999999999E-2</v>
      </c>
      <c r="C1001" s="1"/>
    </row>
    <row r="1002" spans="1:3" x14ac:dyDescent="0.25">
      <c r="A1002" s="4">
        <v>41954</v>
      </c>
      <c r="B1002" s="90">
        <v>0.1027</v>
      </c>
      <c r="C1002" s="1"/>
    </row>
    <row r="1003" spans="1:3" x14ac:dyDescent="0.25">
      <c r="A1003" s="4">
        <v>41953</v>
      </c>
      <c r="B1003" s="90">
        <v>0.1234</v>
      </c>
      <c r="C1003" s="1"/>
    </row>
    <row r="1004" spans="1:3" x14ac:dyDescent="0.25">
      <c r="A1004" s="4">
        <v>41952</v>
      </c>
      <c r="B1004" s="90">
        <v>7.3599999999999999E-2</v>
      </c>
      <c r="C1004" s="1"/>
    </row>
    <row r="1005" spans="1:3" x14ac:dyDescent="0.25">
      <c r="A1005" s="4">
        <v>41951</v>
      </c>
      <c r="B1005" s="90">
        <v>4.36E-2</v>
      </c>
      <c r="C1005" s="1"/>
    </row>
    <row r="1006" spans="1:3" x14ac:dyDescent="0.25">
      <c r="A1006" s="4">
        <v>41950</v>
      </c>
      <c r="B1006" s="90">
        <v>6.5299999999999997E-2</v>
      </c>
      <c r="C1006" s="1"/>
    </row>
    <row r="1007" spans="1:3" x14ac:dyDescent="0.25">
      <c r="A1007" s="4">
        <v>41949</v>
      </c>
      <c r="B1007" s="90">
        <v>8.5400000000000004E-2</v>
      </c>
      <c r="C1007" s="1"/>
    </row>
    <row r="1008" spans="1:3" x14ac:dyDescent="0.25">
      <c r="A1008" s="4">
        <v>41948</v>
      </c>
      <c r="B1008" s="90">
        <v>0.1052</v>
      </c>
      <c r="C1008" s="1"/>
    </row>
    <row r="1009" spans="1:3" x14ac:dyDescent="0.25">
      <c r="A1009" s="4">
        <v>41947</v>
      </c>
      <c r="B1009" s="90">
        <v>8.7099999999999997E-2</v>
      </c>
      <c r="C1009" s="1"/>
    </row>
    <row r="1010" spans="1:3" x14ac:dyDescent="0.25">
      <c r="A1010" s="4">
        <v>41946</v>
      </c>
      <c r="B1010" s="90">
        <v>9.9500000000000005E-2</v>
      </c>
      <c r="C1010" s="1"/>
    </row>
    <row r="1011" spans="1:3" x14ac:dyDescent="0.25">
      <c r="A1011" s="4">
        <v>41945</v>
      </c>
      <c r="B1011" s="90">
        <v>6.7799999999999999E-2</v>
      </c>
      <c r="C1011" s="1"/>
    </row>
    <row r="1012" spans="1:3" x14ac:dyDescent="0.25">
      <c r="A1012" s="4">
        <v>41944</v>
      </c>
      <c r="B1012" s="90">
        <v>4.8300000000000003E-2</v>
      </c>
      <c r="C1012" s="1"/>
    </row>
    <row r="1013" spans="1:3" x14ac:dyDescent="0.25">
      <c r="A1013" s="4">
        <v>41943</v>
      </c>
      <c r="B1013" s="90">
        <v>6.59E-2</v>
      </c>
      <c r="C1013" s="1"/>
    </row>
    <row r="1014" spans="1:3" x14ac:dyDescent="0.25">
      <c r="A1014" s="4">
        <v>41942</v>
      </c>
      <c r="B1014" s="90">
        <v>0.1027</v>
      </c>
      <c r="C1014" s="1"/>
    </row>
    <row r="1015" spans="1:3" x14ac:dyDescent="0.25">
      <c r="A1015" s="4">
        <v>41941</v>
      </c>
      <c r="B1015" s="90">
        <v>0.10929999999999999</v>
      </c>
      <c r="C1015" s="1"/>
    </row>
    <row r="1016" spans="1:3" x14ac:dyDescent="0.25">
      <c r="A1016" s="4">
        <v>41940</v>
      </c>
      <c r="B1016" s="90">
        <v>0.11650000000000001</v>
      </c>
      <c r="C1016" s="1"/>
    </row>
    <row r="1017" spans="1:3" x14ac:dyDescent="0.25">
      <c r="A1017" s="4">
        <v>41939</v>
      </c>
      <c r="B1017" s="90">
        <v>0.13519999999999999</v>
      </c>
      <c r="C1017" s="1"/>
    </row>
    <row r="1018" spans="1:3" x14ac:dyDescent="0.25">
      <c r="A1018" s="4">
        <v>41938</v>
      </c>
      <c r="B1018" s="90">
        <v>9.6500000000000002E-2</v>
      </c>
      <c r="C1018" s="1"/>
    </row>
    <row r="1019" spans="1:3" x14ac:dyDescent="0.25">
      <c r="A1019" s="4">
        <v>41937</v>
      </c>
      <c r="B1019" s="90">
        <v>6.6699999999999995E-2</v>
      </c>
      <c r="C1019" s="1"/>
    </row>
    <row r="1020" spans="1:3" x14ac:dyDescent="0.25">
      <c r="A1020" s="4">
        <v>41936</v>
      </c>
      <c r="B1020" s="90">
        <v>6.9400000000000003E-2</v>
      </c>
      <c r="C1020" s="1"/>
    </row>
    <row r="1021" spans="1:3" x14ac:dyDescent="0.25">
      <c r="A1021" s="4">
        <v>41935</v>
      </c>
      <c r="B1021" s="90">
        <v>9.3100000000000002E-2</v>
      </c>
      <c r="C1021" s="1"/>
    </row>
    <row r="1022" spans="1:3" x14ac:dyDescent="0.25">
      <c r="A1022" s="4">
        <v>41934</v>
      </c>
      <c r="B1022" s="90">
        <v>0.1067</v>
      </c>
      <c r="C1022" s="1"/>
    </row>
    <row r="1023" spans="1:3" x14ac:dyDescent="0.25">
      <c r="A1023" s="4">
        <v>41933</v>
      </c>
      <c r="B1023" s="90">
        <v>0.1082</v>
      </c>
      <c r="C1023" s="1"/>
    </row>
    <row r="1024" spans="1:3" x14ac:dyDescent="0.25">
      <c r="A1024" s="4">
        <v>41932</v>
      </c>
      <c r="B1024" s="90">
        <v>0.13200000000000001</v>
      </c>
      <c r="C1024" s="1"/>
    </row>
    <row r="1025" spans="1:3" x14ac:dyDescent="0.25">
      <c r="A1025" s="4">
        <v>41931</v>
      </c>
      <c r="B1025" s="90">
        <v>9.6600000000000005E-2</v>
      </c>
      <c r="C1025" s="1"/>
    </row>
    <row r="1026" spans="1:3" x14ac:dyDescent="0.25">
      <c r="A1026" s="4">
        <v>41930</v>
      </c>
      <c r="B1026" s="90">
        <v>6.6900000000000001E-2</v>
      </c>
      <c r="C1026" s="1"/>
    </row>
    <row r="1027" spans="1:3" x14ac:dyDescent="0.25">
      <c r="A1027" s="4">
        <v>41929</v>
      </c>
      <c r="B1027" s="90">
        <v>6.2600000000000003E-2</v>
      </c>
      <c r="C1027" s="1"/>
    </row>
    <row r="1028" spans="1:3" x14ac:dyDescent="0.25">
      <c r="A1028" s="4">
        <v>41928</v>
      </c>
      <c r="B1028" s="90">
        <v>0.1019</v>
      </c>
      <c r="C1028" s="1"/>
    </row>
    <row r="1029" spans="1:3" x14ac:dyDescent="0.25">
      <c r="A1029" s="4">
        <v>41927</v>
      </c>
      <c r="B1029" s="90">
        <v>0.1414</v>
      </c>
      <c r="C1029" s="1"/>
    </row>
    <row r="1030" spans="1:3" x14ac:dyDescent="0.25">
      <c r="A1030" s="4">
        <v>41926</v>
      </c>
      <c r="B1030" s="90">
        <v>0.1389</v>
      </c>
      <c r="C1030" s="1"/>
    </row>
    <row r="1031" spans="1:3" x14ac:dyDescent="0.25">
      <c r="A1031" s="4">
        <v>41925</v>
      </c>
      <c r="B1031" s="90">
        <v>0.13969999999999999</v>
      </c>
      <c r="C1031" s="1"/>
    </row>
    <row r="1032" spans="1:3" x14ac:dyDescent="0.25">
      <c r="A1032" s="4">
        <v>41924</v>
      </c>
      <c r="B1032" s="90">
        <v>8.2400000000000001E-2</v>
      </c>
      <c r="C1032" s="1"/>
    </row>
    <row r="1033" spans="1:3" x14ac:dyDescent="0.25">
      <c r="A1033" s="4">
        <v>41923</v>
      </c>
      <c r="B1033" s="90">
        <v>5.4199999999999998E-2</v>
      </c>
      <c r="C1033" s="1"/>
    </row>
    <row r="1034" spans="1:3" x14ac:dyDescent="0.25">
      <c r="A1034" s="4">
        <v>41922</v>
      </c>
      <c r="B1034" s="90">
        <v>6.3100000000000003E-2</v>
      </c>
      <c r="C1034" s="1"/>
    </row>
    <row r="1035" spans="1:3" x14ac:dyDescent="0.25">
      <c r="A1035" s="4">
        <v>41921</v>
      </c>
      <c r="B1035" s="90">
        <v>8.72E-2</v>
      </c>
      <c r="C1035" s="1"/>
    </row>
    <row r="1036" spans="1:3" x14ac:dyDescent="0.25">
      <c r="A1036" s="4">
        <v>41920</v>
      </c>
      <c r="B1036" s="90">
        <v>0.1038</v>
      </c>
      <c r="C1036" s="1"/>
    </row>
    <row r="1037" spans="1:3" x14ac:dyDescent="0.25">
      <c r="A1037" s="4">
        <v>41919</v>
      </c>
      <c r="B1037" s="90">
        <v>0.1406</v>
      </c>
      <c r="C1037" s="1"/>
    </row>
    <row r="1038" spans="1:3" x14ac:dyDescent="0.25">
      <c r="A1038" s="4">
        <v>41918</v>
      </c>
      <c r="B1038" s="90">
        <v>0.14130000000000001</v>
      </c>
      <c r="C1038" s="1"/>
    </row>
    <row r="1039" spans="1:3" x14ac:dyDescent="0.25">
      <c r="A1039" s="4">
        <v>41917</v>
      </c>
      <c r="B1039" s="90">
        <v>0.1016</v>
      </c>
      <c r="C1039" s="1"/>
    </row>
    <row r="1040" spans="1:3" x14ac:dyDescent="0.25">
      <c r="A1040" s="4">
        <v>41916</v>
      </c>
      <c r="B1040" s="90">
        <v>7.1499999999999994E-2</v>
      </c>
      <c r="C1040" s="1"/>
    </row>
    <row r="1041" spans="1:3" x14ac:dyDescent="0.25">
      <c r="A1041" s="4">
        <v>41915</v>
      </c>
      <c r="B1041" s="90">
        <v>6.3700000000000007E-2</v>
      </c>
      <c r="C1041" s="1"/>
    </row>
    <row r="1042" spans="1:3" x14ac:dyDescent="0.25">
      <c r="A1042" s="4">
        <v>41914</v>
      </c>
      <c r="B1042" s="90">
        <v>9.2700000000000005E-2</v>
      </c>
      <c r="C1042" s="1"/>
    </row>
    <row r="1043" spans="1:3" x14ac:dyDescent="0.25">
      <c r="A1043" s="4">
        <v>41913</v>
      </c>
      <c r="B1043" s="90">
        <v>7.5800000000000006E-2</v>
      </c>
      <c r="C1043" s="1"/>
    </row>
    <row r="1044" spans="1:3" x14ac:dyDescent="0.25">
      <c r="A1044" s="4">
        <v>41912</v>
      </c>
      <c r="B1044" s="90">
        <v>8.43E-2</v>
      </c>
      <c r="C1044" s="1"/>
    </row>
    <row r="1045" spans="1:3" x14ac:dyDescent="0.25">
      <c r="A1045" s="4">
        <v>41911</v>
      </c>
      <c r="B1045" s="90">
        <v>0.10680000000000001</v>
      </c>
      <c r="C1045" s="1"/>
    </row>
    <row r="1046" spans="1:3" x14ac:dyDescent="0.25">
      <c r="A1046" s="4">
        <v>41910</v>
      </c>
      <c r="B1046" s="90">
        <v>5.4899999999999997E-2</v>
      </c>
      <c r="C1046" s="1"/>
    </row>
    <row r="1047" spans="1:3" x14ac:dyDescent="0.25">
      <c r="A1047" s="4">
        <v>41909</v>
      </c>
      <c r="B1047" s="90">
        <v>2.6599999999999999E-2</v>
      </c>
      <c r="C1047" s="1"/>
    </row>
    <row r="1048" spans="1:3" x14ac:dyDescent="0.25">
      <c r="A1048" s="4">
        <v>41908</v>
      </c>
      <c r="B1048" s="90">
        <v>7.0300000000000001E-2</v>
      </c>
      <c r="C1048" s="1"/>
    </row>
    <row r="1049" spans="1:3" x14ac:dyDescent="0.25">
      <c r="A1049" s="4">
        <v>41907</v>
      </c>
      <c r="B1049" s="90">
        <v>0.1125</v>
      </c>
      <c r="C1049" s="1"/>
    </row>
    <row r="1050" spans="1:3" x14ac:dyDescent="0.25">
      <c r="A1050" s="4">
        <v>41906</v>
      </c>
      <c r="B1050" s="90">
        <v>9.3700000000000006E-2</v>
      </c>
      <c r="C1050" s="1"/>
    </row>
    <row r="1051" spans="1:3" x14ac:dyDescent="0.25">
      <c r="A1051" s="4">
        <v>41905</v>
      </c>
      <c r="B1051" s="90">
        <v>9.7000000000000003E-2</v>
      </c>
      <c r="C1051" s="1"/>
    </row>
    <row r="1052" spans="1:3" x14ac:dyDescent="0.25">
      <c r="A1052" s="4">
        <v>41904</v>
      </c>
      <c r="B1052" s="90">
        <v>0.10780000000000001</v>
      </c>
      <c r="C1052" s="1"/>
    </row>
    <row r="1053" spans="1:3" x14ac:dyDescent="0.25">
      <c r="A1053" s="4">
        <v>41903</v>
      </c>
      <c r="B1053" s="90">
        <v>6.8699999999999997E-2</v>
      </c>
      <c r="C1053" s="1"/>
    </row>
    <row r="1054" spans="1:3" x14ac:dyDescent="0.25">
      <c r="A1054" s="4">
        <v>41902</v>
      </c>
      <c r="B1054" s="90">
        <v>4.9099999999999998E-2</v>
      </c>
      <c r="C1054" s="1"/>
    </row>
    <row r="1055" spans="1:3" x14ac:dyDescent="0.25">
      <c r="A1055" s="4">
        <v>41901</v>
      </c>
      <c r="B1055" s="90">
        <v>5.9900000000000002E-2</v>
      </c>
      <c r="C1055" s="1"/>
    </row>
    <row r="1056" spans="1:3" x14ac:dyDescent="0.25">
      <c r="A1056" s="4">
        <v>41900</v>
      </c>
      <c r="B1056" s="90">
        <v>9.3799999999999994E-2</v>
      </c>
      <c r="C1056" s="1"/>
    </row>
    <row r="1057" spans="1:3" x14ac:dyDescent="0.25">
      <c r="A1057" s="4">
        <v>41899</v>
      </c>
      <c r="B1057" s="90">
        <v>7.9200000000000007E-2</v>
      </c>
      <c r="C1057" s="1"/>
    </row>
    <row r="1058" spans="1:3" x14ac:dyDescent="0.25">
      <c r="A1058" s="4">
        <v>41898</v>
      </c>
      <c r="B1058" s="90">
        <v>9.9500000000000005E-2</v>
      </c>
      <c r="C1058" s="1"/>
    </row>
    <row r="1059" spans="1:3" x14ac:dyDescent="0.25">
      <c r="A1059" s="4">
        <v>41897</v>
      </c>
      <c r="B1059" s="90">
        <v>9.5799999999999996E-2</v>
      </c>
      <c r="C1059" s="1"/>
    </row>
    <row r="1060" spans="1:3" x14ac:dyDescent="0.25">
      <c r="A1060" s="4">
        <v>41896</v>
      </c>
      <c r="B1060" s="90">
        <v>6.8699999999999997E-2</v>
      </c>
      <c r="C1060" s="1"/>
    </row>
    <row r="1061" spans="1:3" x14ac:dyDescent="0.25">
      <c r="A1061" s="4">
        <v>41895</v>
      </c>
      <c r="B1061" s="90">
        <v>3.9800000000000002E-2</v>
      </c>
      <c r="C1061" s="1"/>
    </row>
    <row r="1062" spans="1:3" x14ac:dyDescent="0.25">
      <c r="A1062" s="4">
        <v>41894</v>
      </c>
      <c r="B1062" s="90">
        <v>5.16E-2</v>
      </c>
      <c r="C1062" s="1"/>
    </row>
    <row r="1063" spans="1:3" x14ac:dyDescent="0.25">
      <c r="A1063" s="4">
        <v>41893</v>
      </c>
      <c r="B1063" s="90">
        <v>8.5300000000000001E-2</v>
      </c>
      <c r="C1063" s="1"/>
    </row>
    <row r="1064" spans="1:3" x14ac:dyDescent="0.25">
      <c r="A1064" s="4">
        <v>41892</v>
      </c>
      <c r="B1064" s="90">
        <v>8.9700000000000002E-2</v>
      </c>
      <c r="C1064" s="1"/>
    </row>
    <row r="1065" spans="1:3" x14ac:dyDescent="0.25">
      <c r="A1065" s="4">
        <v>41891</v>
      </c>
      <c r="B1065" s="90">
        <v>8.7900000000000006E-2</v>
      </c>
      <c r="C1065" s="1"/>
    </row>
    <row r="1066" spans="1:3" x14ac:dyDescent="0.25">
      <c r="A1066" s="4">
        <v>41890</v>
      </c>
      <c r="B1066" s="90">
        <v>0.1111</v>
      </c>
      <c r="C1066" s="1"/>
    </row>
    <row r="1067" spans="1:3" x14ac:dyDescent="0.25">
      <c r="A1067" s="4">
        <v>41889</v>
      </c>
      <c r="B1067" s="90">
        <v>5.3199999999999997E-2</v>
      </c>
      <c r="C1067" s="1"/>
    </row>
    <row r="1068" spans="1:3" x14ac:dyDescent="0.25">
      <c r="A1068" s="4">
        <v>41888</v>
      </c>
      <c r="B1068" s="90">
        <v>2.5000000000000001E-2</v>
      </c>
      <c r="C1068" s="1"/>
    </row>
    <row r="1069" spans="1:3" x14ac:dyDescent="0.25">
      <c r="A1069" s="4">
        <v>41887</v>
      </c>
      <c r="B1069" s="90">
        <v>6.2399999999999997E-2</v>
      </c>
      <c r="C1069" s="1"/>
    </row>
    <row r="1070" spans="1:3" x14ac:dyDescent="0.25">
      <c r="A1070" s="4">
        <v>41886</v>
      </c>
      <c r="B1070" s="90">
        <v>9.3799999999999994E-2</v>
      </c>
      <c r="C1070" s="1"/>
    </row>
    <row r="1071" spans="1:3" x14ac:dyDescent="0.25">
      <c r="A1071" s="4">
        <v>41885</v>
      </c>
      <c r="B1071" s="90">
        <v>8.4900000000000003E-2</v>
      </c>
      <c r="C1071" s="1"/>
    </row>
    <row r="1072" spans="1:3" x14ac:dyDescent="0.25">
      <c r="A1072" s="4">
        <v>41884</v>
      </c>
      <c r="B1072" s="90">
        <v>9.7799999999999998E-2</v>
      </c>
      <c r="C1072" s="1"/>
    </row>
    <row r="1073" spans="1:3" x14ac:dyDescent="0.25">
      <c r="A1073" s="4">
        <v>41883</v>
      </c>
      <c r="B1073" s="90">
        <v>8.7300000000000003E-2</v>
      </c>
      <c r="C1073" s="1"/>
    </row>
    <row r="1074" spans="1:3" x14ac:dyDescent="0.25">
      <c r="A1074" s="4">
        <v>41882</v>
      </c>
      <c r="B1074" s="90">
        <v>8.9099999999999999E-2</v>
      </c>
      <c r="C1074" s="1"/>
    </row>
    <row r="1075" spans="1:3" x14ac:dyDescent="0.25">
      <c r="A1075" s="4">
        <v>41881</v>
      </c>
      <c r="B1075" s="90">
        <v>6.0499999999999998E-2</v>
      </c>
      <c r="C1075" s="1"/>
    </row>
    <row r="1076" spans="1:3" x14ac:dyDescent="0.25">
      <c r="A1076" s="4">
        <v>41880</v>
      </c>
      <c r="B1076" s="90">
        <v>6.2199999999999998E-2</v>
      </c>
      <c r="C1076" s="1"/>
    </row>
    <row r="1077" spans="1:3" x14ac:dyDescent="0.25">
      <c r="A1077" s="4">
        <v>41879</v>
      </c>
      <c r="B1077" s="90">
        <v>7.5600000000000001E-2</v>
      </c>
      <c r="C1077" s="1"/>
    </row>
    <row r="1078" spans="1:3" x14ac:dyDescent="0.25">
      <c r="A1078" s="4">
        <v>41878</v>
      </c>
      <c r="B1078" s="90">
        <v>0.1115</v>
      </c>
      <c r="C1078" s="1"/>
    </row>
    <row r="1079" spans="1:3" x14ac:dyDescent="0.25">
      <c r="A1079" s="4">
        <v>41877</v>
      </c>
      <c r="B1079" s="90">
        <v>0.1084</v>
      </c>
      <c r="C1079" s="1"/>
    </row>
    <row r="1080" spans="1:3" x14ac:dyDescent="0.25">
      <c r="A1080" s="4">
        <v>41876</v>
      </c>
      <c r="B1080" s="90">
        <v>0.1229</v>
      </c>
      <c r="C1080" s="1"/>
    </row>
    <row r="1081" spans="1:3" x14ac:dyDescent="0.25">
      <c r="A1081" s="4">
        <v>41875</v>
      </c>
      <c r="B1081" s="90">
        <v>8.8400000000000006E-2</v>
      </c>
      <c r="C1081" s="1"/>
    </row>
    <row r="1082" spans="1:3" x14ac:dyDescent="0.25">
      <c r="A1082" s="4">
        <v>41874</v>
      </c>
      <c r="B1082" s="90">
        <v>6.9400000000000003E-2</v>
      </c>
      <c r="C1082" s="1"/>
    </row>
    <row r="1083" spans="1:3" x14ac:dyDescent="0.25">
      <c r="A1083" s="4">
        <v>41873</v>
      </c>
      <c r="B1083" s="90">
        <v>6.4399999999999999E-2</v>
      </c>
      <c r="C1083" s="1"/>
    </row>
    <row r="1084" spans="1:3" x14ac:dyDescent="0.25">
      <c r="A1084" s="4">
        <v>41872</v>
      </c>
      <c r="B1084" s="90">
        <v>8.5599999999999996E-2</v>
      </c>
      <c r="C1084" s="1"/>
    </row>
    <row r="1085" spans="1:3" x14ac:dyDescent="0.25">
      <c r="A1085" s="4">
        <v>41871</v>
      </c>
      <c r="B1085" s="90">
        <v>0.10730000000000001</v>
      </c>
      <c r="C1085" s="1"/>
    </row>
    <row r="1086" spans="1:3" x14ac:dyDescent="0.25">
      <c r="A1086" s="4">
        <v>41870</v>
      </c>
      <c r="B1086" s="90">
        <v>0.1133</v>
      </c>
      <c r="C1086" s="1"/>
    </row>
    <row r="1087" spans="1:3" x14ac:dyDescent="0.25">
      <c r="A1087" s="4">
        <v>41869</v>
      </c>
      <c r="B1087" s="90">
        <v>0.13159999999999999</v>
      </c>
      <c r="C1087" s="1"/>
    </row>
    <row r="1088" spans="1:3" x14ac:dyDescent="0.25">
      <c r="A1088" s="4">
        <v>41868</v>
      </c>
      <c r="B1088" s="90">
        <v>8.8300000000000003E-2</v>
      </c>
      <c r="C1088" s="1"/>
    </row>
    <row r="1089" spans="1:3" x14ac:dyDescent="0.25">
      <c r="A1089" s="4">
        <v>41867</v>
      </c>
      <c r="B1089" s="90">
        <v>6.93E-2</v>
      </c>
      <c r="C1089" s="1"/>
    </row>
    <row r="1090" spans="1:3" x14ac:dyDescent="0.25">
      <c r="A1090" s="4">
        <v>41866</v>
      </c>
      <c r="B1090" s="90">
        <v>5.6300000000000003E-2</v>
      </c>
      <c r="C1090" s="1"/>
    </row>
    <row r="1091" spans="1:3" x14ac:dyDescent="0.25">
      <c r="A1091" s="4">
        <v>41865</v>
      </c>
      <c r="B1091" s="90">
        <v>9.5500000000000002E-2</v>
      </c>
      <c r="C1091" s="1"/>
    </row>
    <row r="1092" spans="1:3" x14ac:dyDescent="0.25">
      <c r="A1092" s="4">
        <v>41864</v>
      </c>
      <c r="B1092" s="90">
        <v>0.13930000000000001</v>
      </c>
      <c r="C1092" s="1"/>
    </row>
    <row r="1093" spans="1:3" x14ac:dyDescent="0.25">
      <c r="A1093" s="4">
        <v>41863</v>
      </c>
      <c r="B1093" s="90">
        <v>0.13389999999999999</v>
      </c>
      <c r="C1093" s="1"/>
    </row>
    <row r="1094" spans="1:3" x14ac:dyDescent="0.25">
      <c r="A1094" s="4">
        <v>41862</v>
      </c>
      <c r="B1094" s="90">
        <v>0.13619999999999999</v>
      </c>
      <c r="C1094" s="1"/>
    </row>
    <row r="1095" spans="1:3" x14ac:dyDescent="0.25">
      <c r="A1095" s="4">
        <v>41861</v>
      </c>
      <c r="B1095" s="90">
        <v>9.2999999999999999E-2</v>
      </c>
      <c r="C1095" s="1"/>
    </row>
    <row r="1096" spans="1:3" x14ac:dyDescent="0.25">
      <c r="A1096" s="4">
        <v>41860</v>
      </c>
      <c r="B1096" s="90">
        <v>6.3799999999999996E-2</v>
      </c>
      <c r="C1096" s="1"/>
    </row>
    <row r="1097" spans="1:3" x14ac:dyDescent="0.25">
      <c r="A1097" s="4">
        <v>41859</v>
      </c>
      <c r="B1097" s="90">
        <v>8.2500000000000004E-2</v>
      </c>
      <c r="C1097" s="1"/>
    </row>
    <row r="1098" spans="1:3" x14ac:dyDescent="0.25">
      <c r="A1098" s="4">
        <v>41858</v>
      </c>
      <c r="B1098" s="90">
        <v>8.5999999999999993E-2</v>
      </c>
      <c r="C1098" s="1"/>
    </row>
    <row r="1099" spans="1:3" x14ac:dyDescent="0.25">
      <c r="A1099" s="4">
        <v>41857</v>
      </c>
      <c r="B1099" s="90">
        <v>0.1135</v>
      </c>
      <c r="C1099" s="1"/>
    </row>
    <row r="1100" spans="1:3" x14ac:dyDescent="0.25">
      <c r="A1100" s="4">
        <v>41856</v>
      </c>
      <c r="B1100" s="90">
        <v>0.12520000000000001</v>
      </c>
      <c r="C1100" s="1"/>
    </row>
    <row r="1101" spans="1:3" x14ac:dyDescent="0.25">
      <c r="A1101" s="4">
        <v>41855</v>
      </c>
      <c r="B1101" s="90">
        <v>0.1409</v>
      </c>
      <c r="C1101" s="1"/>
    </row>
    <row r="1102" spans="1:3" x14ac:dyDescent="0.25">
      <c r="A1102" s="4">
        <v>41854</v>
      </c>
      <c r="B1102" s="90">
        <v>8.1100000000000005E-2</v>
      </c>
      <c r="C1102" s="1"/>
    </row>
    <row r="1103" spans="1:3" x14ac:dyDescent="0.25">
      <c r="A1103" s="4">
        <v>41853</v>
      </c>
      <c r="B1103" s="90">
        <v>5.28E-2</v>
      </c>
      <c r="C1103" s="1"/>
    </row>
    <row r="1104" spans="1:3" x14ac:dyDescent="0.25">
      <c r="A1104" s="4">
        <v>41852</v>
      </c>
      <c r="B1104" s="90">
        <v>6.0199999999999997E-2</v>
      </c>
      <c r="C1104" s="1"/>
    </row>
    <row r="1105" spans="1:3" x14ac:dyDescent="0.25">
      <c r="A1105" s="4">
        <v>41851</v>
      </c>
      <c r="B1105" s="90">
        <v>7.5300000000000006E-2</v>
      </c>
      <c r="C1105" s="1"/>
    </row>
    <row r="1106" spans="1:3" x14ac:dyDescent="0.25">
      <c r="A1106" s="4">
        <v>41850</v>
      </c>
      <c r="B1106" s="90">
        <v>0.13320000000000001</v>
      </c>
      <c r="C1106" s="1"/>
    </row>
    <row r="1107" spans="1:3" x14ac:dyDescent="0.25">
      <c r="A1107" s="4">
        <v>41849</v>
      </c>
      <c r="B1107" s="90">
        <v>0.125</v>
      </c>
      <c r="C1107" s="1"/>
    </row>
    <row r="1108" spans="1:3" x14ac:dyDescent="0.25">
      <c r="A1108" s="4">
        <v>41848</v>
      </c>
      <c r="B1108" s="90">
        <v>0.1106</v>
      </c>
      <c r="C1108" s="1"/>
    </row>
    <row r="1109" spans="1:3" x14ac:dyDescent="0.25">
      <c r="A1109" s="4">
        <v>41847</v>
      </c>
      <c r="B1109" s="90">
        <v>8.7999999999999995E-2</v>
      </c>
      <c r="C1109" s="1"/>
    </row>
    <row r="1110" spans="1:3" x14ac:dyDescent="0.25">
      <c r="A1110" s="4">
        <v>41846</v>
      </c>
      <c r="B1110" s="90">
        <v>5.9499999999999997E-2</v>
      </c>
      <c r="C1110" s="1"/>
    </row>
    <row r="1111" spans="1:3" x14ac:dyDescent="0.25">
      <c r="A1111" s="4">
        <v>41845</v>
      </c>
      <c r="B1111" s="90">
        <v>5.5800000000000002E-2</v>
      </c>
      <c r="C1111" s="1"/>
    </row>
    <row r="1112" spans="1:3" x14ac:dyDescent="0.25">
      <c r="A1112" s="4">
        <v>41844</v>
      </c>
      <c r="B1112" s="90">
        <v>9.1200000000000003E-2</v>
      </c>
      <c r="C1112" s="1"/>
    </row>
    <row r="1113" spans="1:3" x14ac:dyDescent="0.25">
      <c r="A1113" s="4">
        <v>41843</v>
      </c>
      <c r="B1113" s="90">
        <v>0.1206</v>
      </c>
      <c r="C1113" s="1"/>
    </row>
    <row r="1114" spans="1:3" x14ac:dyDescent="0.25">
      <c r="A1114" s="4">
        <v>41842</v>
      </c>
      <c r="B1114" s="90">
        <v>0.1384</v>
      </c>
      <c r="C1114" s="1"/>
    </row>
    <row r="1115" spans="1:3" x14ac:dyDescent="0.25">
      <c r="A1115" s="4">
        <v>41841</v>
      </c>
      <c r="B1115" s="90">
        <v>0.12670000000000001</v>
      </c>
      <c r="C1115" s="1"/>
    </row>
    <row r="1116" spans="1:3" x14ac:dyDescent="0.25">
      <c r="A1116" s="4">
        <v>41840</v>
      </c>
      <c r="B1116" s="90">
        <v>8.4900000000000003E-2</v>
      </c>
      <c r="C1116" s="1"/>
    </row>
    <row r="1117" spans="1:3" x14ac:dyDescent="0.25">
      <c r="A1117" s="4">
        <v>41839</v>
      </c>
      <c r="B1117" s="90">
        <v>6.6000000000000003E-2</v>
      </c>
      <c r="C1117" s="1"/>
    </row>
    <row r="1118" spans="1:3" x14ac:dyDescent="0.25">
      <c r="A1118" s="4">
        <v>41838</v>
      </c>
      <c r="B1118" s="90">
        <v>5.4199999999999998E-2</v>
      </c>
      <c r="C1118" s="1"/>
    </row>
    <row r="1119" spans="1:3" x14ac:dyDescent="0.25">
      <c r="A1119" s="4">
        <v>41837</v>
      </c>
      <c r="B1119" s="90">
        <v>0.10639999999999999</v>
      </c>
      <c r="C1119" s="1"/>
    </row>
    <row r="1120" spans="1:3" x14ac:dyDescent="0.25">
      <c r="A1120" s="4">
        <v>41836</v>
      </c>
      <c r="B1120" s="90">
        <v>0.1205</v>
      </c>
      <c r="C1120" s="1"/>
    </row>
    <row r="1121" spans="1:3" x14ac:dyDescent="0.25">
      <c r="A1121" s="4">
        <v>41835</v>
      </c>
      <c r="B1121" s="90">
        <v>0.10979999999999999</v>
      </c>
      <c r="C1121" s="1"/>
    </row>
    <row r="1122" spans="1:3" x14ac:dyDescent="0.25">
      <c r="A1122" s="4">
        <v>41834</v>
      </c>
      <c r="B1122" s="90">
        <v>0.1424</v>
      </c>
      <c r="C1122" s="1"/>
    </row>
    <row r="1123" spans="1:3" x14ac:dyDescent="0.25">
      <c r="A1123" s="4">
        <v>41833</v>
      </c>
      <c r="B1123" s="90">
        <v>7.7899999999999997E-2</v>
      </c>
      <c r="C1123" s="1"/>
    </row>
    <row r="1124" spans="1:3" x14ac:dyDescent="0.25">
      <c r="A1124" s="4">
        <v>41832</v>
      </c>
      <c r="B1124" s="90">
        <v>4.9799999999999997E-2</v>
      </c>
      <c r="C1124" s="1"/>
    </row>
    <row r="1125" spans="1:3" x14ac:dyDescent="0.25">
      <c r="A1125" s="4">
        <v>41831</v>
      </c>
      <c r="B1125" s="90">
        <v>5.2900000000000003E-2</v>
      </c>
      <c r="C1125" s="1"/>
    </row>
    <row r="1126" spans="1:3" x14ac:dyDescent="0.25">
      <c r="A1126" s="4">
        <v>41830</v>
      </c>
      <c r="B1126" s="90">
        <v>9.3200000000000005E-2</v>
      </c>
      <c r="C1126" s="1"/>
    </row>
    <row r="1127" spans="1:3" x14ac:dyDescent="0.25">
      <c r="A1127" s="4">
        <v>41829</v>
      </c>
      <c r="B1127" s="90">
        <v>0.1396</v>
      </c>
      <c r="C1127" s="1"/>
    </row>
    <row r="1128" spans="1:3" x14ac:dyDescent="0.25">
      <c r="A1128" s="4">
        <v>41828</v>
      </c>
      <c r="B1128" s="90">
        <v>0.1067</v>
      </c>
      <c r="C1128" s="1"/>
    </row>
    <row r="1129" spans="1:3" x14ac:dyDescent="0.25">
      <c r="A1129" s="4">
        <v>41827</v>
      </c>
      <c r="B1129" s="90">
        <v>0.14269999999999999</v>
      </c>
      <c r="C1129" s="1"/>
    </row>
    <row r="1130" spans="1:3" x14ac:dyDescent="0.25">
      <c r="A1130" s="4">
        <v>41826</v>
      </c>
      <c r="B1130" s="90">
        <v>9.6299999999999997E-2</v>
      </c>
      <c r="C1130" s="1"/>
    </row>
    <row r="1131" spans="1:3" x14ac:dyDescent="0.25">
      <c r="A1131" s="4">
        <v>41825</v>
      </c>
      <c r="B1131" s="90">
        <v>6.6500000000000004E-2</v>
      </c>
      <c r="C1131" s="1"/>
    </row>
    <row r="1132" spans="1:3" x14ac:dyDescent="0.25">
      <c r="A1132" s="4">
        <v>41824</v>
      </c>
      <c r="B1132" s="90">
        <v>6.2199999999999998E-2</v>
      </c>
      <c r="C1132" s="1"/>
    </row>
    <row r="1133" spans="1:3" x14ac:dyDescent="0.25">
      <c r="A1133" s="4">
        <v>41823</v>
      </c>
      <c r="B1133" s="90">
        <v>0.11119999999999999</v>
      </c>
      <c r="C1133" s="1"/>
    </row>
    <row r="1134" spans="1:3" x14ac:dyDescent="0.25">
      <c r="A1134" s="4">
        <v>41822</v>
      </c>
      <c r="B1134" s="90">
        <v>0.1192</v>
      </c>
      <c r="C1134" s="1"/>
    </row>
    <row r="1135" spans="1:3" x14ac:dyDescent="0.25">
      <c r="A1135" s="4">
        <v>41821</v>
      </c>
      <c r="B1135" s="90">
        <v>7.7299999999999994E-2</v>
      </c>
      <c r="C1135" s="1"/>
    </row>
    <row r="1136" spans="1:3" x14ac:dyDescent="0.25">
      <c r="A1136" s="4">
        <v>41820</v>
      </c>
      <c r="B1136" s="90">
        <v>8.0699999999999994E-2</v>
      </c>
      <c r="C1136" s="1"/>
    </row>
    <row r="1137" spans="1:3" x14ac:dyDescent="0.25">
      <c r="A1137" s="4">
        <v>41819</v>
      </c>
      <c r="B1137" s="90">
        <v>8.09E-2</v>
      </c>
      <c r="C1137" s="1"/>
    </row>
    <row r="1138" spans="1:3" x14ac:dyDescent="0.25">
      <c r="A1138" s="4">
        <v>41818</v>
      </c>
      <c r="B1138" s="90">
        <v>5.33E-2</v>
      </c>
      <c r="C1138" s="1"/>
    </row>
    <row r="1139" spans="1:3" x14ac:dyDescent="0.25">
      <c r="A1139" s="4">
        <v>41817</v>
      </c>
      <c r="B1139" s="90">
        <v>7.9500000000000001E-2</v>
      </c>
      <c r="C1139" s="1"/>
    </row>
    <row r="1140" spans="1:3" x14ac:dyDescent="0.25">
      <c r="A1140" s="4">
        <v>41816</v>
      </c>
      <c r="B1140" s="90">
        <v>8.8599999999999998E-2</v>
      </c>
      <c r="C1140" s="1"/>
    </row>
    <row r="1141" spans="1:3" x14ac:dyDescent="0.25">
      <c r="A1141" s="4">
        <v>41815</v>
      </c>
      <c r="B1141" s="90">
        <v>0.10829999999999999</v>
      </c>
      <c r="C1141" s="1"/>
    </row>
    <row r="1142" spans="1:3" x14ac:dyDescent="0.25">
      <c r="A1142" s="4">
        <v>41814</v>
      </c>
      <c r="B1142" s="90">
        <v>0.1022</v>
      </c>
      <c r="C1142" s="1"/>
    </row>
    <row r="1143" spans="1:3" x14ac:dyDescent="0.25">
      <c r="A1143" s="4">
        <v>41813</v>
      </c>
      <c r="B1143" s="90">
        <v>8.5500000000000007E-2</v>
      </c>
      <c r="C1143" s="1"/>
    </row>
    <row r="1144" spans="1:3" x14ac:dyDescent="0.25">
      <c r="A1144" s="4">
        <v>41812</v>
      </c>
      <c r="B1144" s="90">
        <v>5.6099999999999997E-2</v>
      </c>
      <c r="C1144" s="1"/>
    </row>
    <row r="1145" spans="1:3" x14ac:dyDescent="0.25">
      <c r="A1145" s="4">
        <v>41811</v>
      </c>
      <c r="B1145" s="90">
        <v>2.7799999999999998E-2</v>
      </c>
      <c r="C1145" s="1"/>
    </row>
    <row r="1146" spans="1:3" x14ac:dyDescent="0.25">
      <c r="A1146" s="4">
        <v>41810</v>
      </c>
      <c r="B1146" s="90">
        <v>5.5100000000000003E-2</v>
      </c>
      <c r="C1146" s="1"/>
    </row>
    <row r="1147" spans="1:3" x14ac:dyDescent="0.25">
      <c r="A1147" s="4">
        <v>41809</v>
      </c>
      <c r="B1147" s="90">
        <v>6.0400000000000002E-2</v>
      </c>
      <c r="C1147" s="1"/>
    </row>
    <row r="1148" spans="1:3" x14ac:dyDescent="0.25">
      <c r="A1148" s="4">
        <v>41808</v>
      </c>
      <c r="B1148" s="90">
        <v>6.5799999999999997E-2</v>
      </c>
      <c r="C1148" s="1"/>
    </row>
    <row r="1149" spans="1:3" x14ac:dyDescent="0.25">
      <c r="A1149" s="4">
        <v>41807</v>
      </c>
      <c r="B1149" s="90">
        <v>7.17E-2</v>
      </c>
      <c r="C1149" s="1"/>
    </row>
    <row r="1150" spans="1:3" x14ac:dyDescent="0.25">
      <c r="A1150" s="4">
        <v>41806</v>
      </c>
      <c r="B1150" s="90">
        <v>6.7199999999999996E-2</v>
      </c>
      <c r="C1150" s="1"/>
    </row>
    <row r="1151" spans="1:3" x14ac:dyDescent="0.25">
      <c r="A1151" s="4">
        <v>41805</v>
      </c>
      <c r="B1151" s="90">
        <v>2.2200000000000001E-2</v>
      </c>
      <c r="C1151" s="1"/>
    </row>
    <row r="1152" spans="1:3" x14ac:dyDescent="0.25">
      <c r="A1152" s="4">
        <v>41804</v>
      </c>
      <c r="B1152" s="90">
        <v>4.1999999999999997E-3</v>
      </c>
      <c r="C1152" s="1"/>
    </row>
    <row r="1153" spans="1:3" x14ac:dyDescent="0.25">
      <c r="A1153" s="4">
        <v>41803</v>
      </c>
      <c r="B1153" s="90">
        <v>5.5899999999999998E-2</v>
      </c>
      <c r="C1153" s="1"/>
    </row>
    <row r="1154" spans="1:3" x14ac:dyDescent="0.25">
      <c r="A1154" s="4">
        <v>41802</v>
      </c>
      <c r="B1154" s="90">
        <v>6.4699999999999994E-2</v>
      </c>
      <c r="C1154" s="1"/>
    </row>
    <row r="1155" spans="1:3" x14ac:dyDescent="0.25">
      <c r="A1155" s="4">
        <v>41801</v>
      </c>
      <c r="B1155" s="90">
        <v>7.1199999999999999E-2</v>
      </c>
      <c r="C1155" s="1"/>
    </row>
    <row r="1156" spans="1:3" x14ac:dyDescent="0.25">
      <c r="A1156" s="4">
        <v>41800</v>
      </c>
      <c r="B1156" s="90">
        <v>6.2399999999999997E-2</v>
      </c>
      <c r="C1156" s="1"/>
    </row>
    <row r="1157" spans="1:3" x14ac:dyDescent="0.25">
      <c r="A1157" s="4">
        <v>41799</v>
      </c>
      <c r="B1157" s="90">
        <v>7.0999999999999994E-2</v>
      </c>
      <c r="C1157" s="1"/>
    </row>
    <row r="1158" spans="1:3" x14ac:dyDescent="0.25">
      <c r="A1158" s="4">
        <v>41798</v>
      </c>
      <c r="B1158" s="90">
        <v>4.5400000000000003E-2</v>
      </c>
      <c r="C1158" s="1"/>
    </row>
    <row r="1159" spans="1:3" x14ac:dyDescent="0.25">
      <c r="A1159" s="4">
        <v>41797</v>
      </c>
      <c r="B1159" s="90">
        <v>1.61E-2</v>
      </c>
      <c r="C1159" s="1"/>
    </row>
    <row r="1160" spans="1:3" x14ac:dyDescent="0.25">
      <c r="A1160" s="4">
        <v>41796</v>
      </c>
      <c r="B1160" s="90">
        <v>2.9899999999999999E-2</v>
      </c>
      <c r="C1160" s="1"/>
    </row>
    <row r="1161" spans="1:3" x14ac:dyDescent="0.25">
      <c r="A1161" s="4">
        <v>41795</v>
      </c>
      <c r="B1161" s="90">
        <v>8.6300000000000002E-2</v>
      </c>
      <c r="C1161" s="1"/>
    </row>
    <row r="1162" spans="1:3" x14ac:dyDescent="0.25">
      <c r="A1162" s="4">
        <v>41794</v>
      </c>
      <c r="B1162" s="90">
        <v>6.9800000000000001E-2</v>
      </c>
      <c r="C1162" s="1"/>
    </row>
    <row r="1163" spans="1:3" x14ac:dyDescent="0.25">
      <c r="A1163" s="4">
        <v>41793</v>
      </c>
      <c r="B1163" s="90">
        <v>8.0100000000000005E-2</v>
      </c>
      <c r="C1163" s="1"/>
    </row>
    <row r="1164" spans="1:3" x14ac:dyDescent="0.25">
      <c r="A1164" s="4">
        <v>41792</v>
      </c>
      <c r="B1164" s="90">
        <v>8.5300000000000001E-2</v>
      </c>
      <c r="C1164" s="1"/>
    </row>
    <row r="1165" spans="1:3" x14ac:dyDescent="0.25">
      <c r="A1165" s="4">
        <v>41791</v>
      </c>
      <c r="B1165" s="90">
        <v>4.65E-2</v>
      </c>
      <c r="C1165" s="1"/>
    </row>
    <row r="1166" spans="1:3" x14ac:dyDescent="0.25">
      <c r="A1166" s="4">
        <v>41790</v>
      </c>
      <c r="B1166" s="90">
        <v>4.65E-2</v>
      </c>
      <c r="C1166" s="1"/>
    </row>
    <row r="1167" spans="1:3" x14ac:dyDescent="0.25">
      <c r="A1167" s="4">
        <v>41789</v>
      </c>
      <c r="B1167" s="90">
        <v>3.8199999999999998E-2</v>
      </c>
      <c r="C1167" s="1"/>
    </row>
    <row r="1168" spans="1:3" x14ac:dyDescent="0.25">
      <c r="A1168" s="4">
        <v>41788</v>
      </c>
      <c r="B1168" s="90">
        <v>8.5500000000000007E-2</v>
      </c>
      <c r="C1168" s="1"/>
    </row>
    <row r="1169" spans="1:3" x14ac:dyDescent="0.25">
      <c r="A1169" s="4">
        <v>41787</v>
      </c>
      <c r="B1169" s="90">
        <v>8.5699999999999998E-2</v>
      </c>
      <c r="C1169" s="1"/>
    </row>
    <row r="1170" spans="1:3" x14ac:dyDescent="0.25">
      <c r="A1170" s="4">
        <v>41786</v>
      </c>
      <c r="B1170" s="90">
        <v>0.11600000000000001</v>
      </c>
      <c r="C1170" s="1"/>
    </row>
    <row r="1171" spans="1:3" x14ac:dyDescent="0.25">
      <c r="A1171" s="4">
        <v>41785</v>
      </c>
      <c r="B1171" s="90">
        <v>8.9300000000000004E-2</v>
      </c>
      <c r="C1171" s="1"/>
    </row>
    <row r="1172" spans="1:3" x14ac:dyDescent="0.25">
      <c r="A1172" s="4">
        <v>41784</v>
      </c>
      <c r="B1172" s="90">
        <v>6.0299999999999999E-2</v>
      </c>
      <c r="C1172" s="1"/>
    </row>
    <row r="1173" spans="1:3" x14ac:dyDescent="0.25">
      <c r="A1173" s="4">
        <v>41783</v>
      </c>
      <c r="B1173" s="90">
        <v>3.1800000000000002E-2</v>
      </c>
      <c r="C1173" s="1"/>
    </row>
    <row r="1174" spans="1:3" x14ac:dyDescent="0.25">
      <c r="A1174" s="4">
        <v>41782</v>
      </c>
      <c r="B1174" s="90">
        <v>2.23E-2</v>
      </c>
      <c r="C1174" s="1"/>
    </row>
    <row r="1175" spans="1:3" x14ac:dyDescent="0.25">
      <c r="A1175" s="4">
        <v>41781</v>
      </c>
      <c r="B1175" s="90">
        <v>7.0900000000000005E-2</v>
      </c>
      <c r="C1175" s="1"/>
    </row>
    <row r="1176" spans="1:3" x14ac:dyDescent="0.25">
      <c r="A1176" s="4">
        <v>41780</v>
      </c>
      <c r="B1176" s="90">
        <v>0.10100000000000001</v>
      </c>
      <c r="C1176" s="1"/>
    </row>
    <row r="1177" spans="1:3" x14ac:dyDescent="0.25">
      <c r="A1177" s="4">
        <v>41779</v>
      </c>
      <c r="B1177" s="90">
        <v>0.11459999999999999</v>
      </c>
      <c r="C1177" s="1"/>
    </row>
    <row r="1178" spans="1:3" x14ac:dyDescent="0.25">
      <c r="A1178" s="4">
        <v>41778</v>
      </c>
      <c r="B1178" s="90">
        <v>0.1037</v>
      </c>
      <c r="C1178" s="1"/>
    </row>
    <row r="1179" spans="1:3" x14ac:dyDescent="0.25">
      <c r="A1179" s="4">
        <v>41777</v>
      </c>
      <c r="B1179" s="90">
        <v>8.9700000000000002E-2</v>
      </c>
      <c r="C1179" s="1"/>
    </row>
    <row r="1180" spans="1:3" x14ac:dyDescent="0.25">
      <c r="A1180" s="4">
        <v>41776</v>
      </c>
      <c r="B1180" s="90">
        <v>6.1100000000000002E-2</v>
      </c>
      <c r="C1180" s="1"/>
    </row>
    <row r="1181" spans="1:3" x14ac:dyDescent="0.25">
      <c r="A1181" s="4">
        <v>41775</v>
      </c>
      <c r="B1181" s="90">
        <v>6.4500000000000002E-2</v>
      </c>
      <c r="C1181" s="1"/>
    </row>
    <row r="1182" spans="1:3" x14ac:dyDescent="0.25">
      <c r="A1182" s="4">
        <v>41774</v>
      </c>
      <c r="B1182" s="90">
        <v>7.5899999999999995E-2</v>
      </c>
      <c r="C1182" s="1"/>
    </row>
    <row r="1183" spans="1:3" x14ac:dyDescent="0.25">
      <c r="A1183" s="4">
        <v>41773</v>
      </c>
      <c r="B1183" s="90">
        <v>0.1081</v>
      </c>
      <c r="C1183" s="1"/>
    </row>
    <row r="1184" spans="1:3" x14ac:dyDescent="0.25">
      <c r="A1184" s="4">
        <v>41772</v>
      </c>
      <c r="B1184" s="90">
        <v>0.11260000000000001</v>
      </c>
      <c r="C1184" s="1"/>
    </row>
    <row r="1185" spans="1:3" x14ac:dyDescent="0.25">
      <c r="A1185" s="4">
        <v>41771</v>
      </c>
      <c r="B1185" s="90">
        <v>0.1101</v>
      </c>
      <c r="C1185" s="1"/>
    </row>
    <row r="1186" spans="1:3" x14ac:dyDescent="0.25">
      <c r="A1186" s="4">
        <v>41770</v>
      </c>
      <c r="B1186" s="90">
        <v>8.5699999999999998E-2</v>
      </c>
      <c r="C1186" s="1"/>
    </row>
    <row r="1187" spans="1:3" x14ac:dyDescent="0.25">
      <c r="A1187" s="4">
        <v>41769</v>
      </c>
      <c r="B1187" s="90">
        <v>5.74E-2</v>
      </c>
      <c r="C1187" s="1"/>
    </row>
    <row r="1188" spans="1:3" x14ac:dyDescent="0.25">
      <c r="A1188" s="4">
        <v>41768</v>
      </c>
      <c r="B1188" s="90">
        <v>6.1100000000000002E-2</v>
      </c>
      <c r="C1188" s="1"/>
    </row>
    <row r="1189" spans="1:3" x14ac:dyDescent="0.25">
      <c r="A1189" s="4">
        <v>41767</v>
      </c>
      <c r="B1189" s="90">
        <v>8.7800000000000003E-2</v>
      </c>
      <c r="C1189" s="1"/>
    </row>
    <row r="1190" spans="1:3" x14ac:dyDescent="0.25">
      <c r="A1190" s="4">
        <v>41766</v>
      </c>
      <c r="B1190" s="90">
        <v>0.1241</v>
      </c>
      <c r="C1190" s="1"/>
    </row>
    <row r="1191" spans="1:3" x14ac:dyDescent="0.25">
      <c r="A1191" s="4">
        <v>41765</v>
      </c>
      <c r="B1191" s="90">
        <v>0.13880000000000001</v>
      </c>
      <c r="C1191" s="1"/>
    </row>
    <row r="1192" spans="1:3" x14ac:dyDescent="0.25">
      <c r="A1192" s="4">
        <v>41764</v>
      </c>
      <c r="B1192" s="90">
        <v>0.1275</v>
      </c>
      <c r="C1192" s="1"/>
    </row>
    <row r="1193" spans="1:3" x14ac:dyDescent="0.25">
      <c r="A1193" s="4">
        <v>41763</v>
      </c>
      <c r="B1193" s="90">
        <v>8.5000000000000006E-2</v>
      </c>
      <c r="C1193" s="1"/>
    </row>
    <row r="1194" spans="1:3" x14ac:dyDescent="0.25">
      <c r="A1194" s="4">
        <v>41762</v>
      </c>
      <c r="B1194" s="90">
        <v>6.6100000000000006E-2</v>
      </c>
      <c r="C1194" s="1"/>
    </row>
    <row r="1195" spans="1:3" x14ac:dyDescent="0.25">
      <c r="A1195" s="4">
        <v>41761</v>
      </c>
      <c r="B1195" s="90">
        <v>5.3699999999999998E-2</v>
      </c>
      <c r="C1195" s="1"/>
    </row>
    <row r="1196" spans="1:3" x14ac:dyDescent="0.25">
      <c r="A1196" s="4">
        <v>41760</v>
      </c>
      <c r="B1196" s="90">
        <v>6.0400000000000002E-2</v>
      </c>
      <c r="C1196" s="1"/>
    </row>
    <row r="1197" spans="1:3" x14ac:dyDescent="0.25">
      <c r="A1197" s="4">
        <v>41759</v>
      </c>
      <c r="B1197" s="90">
        <v>6.7299999999999999E-2</v>
      </c>
      <c r="C1197" s="1"/>
    </row>
    <row r="1198" spans="1:3" x14ac:dyDescent="0.25">
      <c r="A1198" s="4">
        <v>41758</v>
      </c>
      <c r="B1198" s="90">
        <v>7.8399999999999997E-2</v>
      </c>
      <c r="C1198" s="1"/>
    </row>
    <row r="1199" spans="1:3" x14ac:dyDescent="0.25">
      <c r="A1199" s="4">
        <v>41757</v>
      </c>
      <c r="B1199" s="90">
        <v>7.9600000000000004E-2</v>
      </c>
      <c r="C1199" s="1"/>
    </row>
    <row r="1200" spans="1:3" x14ac:dyDescent="0.25">
      <c r="A1200" s="4">
        <v>41756</v>
      </c>
      <c r="B1200" s="90">
        <v>4.0899999999999999E-2</v>
      </c>
      <c r="C1200" s="1"/>
    </row>
    <row r="1201" spans="1:3" x14ac:dyDescent="0.25">
      <c r="A1201" s="4">
        <v>41755</v>
      </c>
      <c r="B1201" s="90">
        <v>1.1900000000000001E-2</v>
      </c>
      <c r="C1201" s="1"/>
    </row>
    <row r="1202" spans="1:3" x14ac:dyDescent="0.25">
      <c r="A1202" s="4">
        <v>41754</v>
      </c>
      <c r="B1202" s="90">
        <v>5.2900000000000003E-2</v>
      </c>
    </row>
    <row r="1203" spans="1:3" x14ac:dyDescent="0.25">
      <c r="A1203" s="4">
        <v>41753</v>
      </c>
      <c r="B1203" s="90">
        <v>4.7899999999999998E-2</v>
      </c>
    </row>
    <row r="1204" spans="1:3" x14ac:dyDescent="0.25">
      <c r="A1204" s="4">
        <v>41752</v>
      </c>
      <c r="B1204" s="90">
        <v>6.88E-2</v>
      </c>
    </row>
    <row r="1205" spans="1:3" x14ac:dyDescent="0.25">
      <c r="A1205" s="4">
        <v>41751</v>
      </c>
      <c r="B1205" s="90">
        <v>6.6400000000000001E-2</v>
      </c>
    </row>
    <row r="1206" spans="1:3" x14ac:dyDescent="0.25">
      <c r="A1206" s="4">
        <v>41750</v>
      </c>
      <c r="B1206" s="90">
        <v>2.6800000000000001E-2</v>
      </c>
    </row>
    <row r="1207" spans="1:3" x14ac:dyDescent="0.25">
      <c r="A1207" s="4">
        <v>41749</v>
      </c>
      <c r="B1207" s="90">
        <v>0</v>
      </c>
    </row>
    <row r="1208" spans="1:3" x14ac:dyDescent="0.25">
      <c r="A1208" s="4">
        <v>41748</v>
      </c>
      <c r="B1208" s="90">
        <v>0</v>
      </c>
    </row>
    <row r="1209" spans="1:3" x14ac:dyDescent="0.25">
      <c r="A1209" s="4">
        <v>41747</v>
      </c>
      <c r="B1209" s="90">
        <v>0</v>
      </c>
    </row>
    <row r="1210" spans="1:3" x14ac:dyDescent="0.25">
      <c r="A1210" s="4">
        <v>41746</v>
      </c>
      <c r="B1210" s="90">
        <v>2.8899999999999999E-2</v>
      </c>
    </row>
    <row r="1211" spans="1:3" x14ac:dyDescent="0.25">
      <c r="A1211" s="4">
        <v>41745</v>
      </c>
      <c r="B1211" s="90">
        <v>1.1299999999999999E-2</v>
      </c>
    </row>
    <row r="1212" spans="1:3" x14ac:dyDescent="0.25">
      <c r="A1212" s="4">
        <v>41744</v>
      </c>
      <c r="B1212" s="90">
        <v>1.0500000000000001E-2</v>
      </c>
    </row>
    <row r="1213" spans="1:3" x14ac:dyDescent="0.25">
      <c r="A1213" s="4">
        <v>41743</v>
      </c>
      <c r="B1213" s="90">
        <v>3.5999999999999999E-3</v>
      </c>
    </row>
    <row r="1214" spans="1:3" x14ac:dyDescent="0.25">
      <c r="A1214" s="4">
        <v>41742</v>
      </c>
      <c r="B1214" s="90">
        <v>0</v>
      </c>
    </row>
    <row r="1215" spans="1:3" x14ac:dyDescent="0.25">
      <c r="A1215" s="4">
        <v>41741</v>
      </c>
      <c r="B1215" s="90">
        <v>0</v>
      </c>
    </row>
    <row r="1216" spans="1:3" x14ac:dyDescent="0.25">
      <c r="A1216" s="4">
        <v>41740</v>
      </c>
      <c r="B1216" s="90">
        <v>0</v>
      </c>
    </row>
    <row r="1217" spans="1:2" x14ac:dyDescent="0.25">
      <c r="A1217" s="4">
        <v>41739</v>
      </c>
      <c r="B1217" s="90">
        <v>5.7000000000000002E-3</v>
      </c>
    </row>
    <row r="1218" spans="1:2" x14ac:dyDescent="0.25">
      <c r="A1218" s="4">
        <v>41738</v>
      </c>
      <c r="B1218" s="90">
        <v>1.61E-2</v>
      </c>
    </row>
    <row r="1219" spans="1:2" x14ac:dyDescent="0.25">
      <c r="A1219" s="4">
        <v>41737</v>
      </c>
      <c r="B1219" s="90">
        <v>1.77E-2</v>
      </c>
    </row>
    <row r="1220" spans="1:2" x14ac:dyDescent="0.25">
      <c r="A1220" s="4">
        <v>41736</v>
      </c>
      <c r="B1220" s="90">
        <v>2.0400000000000001E-2</v>
      </c>
    </row>
    <row r="1221" spans="1:2" x14ac:dyDescent="0.25">
      <c r="A1221" s="4">
        <v>41735</v>
      </c>
      <c r="B1221" s="90">
        <v>0</v>
      </c>
    </row>
    <row r="1222" spans="1:2" x14ac:dyDescent="0.25">
      <c r="A1222" s="4">
        <v>41734</v>
      </c>
      <c r="B1222" s="90">
        <v>0</v>
      </c>
    </row>
    <row r="1223" spans="1:2" x14ac:dyDescent="0.25">
      <c r="A1223" s="4">
        <v>41733</v>
      </c>
      <c r="B1223" s="90">
        <v>2.7000000000000001E-3</v>
      </c>
    </row>
    <row r="1224" spans="1:2" x14ac:dyDescent="0.25">
      <c r="A1224" s="4">
        <v>41732</v>
      </c>
      <c r="B1224" s="90">
        <v>2.63E-2</v>
      </c>
    </row>
    <row r="1225" spans="1:2" x14ac:dyDescent="0.25">
      <c r="A1225" s="4">
        <v>41731</v>
      </c>
      <c r="B1225" s="90">
        <v>2.9600000000000001E-2</v>
      </c>
    </row>
    <row r="1226" spans="1:2" x14ac:dyDescent="0.25">
      <c r="A1226" s="4">
        <v>41730</v>
      </c>
      <c r="B1226" s="90">
        <v>4.5900000000000003E-2</v>
      </c>
    </row>
    <row r="1227" spans="1:2" x14ac:dyDescent="0.25">
      <c r="A1227" s="4">
        <v>41729</v>
      </c>
      <c r="B1227" s="90">
        <v>4.8899999999999999E-2</v>
      </c>
    </row>
    <row r="1228" spans="1:2" x14ac:dyDescent="0.25">
      <c r="A1228" s="4">
        <v>41728</v>
      </c>
      <c r="B1228" s="90">
        <v>2.6499999999999999E-2</v>
      </c>
    </row>
    <row r="1229" spans="1:2" x14ac:dyDescent="0.25">
      <c r="A1229" s="4">
        <v>41727</v>
      </c>
      <c r="B1229" s="90">
        <v>0</v>
      </c>
    </row>
    <row r="1230" spans="1:2" x14ac:dyDescent="0.25">
      <c r="A1230" s="4">
        <v>41726</v>
      </c>
      <c r="B1230" s="90">
        <v>3.5999999999999999E-3</v>
      </c>
    </row>
    <row r="1231" spans="1:2" x14ac:dyDescent="0.25">
      <c r="A1231" s="4">
        <v>41725</v>
      </c>
      <c r="B1231" s="90">
        <v>5.5300000000000002E-2</v>
      </c>
    </row>
    <row r="1232" spans="1:2" x14ac:dyDescent="0.25">
      <c r="A1232" s="4">
        <v>41724</v>
      </c>
      <c r="B1232" s="90">
        <v>6.5199999999999994E-2</v>
      </c>
    </row>
    <row r="1233" spans="1:2" x14ac:dyDescent="0.25">
      <c r="A1233" s="4">
        <v>41723</v>
      </c>
      <c r="B1233" s="90">
        <v>8.2500000000000004E-2</v>
      </c>
    </row>
    <row r="1234" spans="1:2" x14ac:dyDescent="0.25">
      <c r="A1234" s="4">
        <v>41722</v>
      </c>
      <c r="B1234" s="90">
        <v>6.9099999999999995E-2</v>
      </c>
    </row>
    <row r="1235" spans="1:2" x14ac:dyDescent="0.25">
      <c r="A1235" s="4">
        <v>41721</v>
      </c>
      <c r="B1235" s="90">
        <v>3.4700000000000002E-2</v>
      </c>
    </row>
    <row r="1236" spans="1:2" x14ac:dyDescent="0.25">
      <c r="A1236" s="4">
        <v>41720</v>
      </c>
      <c r="B1236" s="90">
        <v>6.1000000000000004E-3</v>
      </c>
    </row>
    <row r="1237" spans="1:2" x14ac:dyDescent="0.25">
      <c r="A1237" s="4">
        <v>41719</v>
      </c>
      <c r="B1237" s="90">
        <v>0.02</v>
      </c>
    </row>
    <row r="1238" spans="1:2" x14ac:dyDescent="0.25">
      <c r="A1238" s="4">
        <v>41718</v>
      </c>
      <c r="B1238" s="90">
        <v>8.5199999999999998E-2</v>
      </c>
    </row>
    <row r="1239" spans="1:2" x14ac:dyDescent="0.25">
      <c r="A1239" s="4">
        <v>41717</v>
      </c>
      <c r="B1239" s="90">
        <v>8.5199999999999998E-2</v>
      </c>
    </row>
    <row r="1240" spans="1:2" x14ac:dyDescent="0.25">
      <c r="A1240" s="4">
        <v>41716</v>
      </c>
      <c r="B1240" s="90">
        <v>0.1394</v>
      </c>
    </row>
    <row r="1241" spans="1:2" x14ac:dyDescent="0.25">
      <c r="A1241" s="4">
        <v>41715</v>
      </c>
      <c r="B1241" s="90">
        <v>0.1205</v>
      </c>
    </row>
    <row r="1242" spans="1:2" x14ac:dyDescent="0.25">
      <c r="A1242" s="4">
        <v>41714</v>
      </c>
      <c r="B1242" s="90">
        <v>0.11020000000000001</v>
      </c>
    </row>
    <row r="1243" spans="1:2" x14ac:dyDescent="0.25">
      <c r="A1243" s="4">
        <v>41713</v>
      </c>
      <c r="B1243" s="90">
        <v>8.2900000000000001E-2</v>
      </c>
    </row>
    <row r="1244" spans="1:2" x14ac:dyDescent="0.25">
      <c r="A1244" s="4">
        <v>41712</v>
      </c>
      <c r="B1244" s="90">
        <v>4.87E-2</v>
      </c>
    </row>
    <row r="1245" spans="1:2" x14ac:dyDescent="0.25">
      <c r="A1245" s="4">
        <v>41711</v>
      </c>
      <c r="B1245" s="90">
        <v>9.9900000000000003E-2</v>
      </c>
    </row>
    <row r="1246" spans="1:2" x14ac:dyDescent="0.25">
      <c r="A1246" s="4">
        <v>41710</v>
      </c>
      <c r="B1246" s="90">
        <v>0.11409999999999999</v>
      </c>
    </row>
    <row r="1247" spans="1:2" x14ac:dyDescent="0.25">
      <c r="A1247" s="4">
        <v>41709</v>
      </c>
      <c r="B1247" s="90">
        <v>0.1303</v>
      </c>
    </row>
    <row r="1248" spans="1:2" x14ac:dyDescent="0.25">
      <c r="A1248" s="4">
        <v>41708</v>
      </c>
      <c r="B1248" s="90">
        <v>0.107</v>
      </c>
    </row>
    <row r="1249" spans="1:2" x14ac:dyDescent="0.25">
      <c r="A1249" s="4">
        <v>41707</v>
      </c>
      <c r="B1249" s="90">
        <v>8.1699999999999995E-2</v>
      </c>
    </row>
    <row r="1250" spans="1:2" x14ac:dyDescent="0.25">
      <c r="A1250" s="4">
        <v>41706</v>
      </c>
      <c r="B1250" s="90">
        <v>5.3400000000000003E-2</v>
      </c>
    </row>
    <row r="1251" spans="1:2" x14ac:dyDescent="0.25">
      <c r="A1251" s="4">
        <v>41705</v>
      </c>
      <c r="B1251" s="90">
        <v>8.6800000000000002E-2</v>
      </c>
    </row>
    <row r="1252" spans="1:2" x14ac:dyDescent="0.25">
      <c r="A1252" s="4">
        <v>41704</v>
      </c>
      <c r="B1252" s="90">
        <v>7.7499999999999999E-2</v>
      </c>
    </row>
    <row r="1253" spans="1:2" x14ac:dyDescent="0.25">
      <c r="A1253" s="4">
        <v>41703</v>
      </c>
      <c r="B1253" s="90">
        <v>0.1158</v>
      </c>
    </row>
    <row r="1254" spans="1:2" x14ac:dyDescent="0.25">
      <c r="A1254" s="4">
        <v>41702</v>
      </c>
      <c r="B1254" s="90">
        <v>0.108</v>
      </c>
    </row>
    <row r="1255" spans="1:2" x14ac:dyDescent="0.25">
      <c r="A1255" s="4">
        <v>41701</v>
      </c>
      <c r="B1255" s="90">
        <v>8.09E-2</v>
      </c>
    </row>
    <row r="1256" spans="1:2" x14ac:dyDescent="0.25">
      <c r="A1256" s="4">
        <v>41700</v>
      </c>
      <c r="B1256" s="90">
        <v>5.3699999999999998E-2</v>
      </c>
    </row>
    <row r="1257" spans="1:2" x14ac:dyDescent="0.25">
      <c r="A1257" s="4">
        <v>41699</v>
      </c>
      <c r="B1257" s="90">
        <v>0</v>
      </c>
    </row>
    <row r="1258" spans="1:2" x14ac:dyDescent="0.25">
      <c r="A1258" s="4">
        <v>41698</v>
      </c>
      <c r="B1258" s="90">
        <v>0</v>
      </c>
    </row>
    <row r="1259" spans="1:2" x14ac:dyDescent="0.25">
      <c r="A1259" s="4">
        <v>41697</v>
      </c>
      <c r="B1259" s="90">
        <v>0</v>
      </c>
    </row>
    <row r="1260" spans="1:2" x14ac:dyDescent="0.25">
      <c r="A1260" s="4">
        <v>41696</v>
      </c>
      <c r="B1260" s="90">
        <v>0</v>
      </c>
    </row>
    <row r="1261" spans="1:2" x14ac:dyDescent="0.25">
      <c r="A1261" s="4">
        <v>41695</v>
      </c>
      <c r="B1261" s="90">
        <v>6.9999999999999999E-4</v>
      </c>
    </row>
    <row r="1262" spans="1:2" x14ac:dyDescent="0.25">
      <c r="A1262" s="4">
        <v>41694</v>
      </c>
      <c r="B1262" s="90">
        <v>0</v>
      </c>
    </row>
    <row r="1263" spans="1:2" x14ac:dyDescent="0.25">
      <c r="A1263" s="4">
        <v>41693</v>
      </c>
      <c r="B1263" s="90">
        <v>0</v>
      </c>
    </row>
    <row r="1264" spans="1:2" x14ac:dyDescent="0.25">
      <c r="A1264" s="4">
        <v>41692</v>
      </c>
      <c r="B1264" s="90">
        <v>0</v>
      </c>
    </row>
    <row r="1265" spans="1:2" x14ac:dyDescent="0.25">
      <c r="A1265" s="4">
        <v>41691</v>
      </c>
      <c r="B1265" s="90">
        <v>1.4E-3</v>
      </c>
    </row>
    <row r="1266" spans="1:2" x14ac:dyDescent="0.25">
      <c r="A1266" s="4">
        <v>41690</v>
      </c>
      <c r="B1266" s="90">
        <v>0</v>
      </c>
    </row>
    <row r="1267" spans="1:2" x14ac:dyDescent="0.25">
      <c r="A1267" s="4">
        <v>41689</v>
      </c>
      <c r="B1267" s="90">
        <v>0</v>
      </c>
    </row>
    <row r="1268" spans="1:2" x14ac:dyDescent="0.25">
      <c r="A1268" s="4">
        <v>41688</v>
      </c>
      <c r="B1268" s="90">
        <v>0</v>
      </c>
    </row>
    <row r="1269" spans="1:2" x14ac:dyDescent="0.25">
      <c r="A1269" s="4">
        <v>41687</v>
      </c>
      <c r="B1269" s="90">
        <v>0</v>
      </c>
    </row>
    <row r="1270" spans="1:2" x14ac:dyDescent="0.25">
      <c r="A1270" s="4">
        <v>41686</v>
      </c>
      <c r="B1270" s="90">
        <v>0</v>
      </c>
    </row>
    <row r="1271" spans="1:2" x14ac:dyDescent="0.25">
      <c r="A1271" s="4">
        <v>41685</v>
      </c>
      <c r="B1271" s="90">
        <v>0</v>
      </c>
    </row>
    <row r="1272" spans="1:2" x14ac:dyDescent="0.25">
      <c r="A1272" s="4">
        <v>41684</v>
      </c>
      <c r="B1272" s="90">
        <v>2.7000000000000001E-3</v>
      </c>
    </row>
    <row r="1273" spans="1:2" x14ac:dyDescent="0.25">
      <c r="A1273" s="4">
        <v>41683</v>
      </c>
      <c r="B1273" s="90">
        <v>0</v>
      </c>
    </row>
    <row r="1274" spans="1:2" x14ac:dyDescent="0.25">
      <c r="A1274" s="4">
        <v>41682</v>
      </c>
      <c r="B1274" s="90">
        <v>0</v>
      </c>
    </row>
    <row r="1275" spans="1:2" x14ac:dyDescent="0.25">
      <c r="A1275" s="4">
        <v>41681</v>
      </c>
      <c r="B1275" s="90">
        <v>0</v>
      </c>
    </row>
    <row r="1276" spans="1:2" x14ac:dyDescent="0.25">
      <c r="A1276" s="4">
        <v>41680</v>
      </c>
      <c r="B1276" s="90">
        <v>1.1999999999999999E-3</v>
      </c>
    </row>
    <row r="1277" spans="1:2" x14ac:dyDescent="0.25">
      <c r="A1277" s="4">
        <v>41679</v>
      </c>
      <c r="B1277" s="90">
        <v>0</v>
      </c>
    </row>
    <row r="1278" spans="1:2" x14ac:dyDescent="0.25">
      <c r="A1278" s="4">
        <v>41678</v>
      </c>
      <c r="B1278" s="90">
        <v>0</v>
      </c>
    </row>
    <row r="1279" spans="1:2" x14ac:dyDescent="0.25">
      <c r="A1279" s="4">
        <v>41677</v>
      </c>
      <c r="B1279" s="90">
        <v>0</v>
      </c>
    </row>
    <row r="1280" spans="1:2" x14ac:dyDescent="0.25">
      <c r="A1280" s="4">
        <v>41676</v>
      </c>
      <c r="B1280" s="90">
        <v>0</v>
      </c>
    </row>
    <row r="1281" spans="1:2" x14ac:dyDescent="0.25">
      <c r="A1281" s="4">
        <v>41675</v>
      </c>
      <c r="B1281" s="90">
        <v>2.7000000000000001E-3</v>
      </c>
    </row>
    <row r="1282" spans="1:2" x14ac:dyDescent="0.25">
      <c r="A1282" s="4">
        <v>41674</v>
      </c>
      <c r="B1282" s="90">
        <v>2.4E-2</v>
      </c>
    </row>
    <row r="1283" spans="1:2" x14ac:dyDescent="0.25">
      <c r="A1283" s="4">
        <v>41673</v>
      </c>
      <c r="B1283" s="90">
        <v>5.8599999999999999E-2</v>
      </c>
    </row>
    <row r="1284" spans="1:2" x14ac:dyDescent="0.25">
      <c r="A1284" s="4">
        <v>41672</v>
      </c>
      <c r="B1284" s="90">
        <v>5.3699999999999998E-2</v>
      </c>
    </row>
    <row r="1285" spans="1:2" x14ac:dyDescent="0.25">
      <c r="A1285" s="4">
        <v>41671</v>
      </c>
      <c r="B1285" s="90">
        <v>5.3699999999999998E-2</v>
      </c>
    </row>
    <row r="1286" spans="1:2" x14ac:dyDescent="0.25">
      <c r="A1286" s="4">
        <v>41670</v>
      </c>
      <c r="B1286" s="90">
        <v>7.5899999999999995E-2</v>
      </c>
    </row>
    <row r="1287" spans="1:2" x14ac:dyDescent="0.25">
      <c r="A1287" s="4">
        <v>41669</v>
      </c>
      <c r="B1287" s="90">
        <v>8.5000000000000006E-2</v>
      </c>
    </row>
    <row r="1288" spans="1:2" x14ac:dyDescent="0.25">
      <c r="A1288" s="4">
        <v>41668</v>
      </c>
      <c r="B1288" s="90">
        <v>0.12280000000000001</v>
      </c>
    </row>
    <row r="1289" spans="1:2" x14ac:dyDescent="0.25">
      <c r="A1289" s="4">
        <v>41667</v>
      </c>
      <c r="B1289" s="90">
        <v>0.13139999999999999</v>
      </c>
    </row>
    <row r="1290" spans="1:2" x14ac:dyDescent="0.25">
      <c r="A1290" s="4">
        <v>41666</v>
      </c>
      <c r="B1290" s="90">
        <v>0.13930000000000001</v>
      </c>
    </row>
    <row r="1291" spans="1:2" x14ac:dyDescent="0.25">
      <c r="A1291" s="4">
        <v>41665</v>
      </c>
      <c r="B1291" s="90">
        <v>7.6499999999999999E-2</v>
      </c>
    </row>
    <row r="1292" spans="1:2" x14ac:dyDescent="0.25">
      <c r="A1292" s="4">
        <v>41664</v>
      </c>
      <c r="B1292" s="90">
        <v>4.8500000000000001E-2</v>
      </c>
    </row>
    <row r="1293" spans="1:2" x14ac:dyDescent="0.25">
      <c r="A1293" s="4">
        <v>41663</v>
      </c>
      <c r="B1293" s="90">
        <v>6.2100000000000002E-2</v>
      </c>
    </row>
    <row r="1294" spans="1:2" x14ac:dyDescent="0.25">
      <c r="A1294" s="4">
        <v>41662</v>
      </c>
      <c r="B1294" s="90">
        <v>9.1300000000000006E-2</v>
      </c>
    </row>
    <row r="1295" spans="1:2" x14ac:dyDescent="0.25">
      <c r="A1295" s="4">
        <v>41661</v>
      </c>
      <c r="B1295" s="90">
        <v>0.13589999999999999</v>
      </c>
    </row>
    <row r="1296" spans="1:2" x14ac:dyDescent="0.25">
      <c r="A1296" s="4">
        <v>41660</v>
      </c>
      <c r="B1296" s="90">
        <v>0.1394</v>
      </c>
    </row>
    <row r="1297" spans="1:2" x14ac:dyDescent="0.25">
      <c r="A1297" s="4">
        <v>41659</v>
      </c>
      <c r="B1297" s="90">
        <v>0.1087</v>
      </c>
    </row>
    <row r="1298" spans="1:2" x14ac:dyDescent="0.25">
      <c r="A1298" s="4">
        <v>41658</v>
      </c>
      <c r="B1298" s="90">
        <v>0.1138</v>
      </c>
    </row>
    <row r="1299" spans="1:2" x14ac:dyDescent="0.25">
      <c r="A1299" s="4">
        <v>41657</v>
      </c>
      <c r="B1299" s="90">
        <v>8.5900000000000004E-2</v>
      </c>
    </row>
    <row r="1300" spans="1:2" x14ac:dyDescent="0.25">
      <c r="A1300" s="4">
        <v>41656</v>
      </c>
      <c r="B1300" s="90">
        <v>8.0500000000000002E-2</v>
      </c>
    </row>
    <row r="1301" spans="1:2" x14ac:dyDescent="0.25">
      <c r="A1301" s="4">
        <v>41655</v>
      </c>
      <c r="B1301" s="90">
        <v>9.2799999999999994E-2</v>
      </c>
    </row>
    <row r="1302" spans="1:2" x14ac:dyDescent="0.25">
      <c r="A1302" s="4">
        <v>41654</v>
      </c>
      <c r="B1302" s="90">
        <v>0.14180000000000001</v>
      </c>
    </row>
    <row r="1303" spans="1:2" x14ac:dyDescent="0.25">
      <c r="A1303" s="4">
        <v>41653</v>
      </c>
      <c r="B1303" s="90">
        <v>0.1095</v>
      </c>
    </row>
    <row r="1304" spans="1:2" x14ac:dyDescent="0.25">
      <c r="A1304" s="4">
        <v>41652</v>
      </c>
      <c r="B1304" s="90">
        <v>0.10829999999999999</v>
      </c>
    </row>
    <row r="1305" spans="1:2" x14ac:dyDescent="0.25">
      <c r="A1305" s="4">
        <v>41651</v>
      </c>
      <c r="B1305" s="90">
        <v>0.1051</v>
      </c>
    </row>
    <row r="1306" spans="1:2" x14ac:dyDescent="0.25">
      <c r="A1306" s="4">
        <v>41650</v>
      </c>
      <c r="B1306" s="90">
        <v>7.8100000000000003E-2</v>
      </c>
    </row>
    <row r="1307" spans="1:2" x14ac:dyDescent="0.25">
      <c r="A1307" s="4">
        <v>41649</v>
      </c>
      <c r="B1307" s="90">
        <v>8.4199999999999997E-2</v>
      </c>
    </row>
    <row r="1308" spans="1:2" x14ac:dyDescent="0.25">
      <c r="A1308" s="4">
        <v>41648</v>
      </c>
      <c r="B1308" s="90">
        <v>9.3100000000000002E-2</v>
      </c>
    </row>
    <row r="1309" spans="1:2" x14ac:dyDescent="0.25">
      <c r="A1309" s="4">
        <v>41647</v>
      </c>
      <c r="B1309" s="90">
        <v>0.11310000000000001</v>
      </c>
    </row>
    <row r="1310" spans="1:2" x14ac:dyDescent="0.25">
      <c r="A1310" s="4">
        <v>41646</v>
      </c>
      <c r="B1310" s="90">
        <v>0.1125</v>
      </c>
    </row>
    <row r="1311" spans="1:2" x14ac:dyDescent="0.25">
      <c r="A1311" s="4">
        <v>41645</v>
      </c>
      <c r="B1311" s="90">
        <v>0.1149</v>
      </c>
    </row>
    <row r="1312" spans="1:2" x14ac:dyDescent="0.25">
      <c r="A1312" s="4">
        <v>41644</v>
      </c>
      <c r="B1312" s="90">
        <v>0.10249999999999999</v>
      </c>
    </row>
    <row r="1313" spans="1:2" x14ac:dyDescent="0.25">
      <c r="A1313" s="4">
        <v>41643</v>
      </c>
      <c r="B1313" s="90">
        <v>7.5600000000000001E-2</v>
      </c>
    </row>
    <row r="1314" spans="1:2" x14ac:dyDescent="0.25">
      <c r="A1314" s="4">
        <v>41642</v>
      </c>
      <c r="B1314" s="90">
        <v>7.8799999999999995E-2</v>
      </c>
    </row>
    <row r="1315" spans="1:2" x14ac:dyDescent="0.25">
      <c r="A1315" s="4">
        <v>41641</v>
      </c>
      <c r="B1315" s="90">
        <v>0.1099</v>
      </c>
    </row>
    <row r="1316" spans="1:2" x14ac:dyDescent="0.25">
      <c r="A1316" s="4">
        <v>41640</v>
      </c>
      <c r="B1316" s="90">
        <v>0.11260000000000001</v>
      </c>
    </row>
    <row r="1317" spans="1:2" x14ac:dyDescent="0.25">
      <c r="A1317" s="4">
        <v>41639</v>
      </c>
      <c r="B1317" s="90">
        <v>8.5500000000000007E-2</v>
      </c>
    </row>
    <row r="1318" spans="1:2" x14ac:dyDescent="0.25">
      <c r="A1318" s="4">
        <v>41638</v>
      </c>
      <c r="B1318" s="90">
        <v>8.5500000000000007E-2</v>
      </c>
    </row>
    <row r="1319" spans="1:2" x14ac:dyDescent="0.25">
      <c r="A1319" s="4">
        <v>41637</v>
      </c>
      <c r="B1319" s="90">
        <v>6.2300000000000001E-2</v>
      </c>
    </row>
    <row r="1320" spans="1:2" x14ac:dyDescent="0.25">
      <c r="A1320" s="4">
        <v>41636</v>
      </c>
      <c r="B1320" s="90">
        <v>3.7499999999999999E-2</v>
      </c>
    </row>
    <row r="1321" spans="1:2" x14ac:dyDescent="0.25">
      <c r="A1321" s="4">
        <v>41635</v>
      </c>
      <c r="B1321" s="90">
        <v>4.8000000000000001E-2</v>
      </c>
    </row>
    <row r="1322" spans="1:2" x14ac:dyDescent="0.25">
      <c r="A1322" s="4">
        <v>41634</v>
      </c>
      <c r="B1322" s="90">
        <v>7.5999999999999998E-2</v>
      </c>
    </row>
    <row r="1323" spans="1:2" x14ac:dyDescent="0.25">
      <c r="A1323" s="4">
        <v>41633</v>
      </c>
      <c r="B1323" s="90">
        <v>6.2199999999999998E-2</v>
      </c>
    </row>
    <row r="1324" spans="1:2" x14ac:dyDescent="0.25">
      <c r="A1324" s="4">
        <v>41632</v>
      </c>
      <c r="B1324" s="90">
        <v>4.8399999999999999E-2</v>
      </c>
    </row>
    <row r="1325" spans="1:2" x14ac:dyDescent="0.25">
      <c r="A1325" s="4">
        <v>41631</v>
      </c>
      <c r="B1325" s="90">
        <v>7.2400000000000006E-2</v>
      </c>
    </row>
    <row r="1326" spans="1:2" x14ac:dyDescent="0.25">
      <c r="A1326" s="4">
        <v>41630</v>
      </c>
      <c r="B1326" s="90">
        <v>3.3500000000000002E-2</v>
      </c>
    </row>
    <row r="1327" spans="1:2" x14ac:dyDescent="0.25">
      <c r="A1327" s="4">
        <v>41629</v>
      </c>
      <c r="B1327" s="90">
        <v>8.8000000000000005E-3</v>
      </c>
    </row>
    <row r="1328" spans="1:2" x14ac:dyDescent="0.25">
      <c r="A1328" s="4">
        <v>41628</v>
      </c>
      <c r="B1328" s="90">
        <v>0</v>
      </c>
    </row>
    <row r="1329" spans="1:2" x14ac:dyDescent="0.25">
      <c r="A1329" s="4">
        <v>41627</v>
      </c>
      <c r="B1329" s="90">
        <v>8.0999999999999996E-3</v>
      </c>
    </row>
    <row r="1330" spans="1:2" x14ac:dyDescent="0.25">
      <c r="A1330" s="4">
        <v>41626</v>
      </c>
      <c r="B1330" s="90">
        <v>7.3400000000000007E-2</v>
      </c>
    </row>
    <row r="1331" spans="1:2" x14ac:dyDescent="0.25">
      <c r="A1331" s="4">
        <v>41625</v>
      </c>
      <c r="B1331" s="90">
        <v>5.0200000000000002E-2</v>
      </c>
    </row>
    <row r="1332" spans="1:2" x14ac:dyDescent="0.25">
      <c r="A1332" s="4">
        <v>41624</v>
      </c>
      <c r="B1332" s="90">
        <v>5.8999999999999997E-2</v>
      </c>
    </row>
    <row r="1333" spans="1:2" x14ac:dyDescent="0.25">
      <c r="A1333" s="4">
        <v>41623</v>
      </c>
      <c r="B1333" s="90">
        <v>4.41E-2</v>
      </c>
    </row>
    <row r="1334" spans="1:2" x14ac:dyDescent="0.25">
      <c r="A1334" s="4">
        <v>41622</v>
      </c>
      <c r="B1334" s="90">
        <v>1.9E-2</v>
      </c>
    </row>
    <row r="1335" spans="1:2" x14ac:dyDescent="0.25">
      <c r="A1335" s="4">
        <v>41621</v>
      </c>
      <c r="B1335" s="90">
        <v>1.2999999999999999E-3</v>
      </c>
    </row>
    <row r="1336" spans="1:2" x14ac:dyDescent="0.25">
      <c r="A1336" s="4">
        <v>41620</v>
      </c>
      <c r="B1336" s="90">
        <v>3.78E-2</v>
      </c>
    </row>
    <row r="1337" spans="1:2" x14ac:dyDescent="0.25">
      <c r="A1337" s="4">
        <v>41619</v>
      </c>
      <c r="B1337" s="90">
        <v>7.17E-2</v>
      </c>
    </row>
    <row r="1338" spans="1:2" x14ac:dyDescent="0.25">
      <c r="A1338" s="4">
        <v>41618</v>
      </c>
      <c r="B1338" s="90">
        <v>6.6699999999999995E-2</v>
      </c>
    </row>
    <row r="1339" spans="1:2" x14ac:dyDescent="0.25">
      <c r="A1339" s="4">
        <v>41617</v>
      </c>
      <c r="B1339" s="90">
        <v>7.5200000000000003E-2</v>
      </c>
    </row>
    <row r="1340" spans="1:2" x14ac:dyDescent="0.25">
      <c r="A1340" s="4">
        <v>41616</v>
      </c>
      <c r="B1340" s="90">
        <v>3.44E-2</v>
      </c>
    </row>
    <row r="1341" spans="1:2" x14ac:dyDescent="0.25">
      <c r="A1341" s="4">
        <v>41615</v>
      </c>
      <c r="B1341" s="90">
        <v>8.2000000000000007E-3</v>
      </c>
    </row>
    <row r="1342" spans="1:2" x14ac:dyDescent="0.25">
      <c r="A1342" s="4">
        <v>41614</v>
      </c>
      <c r="B1342" s="90">
        <v>1.49E-2</v>
      </c>
    </row>
    <row r="1343" spans="1:2" x14ac:dyDescent="0.25">
      <c r="A1343" s="4">
        <v>41613</v>
      </c>
      <c r="B1343" s="90">
        <v>2.5600000000000001E-2</v>
      </c>
    </row>
    <row r="1344" spans="1:2" x14ac:dyDescent="0.25">
      <c r="A1344" s="4">
        <v>41612</v>
      </c>
      <c r="B1344" s="90">
        <v>4.9299999999999997E-2</v>
      </c>
    </row>
    <row r="1345" spans="1:2" x14ac:dyDescent="0.25">
      <c r="A1345" s="4">
        <v>41611</v>
      </c>
      <c r="B1345" s="90">
        <v>7.6600000000000001E-2</v>
      </c>
    </row>
    <row r="1346" spans="1:2" x14ac:dyDescent="0.25">
      <c r="A1346" s="4">
        <v>41610</v>
      </c>
      <c r="B1346" s="90">
        <v>7.2999999999999995E-2</v>
      </c>
    </row>
    <row r="1347" spans="1:2" x14ac:dyDescent="0.25">
      <c r="A1347" s="4">
        <v>41609</v>
      </c>
      <c r="B1347" s="90">
        <v>2.5100000000000001E-2</v>
      </c>
    </row>
    <row r="1348" spans="1:2" x14ac:dyDescent="0.25">
      <c r="A1348" s="4">
        <v>41608</v>
      </c>
      <c r="B1348" s="90">
        <v>8.9999999999999998E-4</v>
      </c>
    </row>
    <row r="1349" spans="1:2" x14ac:dyDescent="0.25">
      <c r="A1349" s="4">
        <v>41607</v>
      </c>
      <c r="B1349" s="90">
        <v>1.26E-2</v>
      </c>
    </row>
    <row r="1350" spans="1:2" x14ac:dyDescent="0.25">
      <c r="A1350" s="4">
        <v>41606</v>
      </c>
      <c r="B1350" s="90">
        <v>5.0500000000000003E-2</v>
      </c>
    </row>
    <row r="1351" spans="1:2" x14ac:dyDescent="0.25">
      <c r="A1351" s="4">
        <v>41605</v>
      </c>
      <c r="B1351" s="90">
        <v>5.1799999999999999E-2</v>
      </c>
    </row>
    <row r="1352" spans="1:2" x14ac:dyDescent="0.25">
      <c r="A1352" s="4">
        <v>41604</v>
      </c>
      <c r="B1352" s="90">
        <v>4.7300000000000002E-2</v>
      </c>
    </row>
    <row r="1353" spans="1:2" x14ac:dyDescent="0.25">
      <c r="A1353" s="4">
        <v>41603</v>
      </c>
      <c r="B1353" s="90">
        <v>0.11</v>
      </c>
    </row>
    <row r="1354" spans="1:2" x14ac:dyDescent="0.25">
      <c r="A1354" s="4">
        <v>41602</v>
      </c>
      <c r="B1354" s="90">
        <v>5.9299999999999999E-2</v>
      </c>
    </row>
    <row r="1355" spans="1:2" x14ac:dyDescent="0.25">
      <c r="A1355" s="4">
        <v>41601</v>
      </c>
      <c r="B1355" s="90">
        <v>3.4599999999999999E-2</v>
      </c>
    </row>
    <row r="1356" spans="1:2" x14ac:dyDescent="0.25">
      <c r="A1356" s="4">
        <v>41600</v>
      </c>
      <c r="B1356" s="90">
        <v>4.4499999999999998E-2</v>
      </c>
    </row>
    <row r="1357" spans="1:2" x14ac:dyDescent="0.25">
      <c r="A1357" s="4">
        <v>41599</v>
      </c>
      <c r="B1357" s="90">
        <v>7.5700000000000003E-2</v>
      </c>
    </row>
    <row r="1358" spans="1:2" x14ac:dyDescent="0.25">
      <c r="A1358" s="4">
        <v>41598</v>
      </c>
      <c r="B1358" s="90">
        <v>8.1799999999999998E-2</v>
      </c>
    </row>
    <row r="1359" spans="1:2" x14ac:dyDescent="0.25">
      <c r="A1359" s="4">
        <v>41597</v>
      </c>
      <c r="B1359" s="90">
        <v>7.85E-2</v>
      </c>
    </row>
    <row r="1360" spans="1:2" x14ac:dyDescent="0.25">
      <c r="A1360" s="4">
        <v>41596</v>
      </c>
      <c r="B1360" s="90">
        <v>7.0400000000000004E-2</v>
      </c>
    </row>
    <row r="1361" spans="1:2" x14ac:dyDescent="0.25">
      <c r="A1361" s="4">
        <v>41595</v>
      </c>
      <c r="B1361" s="90">
        <v>5.5399999999999998E-2</v>
      </c>
    </row>
    <row r="1362" spans="1:2" x14ac:dyDescent="0.25">
      <c r="A1362" s="4">
        <v>41594</v>
      </c>
      <c r="B1362" s="90">
        <v>2.1499999999999998E-2</v>
      </c>
    </row>
    <row r="1363" spans="1:2" x14ac:dyDescent="0.25">
      <c r="A1363" s="4">
        <v>41593</v>
      </c>
      <c r="B1363" s="90">
        <v>2.1499999999999998E-2</v>
      </c>
    </row>
    <row r="1364" spans="1:2" x14ac:dyDescent="0.25">
      <c r="A1364" s="4">
        <v>41592</v>
      </c>
      <c r="B1364" s="90">
        <v>5.4199999999999998E-2</v>
      </c>
    </row>
    <row r="1365" spans="1:2" x14ac:dyDescent="0.25">
      <c r="A1365" s="4">
        <v>41591</v>
      </c>
      <c r="B1365" s="90">
        <v>5.5E-2</v>
      </c>
    </row>
    <row r="1366" spans="1:2" x14ac:dyDescent="0.25">
      <c r="A1366" s="4">
        <v>41590</v>
      </c>
      <c r="B1366" s="90">
        <v>5.2400000000000002E-2</v>
      </c>
    </row>
    <row r="1367" spans="1:2" x14ac:dyDescent="0.25">
      <c r="A1367" s="4">
        <v>41589</v>
      </c>
      <c r="B1367" s="90">
        <v>4.5999999999999999E-2</v>
      </c>
    </row>
    <row r="1368" spans="1:2" x14ac:dyDescent="0.25">
      <c r="A1368" s="4">
        <v>41588</v>
      </c>
      <c r="B1368" s="90">
        <v>1.84E-2</v>
      </c>
    </row>
    <row r="1369" spans="1:2" x14ac:dyDescent="0.25">
      <c r="A1369" s="4">
        <v>41587</v>
      </c>
      <c r="B1369" s="90">
        <v>0</v>
      </c>
    </row>
    <row r="1370" spans="1:2" x14ac:dyDescent="0.25">
      <c r="A1370" s="4">
        <v>41586</v>
      </c>
      <c r="B1370" s="90">
        <v>2.4199999999999999E-2</v>
      </c>
    </row>
    <row r="1371" spans="1:2" x14ac:dyDescent="0.25">
      <c r="A1371" s="4">
        <v>41585</v>
      </c>
      <c r="B1371" s="90">
        <v>5.57E-2</v>
      </c>
    </row>
    <row r="1372" spans="1:2" x14ac:dyDescent="0.25">
      <c r="A1372" s="4">
        <v>41584</v>
      </c>
      <c r="B1372" s="90">
        <v>5.4100000000000002E-2</v>
      </c>
    </row>
    <row r="1373" spans="1:2" x14ac:dyDescent="0.25">
      <c r="A1373" s="4">
        <v>41583</v>
      </c>
      <c r="B1373" s="90">
        <v>5.2999999999999999E-2</v>
      </c>
    </row>
    <row r="1374" spans="1:2" x14ac:dyDescent="0.25">
      <c r="A1374" s="4">
        <v>41582</v>
      </c>
      <c r="B1374" s="90">
        <v>8.2500000000000004E-2</v>
      </c>
    </row>
    <row r="1375" spans="1:2" x14ac:dyDescent="0.25">
      <c r="A1375" s="4">
        <v>41581</v>
      </c>
      <c r="B1375" s="90">
        <v>3.8699999999999998E-2</v>
      </c>
    </row>
    <row r="1376" spans="1:2" x14ac:dyDescent="0.25">
      <c r="A1376" s="4">
        <v>41580</v>
      </c>
      <c r="B1376" s="90">
        <v>1.38E-2</v>
      </c>
    </row>
    <row r="1377" spans="1:2" x14ac:dyDescent="0.25">
      <c r="A1377" s="4">
        <v>41579</v>
      </c>
      <c r="B1377" s="90">
        <v>2.07E-2</v>
      </c>
    </row>
    <row r="1378" spans="1:2" x14ac:dyDescent="0.25">
      <c r="A1378" s="4">
        <v>41578</v>
      </c>
      <c r="B1378" s="90">
        <v>2.2599999999999999E-2</v>
      </c>
    </row>
    <row r="1379" spans="1:2" x14ac:dyDescent="0.25">
      <c r="A1379" s="4">
        <v>41577</v>
      </c>
      <c r="B1379" s="90">
        <v>4.1099999999999998E-2</v>
      </c>
    </row>
    <row r="1380" spans="1:2" x14ac:dyDescent="0.25">
      <c r="A1380" s="4">
        <v>41576</v>
      </c>
      <c r="B1380" s="90">
        <v>7.3899999999999993E-2</v>
      </c>
    </row>
    <row r="1381" spans="1:2" x14ac:dyDescent="0.25">
      <c r="A1381" s="4">
        <v>41575</v>
      </c>
      <c r="B1381" s="90">
        <v>7.5200000000000003E-2</v>
      </c>
    </row>
    <row r="1382" spans="1:2" x14ac:dyDescent="0.25">
      <c r="A1382" s="4">
        <v>41574</v>
      </c>
      <c r="B1382" s="90">
        <v>4.6300000000000001E-2</v>
      </c>
    </row>
    <row r="1383" spans="1:2" x14ac:dyDescent="0.25">
      <c r="A1383" s="4">
        <v>41573</v>
      </c>
      <c r="B1383" s="90">
        <v>2.2700000000000001E-2</v>
      </c>
    </row>
    <row r="1384" spans="1:2" x14ac:dyDescent="0.25">
      <c r="A1384" s="4">
        <v>41572</v>
      </c>
      <c r="B1384" s="90">
        <v>1.7899999999999999E-2</v>
      </c>
    </row>
    <row r="1385" spans="1:2" x14ac:dyDescent="0.25">
      <c r="A1385" s="4">
        <v>41571</v>
      </c>
      <c r="B1385" s="90">
        <v>1.9300000000000001E-2</v>
      </c>
    </row>
    <row r="1386" spans="1:2" x14ac:dyDescent="0.25">
      <c r="A1386" s="4">
        <v>41570</v>
      </c>
      <c r="B1386" s="90">
        <v>7.6499999999999999E-2</v>
      </c>
    </row>
    <row r="1387" spans="1:2" x14ac:dyDescent="0.25">
      <c r="A1387" s="4">
        <v>41569</v>
      </c>
      <c r="B1387" s="90">
        <v>7.6399999999999996E-2</v>
      </c>
    </row>
    <row r="1388" spans="1:2" x14ac:dyDescent="0.25">
      <c r="A1388" s="4">
        <v>41568</v>
      </c>
      <c r="B1388" s="90">
        <v>6.2700000000000006E-2</v>
      </c>
    </row>
    <row r="1389" spans="1:2" x14ac:dyDescent="0.25">
      <c r="A1389" s="4">
        <v>41567</v>
      </c>
      <c r="B1389" s="90">
        <v>4.2599999999999999E-2</v>
      </c>
    </row>
    <row r="1390" spans="1:2" x14ac:dyDescent="0.25">
      <c r="A1390" s="4">
        <v>41566</v>
      </c>
      <c r="B1390" s="90">
        <v>1.9199999999999998E-2</v>
      </c>
    </row>
    <row r="1391" spans="1:2" x14ac:dyDescent="0.25">
      <c r="A1391" s="4">
        <v>41565</v>
      </c>
      <c r="B1391" s="90">
        <v>2.23E-2</v>
      </c>
    </row>
    <row r="1392" spans="1:2" x14ac:dyDescent="0.25">
      <c r="A1392" s="4">
        <v>41564</v>
      </c>
      <c r="B1392" s="90">
        <v>2.8899999999999999E-2</v>
      </c>
    </row>
    <row r="1393" spans="1:2" x14ac:dyDescent="0.25">
      <c r="A1393" s="4">
        <v>41563</v>
      </c>
      <c r="B1393" s="90">
        <v>8.3299999999999999E-2</v>
      </c>
    </row>
    <row r="1394" spans="1:2" x14ac:dyDescent="0.25">
      <c r="A1394" s="4">
        <v>41562</v>
      </c>
      <c r="B1394" s="90">
        <v>0.1159</v>
      </c>
    </row>
    <row r="1395" spans="1:2" x14ac:dyDescent="0.25">
      <c r="A1395" s="4">
        <v>41561</v>
      </c>
      <c r="B1395" s="90">
        <v>8.7099999999999997E-2</v>
      </c>
    </row>
    <row r="1396" spans="1:2" x14ac:dyDescent="0.25">
      <c r="A1396" s="4">
        <v>41560</v>
      </c>
      <c r="B1396" s="90">
        <v>6.88E-2</v>
      </c>
    </row>
    <row r="1397" spans="1:2" x14ac:dyDescent="0.25">
      <c r="A1397" s="4">
        <v>41559</v>
      </c>
      <c r="B1397" s="90">
        <v>4.53E-2</v>
      </c>
    </row>
    <row r="1398" spans="1:2" x14ac:dyDescent="0.25">
      <c r="A1398" s="4">
        <v>41558</v>
      </c>
      <c r="B1398" s="90">
        <v>5.0200000000000002E-2</v>
      </c>
    </row>
    <row r="1399" spans="1:2" x14ac:dyDescent="0.25">
      <c r="A1399" s="4">
        <v>41557</v>
      </c>
      <c r="B1399" s="90">
        <v>6.93E-2</v>
      </c>
    </row>
    <row r="1400" spans="1:2" x14ac:dyDescent="0.25">
      <c r="A1400" s="4">
        <v>41556</v>
      </c>
      <c r="B1400" s="90">
        <v>8.5900000000000004E-2</v>
      </c>
    </row>
    <row r="1401" spans="1:2" x14ac:dyDescent="0.25">
      <c r="A1401" s="4">
        <v>41555</v>
      </c>
      <c r="B1401" s="90">
        <v>8.6699999999999999E-2</v>
      </c>
    </row>
    <row r="1402" spans="1:2" x14ac:dyDescent="0.25">
      <c r="A1402" s="4">
        <v>41554</v>
      </c>
      <c r="B1402" s="90">
        <v>0.10589999999999999</v>
      </c>
    </row>
    <row r="1403" spans="1:2" x14ac:dyDescent="0.25">
      <c r="A1403" s="4">
        <v>41553</v>
      </c>
      <c r="B1403" s="90">
        <v>8.77E-2</v>
      </c>
    </row>
    <row r="1404" spans="1:2" x14ac:dyDescent="0.25">
      <c r="A1404" s="4">
        <v>41552</v>
      </c>
      <c r="B1404" s="90">
        <v>5.33E-2</v>
      </c>
    </row>
    <row r="1405" spans="1:2" x14ac:dyDescent="0.25">
      <c r="A1405" s="4">
        <v>41551</v>
      </c>
      <c r="B1405" s="90">
        <v>5.91E-2</v>
      </c>
    </row>
    <row r="1406" spans="1:2" x14ac:dyDescent="0.25">
      <c r="A1406" s="4">
        <v>41550</v>
      </c>
      <c r="B1406" s="90">
        <v>8.4599999999999995E-2</v>
      </c>
    </row>
    <row r="1407" spans="1:2" x14ac:dyDescent="0.25">
      <c r="A1407" s="4">
        <v>41549</v>
      </c>
      <c r="B1407" s="90">
        <v>7.7799999999999994E-2</v>
      </c>
    </row>
    <row r="1408" spans="1:2" x14ac:dyDescent="0.25">
      <c r="A1408" s="4">
        <v>41548</v>
      </c>
      <c r="B1408" s="90">
        <v>6.8400000000000002E-2</v>
      </c>
    </row>
    <row r="1409" spans="1:2" x14ac:dyDescent="0.25">
      <c r="A1409" s="4">
        <v>41547</v>
      </c>
      <c r="B1409" s="90">
        <v>5.1999999999999998E-2</v>
      </c>
    </row>
    <row r="1410" spans="1:2" x14ac:dyDescent="0.25">
      <c r="A1410" s="4">
        <v>41546</v>
      </c>
      <c r="B1410" s="90">
        <v>1.77E-2</v>
      </c>
    </row>
    <row r="1411" spans="1:2" x14ac:dyDescent="0.25">
      <c r="A1411" s="4">
        <v>41545</v>
      </c>
      <c r="B1411" s="90">
        <v>0</v>
      </c>
    </row>
    <row r="1412" spans="1:2" x14ac:dyDescent="0.25">
      <c r="A1412" s="4">
        <v>41544</v>
      </c>
      <c r="B1412" s="90">
        <v>1.5699999999999999E-2</v>
      </c>
    </row>
    <row r="1413" spans="1:2" x14ac:dyDescent="0.25">
      <c r="A1413" s="4">
        <v>41543</v>
      </c>
      <c r="B1413" s="90">
        <v>5.57E-2</v>
      </c>
    </row>
    <row r="1414" spans="1:2" x14ac:dyDescent="0.25">
      <c r="A1414" s="4">
        <v>41542</v>
      </c>
      <c r="B1414" s="90">
        <v>5.4600000000000003E-2</v>
      </c>
    </row>
    <row r="1415" spans="1:2" x14ac:dyDescent="0.25">
      <c r="A1415" s="4">
        <v>41541</v>
      </c>
      <c r="B1415" s="90">
        <v>3.4799999999999998E-2</v>
      </c>
    </row>
    <row r="1416" spans="1:2" x14ac:dyDescent="0.25">
      <c r="A1416" s="4">
        <v>41540</v>
      </c>
      <c r="B1416" s="90">
        <v>5.4100000000000002E-2</v>
      </c>
    </row>
    <row r="1417" spans="1:2" x14ac:dyDescent="0.25">
      <c r="A1417" s="4">
        <v>41539</v>
      </c>
      <c r="B1417" s="90">
        <v>1.7100000000000001E-2</v>
      </c>
    </row>
    <row r="1418" spans="1:2" x14ac:dyDescent="0.25">
      <c r="A1418" s="4">
        <v>41538</v>
      </c>
      <c r="B1418" s="90">
        <v>0</v>
      </c>
    </row>
    <row r="1419" spans="1:2" x14ac:dyDescent="0.25">
      <c r="A1419" s="4">
        <v>41537</v>
      </c>
      <c r="B1419" s="90">
        <v>2.23E-2</v>
      </c>
    </row>
    <row r="1420" spans="1:2" x14ac:dyDescent="0.25">
      <c r="A1420" s="4">
        <v>41536</v>
      </c>
      <c r="B1420" s="90">
        <v>3.2599999999999997E-2</v>
      </c>
    </row>
    <row r="1421" spans="1:2" x14ac:dyDescent="0.25">
      <c r="A1421" s="4">
        <v>41535</v>
      </c>
      <c r="B1421" s="90">
        <v>5.5199999999999999E-2</v>
      </c>
    </row>
    <row r="1422" spans="1:2" x14ac:dyDescent="0.25">
      <c r="A1422" s="4">
        <v>41534</v>
      </c>
      <c r="B1422" s="90">
        <v>3.5299999999999998E-2</v>
      </c>
    </row>
    <row r="1423" spans="1:2" x14ac:dyDescent="0.25">
      <c r="A1423" s="4">
        <v>41533</v>
      </c>
      <c r="B1423" s="90">
        <v>4.41E-2</v>
      </c>
    </row>
    <row r="1424" spans="1:2" x14ac:dyDescent="0.25">
      <c r="A1424" s="4">
        <v>41532</v>
      </c>
      <c r="B1424" s="90">
        <v>1.29E-2</v>
      </c>
    </row>
    <row r="1425" spans="1:2" x14ac:dyDescent="0.25">
      <c r="A1425" s="4">
        <v>41531</v>
      </c>
      <c r="B1425" s="90">
        <v>0</v>
      </c>
    </row>
    <row r="1426" spans="1:2" x14ac:dyDescent="0.25">
      <c r="A1426" s="4">
        <v>41530</v>
      </c>
      <c r="B1426" s="90">
        <v>3.7000000000000002E-3</v>
      </c>
    </row>
    <row r="1427" spans="1:2" x14ac:dyDescent="0.25">
      <c r="A1427" s="4">
        <v>41529</v>
      </c>
      <c r="B1427" s="90">
        <v>2.8400000000000002E-2</v>
      </c>
    </row>
    <row r="1428" spans="1:2" x14ac:dyDescent="0.25">
      <c r="A1428" s="4">
        <v>41528</v>
      </c>
      <c r="B1428" s="90">
        <v>4.3200000000000002E-2</v>
      </c>
    </row>
    <row r="1429" spans="1:2" x14ac:dyDescent="0.25">
      <c r="A1429" s="4">
        <v>41527</v>
      </c>
      <c r="B1429" s="90">
        <v>1.5900000000000001E-2</v>
      </c>
    </row>
    <row r="1430" spans="1:2" x14ac:dyDescent="0.25">
      <c r="A1430" s="4">
        <v>41526</v>
      </c>
      <c r="B1430" s="90">
        <v>5.11E-2</v>
      </c>
    </row>
    <row r="1431" spans="1:2" x14ac:dyDescent="0.25">
      <c r="A1431" s="4">
        <v>41525</v>
      </c>
      <c r="B1431" s="90">
        <v>2.3099999999999999E-2</v>
      </c>
    </row>
    <row r="1432" spans="1:2" x14ac:dyDescent="0.25">
      <c r="A1432" s="4">
        <v>41524</v>
      </c>
      <c r="B1432" s="90">
        <v>0</v>
      </c>
    </row>
    <row r="1433" spans="1:2" x14ac:dyDescent="0.25">
      <c r="A1433" s="4">
        <v>41523</v>
      </c>
      <c r="B1433" s="90">
        <v>1.7600000000000001E-2</v>
      </c>
    </row>
    <row r="1434" spans="1:2" x14ac:dyDescent="0.25">
      <c r="A1434" s="4">
        <v>41522</v>
      </c>
      <c r="B1434" s="90">
        <v>8.6E-3</v>
      </c>
    </row>
    <row r="1435" spans="1:2" x14ac:dyDescent="0.25">
      <c r="A1435" s="4">
        <v>41521</v>
      </c>
      <c r="B1435" s="90">
        <v>3.8899999999999997E-2</v>
      </c>
    </row>
    <row r="1436" spans="1:2" x14ac:dyDescent="0.25">
      <c r="A1436" s="4">
        <v>41520</v>
      </c>
      <c r="B1436" s="90">
        <v>5.0299999999999997E-2</v>
      </c>
    </row>
    <row r="1437" spans="1:2" x14ac:dyDescent="0.25">
      <c r="A1437" s="4">
        <v>41519</v>
      </c>
      <c r="B1437" s="90">
        <v>5.1299999999999998E-2</v>
      </c>
    </row>
    <row r="1438" spans="1:2" x14ac:dyDescent="0.25">
      <c r="A1438" s="4">
        <v>41518</v>
      </c>
      <c r="B1438" s="90">
        <v>7.9000000000000008E-3</v>
      </c>
    </row>
    <row r="1439" spans="1:2" x14ac:dyDescent="0.25">
      <c r="A1439" s="4">
        <v>41517</v>
      </c>
      <c r="B1439" s="90">
        <v>7.9000000000000008E-3</v>
      </c>
    </row>
    <row r="1440" spans="1:2" x14ac:dyDescent="0.25">
      <c r="A1440" s="4">
        <v>41516</v>
      </c>
      <c r="B1440" s="90">
        <v>0</v>
      </c>
    </row>
    <row r="1441" spans="1:2" x14ac:dyDescent="0.25">
      <c r="A1441" s="4">
        <v>41515</v>
      </c>
      <c r="B1441" s="90">
        <v>6.0100000000000001E-2</v>
      </c>
    </row>
    <row r="1442" spans="1:2" x14ac:dyDescent="0.25">
      <c r="A1442" s="4">
        <v>41514</v>
      </c>
      <c r="B1442" s="90">
        <v>3.6999999999999998E-2</v>
      </c>
    </row>
    <row r="1443" spans="1:2" x14ac:dyDescent="0.25">
      <c r="A1443" s="4">
        <v>41513</v>
      </c>
      <c r="B1443" s="90">
        <v>5.3800000000000001E-2</v>
      </c>
    </row>
    <row r="1444" spans="1:2" x14ac:dyDescent="0.25">
      <c r="A1444" s="4">
        <v>41512</v>
      </c>
      <c r="B1444" s="90">
        <v>4.8599999999999997E-2</v>
      </c>
    </row>
    <row r="1445" spans="1:2" x14ac:dyDescent="0.25">
      <c r="A1445" s="4">
        <v>41511</v>
      </c>
      <c r="B1445" s="90">
        <v>2.01E-2</v>
      </c>
    </row>
    <row r="1446" spans="1:2" x14ac:dyDescent="0.25">
      <c r="A1446" s="4">
        <v>41510</v>
      </c>
      <c r="B1446" s="90">
        <v>0</v>
      </c>
    </row>
    <row r="1447" spans="1:2" x14ac:dyDescent="0.25">
      <c r="A1447" s="4">
        <v>41509</v>
      </c>
      <c r="B1447" s="90">
        <v>0</v>
      </c>
    </row>
    <row r="1448" spans="1:2" x14ac:dyDescent="0.25">
      <c r="A1448" s="4">
        <v>41508</v>
      </c>
      <c r="B1448" s="90">
        <v>2.24E-2</v>
      </c>
    </row>
    <row r="1449" spans="1:2" x14ac:dyDescent="0.25">
      <c r="A1449" s="4">
        <v>41507</v>
      </c>
      <c r="B1449" s="90">
        <v>7.0599999999999996E-2</v>
      </c>
    </row>
    <row r="1450" spans="1:2" x14ac:dyDescent="0.25">
      <c r="A1450" s="4">
        <v>41506</v>
      </c>
      <c r="B1450" s="90">
        <v>4.9700000000000001E-2</v>
      </c>
    </row>
    <row r="1451" spans="1:2" x14ac:dyDescent="0.25">
      <c r="A1451" s="4">
        <v>41505</v>
      </c>
      <c r="B1451" s="90">
        <v>5.11E-2</v>
      </c>
    </row>
    <row r="1452" spans="1:2" x14ac:dyDescent="0.25">
      <c r="A1452" s="4">
        <v>41504</v>
      </c>
      <c r="B1452" s="90">
        <v>1.7000000000000001E-2</v>
      </c>
    </row>
    <row r="1453" spans="1:2" x14ac:dyDescent="0.25">
      <c r="A1453" s="4">
        <v>41503</v>
      </c>
      <c r="B1453" s="90">
        <v>0</v>
      </c>
    </row>
    <row r="1454" spans="1:2" x14ac:dyDescent="0.25">
      <c r="A1454" s="4">
        <v>41502</v>
      </c>
      <c r="B1454" s="90">
        <v>0</v>
      </c>
    </row>
    <row r="1455" spans="1:2" x14ac:dyDescent="0.25">
      <c r="A1455" s="4">
        <v>41501</v>
      </c>
      <c r="B1455" s="90">
        <v>2.6499999999999999E-2</v>
      </c>
    </row>
    <row r="1456" spans="1:2" x14ac:dyDescent="0.25">
      <c r="A1456" s="4">
        <v>41500</v>
      </c>
      <c r="B1456" s="90">
        <v>5.4300000000000001E-2</v>
      </c>
    </row>
    <row r="1457" spans="1:2" x14ac:dyDescent="0.25">
      <c r="A1457" s="4">
        <v>41499</v>
      </c>
      <c r="B1457" s="90">
        <v>5.3999999999999999E-2</v>
      </c>
    </row>
    <row r="1458" spans="1:2" x14ac:dyDescent="0.25">
      <c r="A1458" s="4">
        <v>41498</v>
      </c>
      <c r="B1458" s="90">
        <v>3.73E-2</v>
      </c>
    </row>
    <row r="1459" spans="1:2" x14ac:dyDescent="0.25">
      <c r="A1459" s="4">
        <v>41497</v>
      </c>
      <c r="B1459" s="90">
        <v>2.0899999999999998E-2</v>
      </c>
    </row>
    <row r="1460" spans="1:2" x14ac:dyDescent="0.25">
      <c r="A1460" s="4">
        <v>41496</v>
      </c>
      <c r="B1460" s="90">
        <v>0</v>
      </c>
    </row>
    <row r="1461" spans="1:2" x14ac:dyDescent="0.25">
      <c r="A1461" s="4">
        <v>41495</v>
      </c>
      <c r="B1461" s="90">
        <v>0</v>
      </c>
    </row>
    <row r="1462" spans="1:2" x14ac:dyDescent="0.25">
      <c r="A1462" s="4">
        <v>41494</v>
      </c>
      <c r="B1462" s="90">
        <v>1.9900000000000001E-2</v>
      </c>
    </row>
    <row r="1463" spans="1:2" x14ac:dyDescent="0.25">
      <c r="A1463" s="4">
        <v>41493</v>
      </c>
      <c r="B1463" s="90">
        <v>4.7300000000000002E-2</v>
      </c>
    </row>
    <row r="1464" spans="1:2" x14ac:dyDescent="0.25">
      <c r="A1464" s="4">
        <v>41492</v>
      </c>
      <c r="B1464" s="90">
        <v>1.26E-2</v>
      </c>
    </row>
    <row r="1465" spans="1:2" x14ac:dyDescent="0.25">
      <c r="A1465" s="4">
        <v>41491</v>
      </c>
      <c r="B1465" s="90">
        <v>3.27E-2</v>
      </c>
    </row>
    <row r="1466" spans="1:2" x14ac:dyDescent="0.25">
      <c r="A1466" s="4">
        <v>41490</v>
      </c>
      <c r="B1466" s="90">
        <v>1.43E-2</v>
      </c>
    </row>
    <row r="1467" spans="1:2" x14ac:dyDescent="0.25">
      <c r="A1467" s="4">
        <v>41489</v>
      </c>
      <c r="B1467" s="90">
        <v>0</v>
      </c>
    </row>
    <row r="1468" spans="1:2" x14ac:dyDescent="0.25">
      <c r="A1468" s="4">
        <v>41488</v>
      </c>
      <c r="B1468" s="90">
        <v>0</v>
      </c>
    </row>
    <row r="1469" spans="1:2" x14ac:dyDescent="0.25">
      <c r="A1469" s="4">
        <v>41487</v>
      </c>
      <c r="B1469" s="90">
        <v>0</v>
      </c>
    </row>
    <row r="1470" spans="1:2" x14ac:dyDescent="0.25">
      <c r="A1470" s="4">
        <v>41486</v>
      </c>
      <c r="B1470" s="90">
        <v>0</v>
      </c>
    </row>
    <row r="1471" spans="1:2" x14ac:dyDescent="0.25">
      <c r="A1471" s="4">
        <v>41485</v>
      </c>
      <c r="B1471" s="90">
        <v>4.8000000000000001E-2</v>
      </c>
    </row>
    <row r="1472" spans="1:2" x14ac:dyDescent="0.25">
      <c r="A1472" s="4">
        <v>41484</v>
      </c>
      <c r="B1472" s="90">
        <v>1.1299999999999999E-2</v>
      </c>
    </row>
    <row r="1473" spans="1:2" x14ac:dyDescent="0.25">
      <c r="A1473" s="4">
        <v>41483</v>
      </c>
      <c r="B1473" s="90">
        <v>0</v>
      </c>
    </row>
    <row r="1474" spans="1:2" x14ac:dyDescent="0.25">
      <c r="A1474" s="4">
        <v>41482</v>
      </c>
      <c r="B1474" s="90">
        <v>0</v>
      </c>
    </row>
    <row r="1475" spans="1:2" x14ac:dyDescent="0.25">
      <c r="A1475" s="4">
        <v>41481</v>
      </c>
      <c r="B1475" s="90">
        <v>0</v>
      </c>
    </row>
    <row r="1476" spans="1:2" x14ac:dyDescent="0.25">
      <c r="A1476" s="4">
        <v>41480</v>
      </c>
      <c r="B1476" s="90">
        <v>2.1899999999999999E-2</v>
      </c>
    </row>
    <row r="1477" spans="1:2" x14ac:dyDescent="0.25">
      <c r="A1477" s="4">
        <v>41479</v>
      </c>
      <c r="B1477" s="90">
        <v>4.87E-2</v>
      </c>
    </row>
    <row r="1478" spans="1:2" x14ac:dyDescent="0.25">
      <c r="A1478" s="4">
        <v>41478</v>
      </c>
      <c r="B1478" s="90">
        <v>2.2800000000000001E-2</v>
      </c>
    </row>
    <row r="1479" spans="1:2" x14ac:dyDescent="0.25">
      <c r="A1479" s="4">
        <v>41477</v>
      </c>
      <c r="B1479" s="90">
        <v>2.7400000000000001E-2</v>
      </c>
    </row>
    <row r="1480" spans="1:2" x14ac:dyDescent="0.25">
      <c r="A1480" s="4">
        <v>41476</v>
      </c>
      <c r="B1480" s="90">
        <v>1.8E-3</v>
      </c>
    </row>
    <row r="1481" spans="1:2" x14ac:dyDescent="0.25">
      <c r="A1481" s="4">
        <v>41475</v>
      </c>
      <c r="B1481" s="90">
        <v>0</v>
      </c>
    </row>
    <row r="1482" spans="1:2" x14ac:dyDescent="0.25">
      <c r="A1482" s="4">
        <v>41474</v>
      </c>
      <c r="B1482" s="90">
        <v>0</v>
      </c>
    </row>
    <row r="1483" spans="1:2" x14ac:dyDescent="0.25">
      <c r="A1483" s="4">
        <v>41473</v>
      </c>
      <c r="B1483" s="90">
        <v>0</v>
      </c>
    </row>
    <row r="1484" spans="1:2" x14ac:dyDescent="0.25">
      <c r="A1484" s="4">
        <v>41472</v>
      </c>
      <c r="B1484" s="90">
        <v>5.4699999999999999E-2</v>
      </c>
    </row>
    <row r="1485" spans="1:2" x14ac:dyDescent="0.25">
      <c r="A1485" s="4">
        <v>41471</v>
      </c>
      <c r="B1485" s="90">
        <v>2.29E-2</v>
      </c>
    </row>
    <row r="1486" spans="1:2" x14ac:dyDescent="0.25">
      <c r="A1486" s="4">
        <v>41470</v>
      </c>
      <c r="B1486" s="90">
        <v>2.3800000000000002E-2</v>
      </c>
    </row>
    <row r="1487" spans="1:2" x14ac:dyDescent="0.25">
      <c r="A1487" s="4">
        <v>41469</v>
      </c>
      <c r="B1487" s="90">
        <v>8.3999999999999995E-3</v>
      </c>
    </row>
    <row r="1488" spans="1:2" x14ac:dyDescent="0.25">
      <c r="A1488" s="4">
        <v>41468</v>
      </c>
      <c r="B1488" s="90">
        <v>0</v>
      </c>
    </row>
    <row r="1489" spans="1:2" x14ac:dyDescent="0.25">
      <c r="A1489" s="4">
        <v>41467</v>
      </c>
      <c r="B1489" s="90">
        <v>0</v>
      </c>
    </row>
    <row r="1490" spans="1:2" x14ac:dyDescent="0.25">
      <c r="A1490" s="4">
        <v>41466</v>
      </c>
      <c r="B1490" s="90">
        <v>2.07E-2</v>
      </c>
    </row>
    <row r="1491" spans="1:2" x14ac:dyDescent="0.25">
      <c r="A1491" s="4">
        <v>41465</v>
      </c>
      <c r="B1491" s="90">
        <v>3.7699999999999997E-2</v>
      </c>
    </row>
    <row r="1492" spans="1:2" x14ac:dyDescent="0.25">
      <c r="A1492" s="4">
        <v>41464</v>
      </c>
      <c r="B1492" s="90">
        <v>3.49E-2</v>
      </c>
    </row>
    <row r="1493" spans="1:2" x14ac:dyDescent="0.25">
      <c r="A1493" s="4">
        <v>41463</v>
      </c>
      <c r="B1493" s="90">
        <v>3.6900000000000002E-2</v>
      </c>
    </row>
    <row r="1494" spans="1:2" x14ac:dyDescent="0.25">
      <c r="A1494" s="4">
        <v>41462</v>
      </c>
      <c r="B1494" s="90">
        <v>1.26E-2</v>
      </c>
    </row>
    <row r="1495" spans="1:2" x14ac:dyDescent="0.25">
      <c r="A1495" s="4">
        <v>41461</v>
      </c>
      <c r="B1495" s="90">
        <v>0</v>
      </c>
    </row>
    <row r="1496" spans="1:2" x14ac:dyDescent="0.25">
      <c r="A1496" s="4">
        <v>41460</v>
      </c>
      <c r="B1496" s="90">
        <v>0</v>
      </c>
    </row>
    <row r="1497" spans="1:2" x14ac:dyDescent="0.25">
      <c r="A1497" s="4">
        <v>41459</v>
      </c>
      <c r="B1497" s="90">
        <v>0</v>
      </c>
    </row>
    <row r="1498" spans="1:2" x14ac:dyDescent="0.25">
      <c r="A1498" s="4">
        <v>41458</v>
      </c>
      <c r="B1498" s="90">
        <v>3.4299999999999997E-2</v>
      </c>
    </row>
    <row r="1499" spans="1:2" x14ac:dyDescent="0.25">
      <c r="A1499" s="4">
        <v>41457</v>
      </c>
      <c r="B1499" s="90">
        <v>2.2200000000000001E-2</v>
      </c>
    </row>
    <row r="1500" spans="1:2" x14ac:dyDescent="0.25">
      <c r="A1500" s="4">
        <v>41456</v>
      </c>
      <c r="B1500" s="90">
        <v>1.2999999999999999E-3</v>
      </c>
    </row>
    <row r="1501" spans="1:2" x14ac:dyDescent="0.25">
      <c r="A1501" s="4">
        <v>41455</v>
      </c>
      <c r="B1501" s="90">
        <v>0</v>
      </c>
    </row>
    <row r="1502" spans="1:2" x14ac:dyDescent="0.25">
      <c r="A1502" s="4">
        <v>41454</v>
      </c>
      <c r="B1502" s="90">
        <v>0</v>
      </c>
    </row>
    <row r="1503" spans="1:2" x14ac:dyDescent="0.25">
      <c r="A1503" s="4">
        <v>41453</v>
      </c>
      <c r="B1503" s="90">
        <v>0</v>
      </c>
    </row>
    <row r="1504" spans="1:2" x14ac:dyDescent="0.25">
      <c r="A1504" s="4">
        <v>41452</v>
      </c>
      <c r="B1504" s="90">
        <v>0</v>
      </c>
    </row>
    <row r="1505" spans="1:2" x14ac:dyDescent="0.25">
      <c r="A1505" s="4">
        <v>41451</v>
      </c>
      <c r="B1505" s="90">
        <v>0</v>
      </c>
    </row>
    <row r="1506" spans="1:2" x14ac:dyDescent="0.25">
      <c r="A1506" s="4">
        <v>41450</v>
      </c>
      <c r="B1506" s="90">
        <v>0</v>
      </c>
    </row>
    <row r="1507" spans="1:2" x14ac:dyDescent="0.25">
      <c r="A1507" s="4">
        <v>41449</v>
      </c>
      <c r="B1507" s="90">
        <v>1.54E-2</v>
      </c>
    </row>
    <row r="1508" spans="1:2" x14ac:dyDescent="0.25">
      <c r="A1508" s="4">
        <v>41448</v>
      </c>
      <c r="B1508" s="90">
        <v>0</v>
      </c>
    </row>
    <row r="1509" spans="1:2" x14ac:dyDescent="0.25">
      <c r="A1509" s="4">
        <v>41447</v>
      </c>
      <c r="B1509" s="90">
        <v>0</v>
      </c>
    </row>
    <row r="1510" spans="1:2" x14ac:dyDescent="0.25">
      <c r="A1510" s="4">
        <v>41446</v>
      </c>
      <c r="B1510" s="90">
        <v>0</v>
      </c>
    </row>
    <row r="1511" spans="1:2" x14ac:dyDescent="0.25">
      <c r="A1511" s="4">
        <v>41445</v>
      </c>
      <c r="B1511" s="90">
        <v>1.09E-2</v>
      </c>
    </row>
    <row r="1512" spans="1:2" x14ac:dyDescent="0.25">
      <c r="A1512" s="4">
        <v>41444</v>
      </c>
      <c r="B1512" s="90">
        <v>0</v>
      </c>
    </row>
    <row r="1513" spans="1:2" x14ac:dyDescent="0.25">
      <c r="A1513" s="4">
        <v>41443</v>
      </c>
      <c r="B1513" s="90">
        <v>0</v>
      </c>
    </row>
    <row r="1514" spans="1:2" x14ac:dyDescent="0.25">
      <c r="A1514" s="4">
        <v>41442</v>
      </c>
      <c r="B1514" s="90">
        <v>0</v>
      </c>
    </row>
    <row r="1515" spans="1:2" x14ac:dyDescent="0.25">
      <c r="A1515" s="4">
        <v>41441</v>
      </c>
      <c r="B1515" s="90">
        <v>0</v>
      </c>
    </row>
    <row r="1516" spans="1:2" x14ac:dyDescent="0.25">
      <c r="A1516" s="4">
        <v>41440</v>
      </c>
      <c r="B1516" s="90">
        <v>0</v>
      </c>
    </row>
    <row r="1517" spans="1:2" x14ac:dyDescent="0.25">
      <c r="A1517" s="4">
        <v>41439</v>
      </c>
      <c r="B1517" s="90">
        <v>0</v>
      </c>
    </row>
    <row r="1518" spans="1:2" x14ac:dyDescent="0.25">
      <c r="A1518" s="4">
        <v>41438</v>
      </c>
      <c r="B1518" s="90">
        <v>0</v>
      </c>
    </row>
    <row r="1519" spans="1:2" x14ac:dyDescent="0.25">
      <c r="A1519" s="4">
        <v>41437</v>
      </c>
      <c r="B1519" s="90">
        <v>0</v>
      </c>
    </row>
    <row r="1520" spans="1:2" x14ac:dyDescent="0.25">
      <c r="A1520" s="4">
        <v>41436</v>
      </c>
      <c r="B1520" s="90">
        <v>0</v>
      </c>
    </row>
    <row r="1521" spans="1:2" x14ac:dyDescent="0.25">
      <c r="A1521" s="4">
        <v>41435</v>
      </c>
      <c r="B1521" s="90">
        <v>0</v>
      </c>
    </row>
    <row r="1522" spans="1:2" x14ac:dyDescent="0.25">
      <c r="A1522" s="4">
        <v>41434</v>
      </c>
      <c r="B1522" s="90">
        <v>0</v>
      </c>
    </row>
    <row r="1523" spans="1:2" x14ac:dyDescent="0.25">
      <c r="A1523" s="4">
        <v>41433</v>
      </c>
      <c r="B1523" s="90">
        <v>0</v>
      </c>
    </row>
    <row r="1524" spans="1:2" x14ac:dyDescent="0.25">
      <c r="A1524" s="4">
        <v>41432</v>
      </c>
      <c r="B1524" s="90">
        <v>0</v>
      </c>
    </row>
    <row r="1525" spans="1:2" x14ac:dyDescent="0.25">
      <c r="A1525" s="4">
        <v>41431</v>
      </c>
      <c r="B1525" s="90">
        <v>0</v>
      </c>
    </row>
    <row r="1526" spans="1:2" x14ac:dyDescent="0.25">
      <c r="A1526" s="4">
        <v>41430</v>
      </c>
      <c r="B1526" s="90">
        <v>0</v>
      </c>
    </row>
    <row r="1527" spans="1:2" x14ac:dyDescent="0.25">
      <c r="A1527" s="4">
        <v>41429</v>
      </c>
      <c r="B1527" s="90">
        <v>0</v>
      </c>
    </row>
    <row r="1528" spans="1:2" x14ac:dyDescent="0.25">
      <c r="A1528" s="4">
        <v>41428</v>
      </c>
      <c r="B1528" s="90">
        <v>0</v>
      </c>
    </row>
    <row r="1529" spans="1:2" x14ac:dyDescent="0.25">
      <c r="A1529" s="4">
        <v>41427</v>
      </c>
      <c r="B1529" s="90">
        <v>0</v>
      </c>
    </row>
    <row r="1530" spans="1:2" x14ac:dyDescent="0.25">
      <c r="A1530" s="4">
        <v>41426</v>
      </c>
      <c r="B1530" s="90">
        <v>0</v>
      </c>
    </row>
    <row r="1531" spans="1:2" x14ac:dyDescent="0.25">
      <c r="A1531" s="4">
        <v>41425</v>
      </c>
      <c r="B1531" s="90">
        <v>0</v>
      </c>
    </row>
    <row r="1532" spans="1:2" x14ac:dyDescent="0.25">
      <c r="A1532" s="4">
        <v>41424</v>
      </c>
      <c r="B1532" s="90">
        <v>0</v>
      </c>
    </row>
    <row r="1533" spans="1:2" x14ac:dyDescent="0.25">
      <c r="A1533" s="4">
        <v>41423</v>
      </c>
      <c r="B1533" s="90">
        <v>0</v>
      </c>
    </row>
    <row r="1534" spans="1:2" x14ac:dyDescent="0.25">
      <c r="A1534" s="4">
        <v>41422</v>
      </c>
      <c r="B1534" s="90">
        <v>0</v>
      </c>
    </row>
    <row r="1535" spans="1:2" x14ac:dyDescent="0.25">
      <c r="A1535" s="4">
        <v>41421</v>
      </c>
      <c r="B1535" s="90">
        <v>0</v>
      </c>
    </row>
    <row r="1536" spans="1:2" x14ac:dyDescent="0.25">
      <c r="A1536" s="4">
        <v>41420</v>
      </c>
      <c r="B1536" s="90">
        <v>0</v>
      </c>
    </row>
    <row r="1537" spans="1:2" x14ac:dyDescent="0.25">
      <c r="A1537" s="4">
        <v>41419</v>
      </c>
      <c r="B1537" s="90">
        <v>0</v>
      </c>
    </row>
    <row r="1538" spans="1:2" x14ac:dyDescent="0.25">
      <c r="A1538" s="4">
        <v>41418</v>
      </c>
      <c r="B1538" s="90">
        <v>0</v>
      </c>
    </row>
    <row r="1539" spans="1:2" x14ac:dyDescent="0.25">
      <c r="A1539" s="4">
        <v>41417</v>
      </c>
      <c r="B1539" s="90">
        <v>0</v>
      </c>
    </row>
    <row r="1540" spans="1:2" x14ac:dyDescent="0.25">
      <c r="A1540" s="4">
        <v>41416</v>
      </c>
      <c r="B1540" s="90">
        <v>0</v>
      </c>
    </row>
    <row r="1541" spans="1:2" x14ac:dyDescent="0.25">
      <c r="A1541" s="4">
        <v>41415</v>
      </c>
      <c r="B1541" s="90">
        <v>0</v>
      </c>
    </row>
    <row r="1542" spans="1:2" x14ac:dyDescent="0.25">
      <c r="A1542" s="4">
        <v>41414</v>
      </c>
      <c r="B1542" s="90">
        <v>0</v>
      </c>
    </row>
    <row r="1543" spans="1:2" x14ac:dyDescent="0.25">
      <c r="A1543" s="4">
        <v>41413</v>
      </c>
      <c r="B1543" s="90">
        <v>0</v>
      </c>
    </row>
    <row r="1544" spans="1:2" x14ac:dyDescent="0.25">
      <c r="A1544" s="4">
        <v>41412</v>
      </c>
      <c r="B1544" s="90">
        <v>0</v>
      </c>
    </row>
    <row r="1545" spans="1:2" x14ac:dyDescent="0.25">
      <c r="A1545" s="4">
        <v>41411</v>
      </c>
      <c r="B1545" s="90">
        <v>0</v>
      </c>
    </row>
    <row r="1546" spans="1:2" x14ac:dyDescent="0.25">
      <c r="A1546" s="4">
        <v>41410</v>
      </c>
      <c r="B1546" s="90">
        <v>0</v>
      </c>
    </row>
    <row r="1547" spans="1:2" x14ac:dyDescent="0.25">
      <c r="A1547" s="4">
        <v>41409</v>
      </c>
      <c r="B1547" s="90">
        <v>0</v>
      </c>
    </row>
    <row r="1548" spans="1:2" x14ac:dyDescent="0.25">
      <c r="A1548" s="4">
        <v>41408</v>
      </c>
      <c r="B1548" s="90">
        <v>0</v>
      </c>
    </row>
    <row r="1549" spans="1:2" x14ac:dyDescent="0.25">
      <c r="A1549" s="4">
        <v>41407</v>
      </c>
      <c r="B1549" s="90">
        <v>0</v>
      </c>
    </row>
    <row r="1550" spans="1:2" x14ac:dyDescent="0.25">
      <c r="A1550" s="4">
        <v>41406</v>
      </c>
      <c r="B1550" s="90">
        <v>0</v>
      </c>
    </row>
    <row r="1551" spans="1:2" x14ac:dyDescent="0.25">
      <c r="A1551" s="4">
        <v>41405</v>
      </c>
      <c r="B1551" s="90">
        <v>0</v>
      </c>
    </row>
    <row r="1552" spans="1:2" x14ac:dyDescent="0.25">
      <c r="A1552" s="4">
        <v>41404</v>
      </c>
      <c r="B1552" s="90">
        <v>0</v>
      </c>
    </row>
    <row r="1553" spans="1:2" x14ac:dyDescent="0.25">
      <c r="A1553" s="4">
        <v>41403</v>
      </c>
      <c r="B1553" s="90">
        <v>0</v>
      </c>
    </row>
    <row r="1554" spans="1:2" x14ac:dyDescent="0.25">
      <c r="A1554" s="4">
        <v>41402</v>
      </c>
      <c r="B1554" s="90">
        <v>0</v>
      </c>
    </row>
    <row r="1555" spans="1:2" x14ac:dyDescent="0.25">
      <c r="A1555" s="4">
        <v>41401</v>
      </c>
      <c r="B1555" s="90">
        <v>0</v>
      </c>
    </row>
    <row r="1556" spans="1:2" x14ac:dyDescent="0.25">
      <c r="A1556" s="4">
        <v>41400</v>
      </c>
      <c r="B1556" s="90">
        <v>0</v>
      </c>
    </row>
    <row r="1557" spans="1:2" x14ac:dyDescent="0.25">
      <c r="A1557" s="4">
        <v>41399</v>
      </c>
      <c r="B1557" s="90">
        <v>0</v>
      </c>
    </row>
    <row r="1558" spans="1:2" x14ac:dyDescent="0.25">
      <c r="A1558" s="4">
        <v>41398</v>
      </c>
      <c r="B1558" s="90">
        <v>0</v>
      </c>
    </row>
    <row r="1559" spans="1:2" x14ac:dyDescent="0.25">
      <c r="A1559" s="4">
        <v>41397</v>
      </c>
      <c r="B1559" s="90">
        <v>0</v>
      </c>
    </row>
    <row r="1560" spans="1:2" x14ac:dyDescent="0.25">
      <c r="A1560" s="4">
        <v>41396</v>
      </c>
      <c r="B1560" s="90">
        <v>0</v>
      </c>
    </row>
    <row r="1561" spans="1:2" x14ac:dyDescent="0.25">
      <c r="A1561" s="4">
        <v>41395</v>
      </c>
      <c r="B1561" s="90">
        <v>0</v>
      </c>
    </row>
    <row r="1562" spans="1:2" x14ac:dyDescent="0.25">
      <c r="A1562" s="4">
        <v>41394</v>
      </c>
      <c r="B1562" s="90">
        <v>0</v>
      </c>
    </row>
    <row r="1563" spans="1:2" x14ac:dyDescent="0.25">
      <c r="A1563" s="4">
        <v>41393</v>
      </c>
      <c r="B1563" s="90">
        <v>0</v>
      </c>
    </row>
    <row r="1564" spans="1:2" x14ac:dyDescent="0.25">
      <c r="A1564" s="4">
        <v>41392</v>
      </c>
      <c r="B1564" s="90">
        <v>0</v>
      </c>
    </row>
    <row r="1565" spans="1:2" x14ac:dyDescent="0.25">
      <c r="A1565" s="4">
        <v>41391</v>
      </c>
      <c r="B1565" s="90">
        <v>0</v>
      </c>
    </row>
    <row r="1566" spans="1:2" x14ac:dyDescent="0.25">
      <c r="A1566" s="4">
        <v>41390</v>
      </c>
      <c r="B1566" s="90">
        <v>0</v>
      </c>
    </row>
    <row r="1567" spans="1:2" x14ac:dyDescent="0.25">
      <c r="A1567" s="4">
        <v>41389</v>
      </c>
      <c r="B1567" s="90">
        <v>0</v>
      </c>
    </row>
    <row r="1568" spans="1:2" x14ac:dyDescent="0.25">
      <c r="A1568" s="4">
        <v>41388</v>
      </c>
      <c r="B1568" s="90">
        <v>0</v>
      </c>
    </row>
    <row r="1569" spans="1:2" x14ac:dyDescent="0.25">
      <c r="A1569" s="4">
        <v>41387</v>
      </c>
      <c r="B1569" s="90">
        <v>0</v>
      </c>
    </row>
    <row r="1570" spans="1:2" x14ac:dyDescent="0.25">
      <c r="A1570" s="4">
        <v>41386</v>
      </c>
      <c r="B1570" s="90">
        <v>0</v>
      </c>
    </row>
    <row r="1571" spans="1:2" x14ac:dyDescent="0.25">
      <c r="A1571" s="4">
        <v>41385</v>
      </c>
      <c r="B1571" s="90">
        <v>0</v>
      </c>
    </row>
    <row r="1572" spans="1:2" x14ac:dyDescent="0.25">
      <c r="A1572" s="4">
        <v>41384</v>
      </c>
      <c r="B1572" s="90">
        <v>0</v>
      </c>
    </row>
    <row r="1573" spans="1:2" x14ac:dyDescent="0.25">
      <c r="A1573" s="4">
        <v>41383</v>
      </c>
      <c r="B1573" s="90">
        <v>0</v>
      </c>
    </row>
    <row r="1574" spans="1:2" x14ac:dyDescent="0.25">
      <c r="A1574" s="4">
        <v>41382</v>
      </c>
      <c r="B1574" s="90">
        <v>0</v>
      </c>
    </row>
    <row r="1575" spans="1:2" x14ac:dyDescent="0.25">
      <c r="A1575" s="4">
        <v>41381</v>
      </c>
      <c r="B1575" s="90">
        <v>0</v>
      </c>
    </row>
    <row r="1576" spans="1:2" x14ac:dyDescent="0.25">
      <c r="A1576" s="4">
        <v>41380</v>
      </c>
      <c r="B1576" s="90">
        <v>0</v>
      </c>
    </row>
    <row r="1577" spans="1:2" x14ac:dyDescent="0.25">
      <c r="A1577" s="4">
        <v>41379</v>
      </c>
      <c r="B1577" s="90">
        <v>0</v>
      </c>
    </row>
    <row r="1578" spans="1:2" x14ac:dyDescent="0.25">
      <c r="A1578" s="4">
        <v>41378</v>
      </c>
      <c r="B1578" s="90">
        <v>0</v>
      </c>
    </row>
    <row r="1579" spans="1:2" x14ac:dyDescent="0.25">
      <c r="A1579" s="4">
        <v>41377</v>
      </c>
      <c r="B1579" s="90">
        <v>0</v>
      </c>
    </row>
    <row r="1580" spans="1:2" x14ac:dyDescent="0.25">
      <c r="A1580" s="4">
        <v>41376</v>
      </c>
      <c r="B1580" s="90">
        <v>0</v>
      </c>
    </row>
    <row r="1581" spans="1:2" x14ac:dyDescent="0.25">
      <c r="A1581" s="4">
        <v>41375</v>
      </c>
      <c r="B1581" s="90">
        <v>0</v>
      </c>
    </row>
    <row r="1582" spans="1:2" x14ac:dyDescent="0.25">
      <c r="A1582" s="4">
        <v>41374</v>
      </c>
      <c r="B1582" s="90">
        <v>0</v>
      </c>
    </row>
    <row r="1583" spans="1:2" x14ac:dyDescent="0.25">
      <c r="A1583" s="4">
        <v>41373</v>
      </c>
      <c r="B1583" s="90">
        <v>0</v>
      </c>
    </row>
    <row r="1584" spans="1:2" x14ac:dyDescent="0.25">
      <c r="A1584" s="4">
        <v>41372</v>
      </c>
      <c r="B1584" s="90">
        <v>0</v>
      </c>
    </row>
    <row r="1585" spans="1:2" x14ac:dyDescent="0.25">
      <c r="A1585" s="4">
        <v>41371</v>
      </c>
      <c r="B1585" s="90">
        <v>0</v>
      </c>
    </row>
    <row r="1586" spans="1:2" x14ac:dyDescent="0.25">
      <c r="A1586" s="4">
        <v>41370</v>
      </c>
      <c r="B1586" s="90">
        <v>0</v>
      </c>
    </row>
    <row r="1587" spans="1:2" x14ac:dyDescent="0.25">
      <c r="A1587" s="4">
        <v>41369</v>
      </c>
      <c r="B1587" s="90">
        <v>0</v>
      </c>
    </row>
    <row r="1588" spans="1:2" x14ac:dyDescent="0.25">
      <c r="A1588" s="4">
        <v>41368</v>
      </c>
      <c r="B1588" s="90">
        <v>0</v>
      </c>
    </row>
    <row r="1589" spans="1:2" x14ac:dyDescent="0.25">
      <c r="A1589" s="4">
        <v>41367</v>
      </c>
      <c r="B1589" s="90">
        <v>0</v>
      </c>
    </row>
    <row r="1590" spans="1:2" x14ac:dyDescent="0.25">
      <c r="A1590" s="4">
        <v>41366</v>
      </c>
      <c r="B1590" s="90">
        <v>0</v>
      </c>
    </row>
    <row r="1591" spans="1:2" x14ac:dyDescent="0.25">
      <c r="A1591" s="4">
        <v>41365</v>
      </c>
      <c r="B1591" s="90">
        <v>0</v>
      </c>
    </row>
    <row r="1592" spans="1:2" x14ac:dyDescent="0.25">
      <c r="A1592" s="4">
        <v>41364</v>
      </c>
      <c r="B1592" s="90">
        <v>0</v>
      </c>
    </row>
    <row r="1593" spans="1:2" x14ac:dyDescent="0.25">
      <c r="A1593" s="4">
        <v>41363</v>
      </c>
      <c r="B1593" s="90">
        <v>0</v>
      </c>
    </row>
    <row r="1594" spans="1:2" x14ac:dyDescent="0.25">
      <c r="A1594" s="4">
        <v>41362</v>
      </c>
      <c r="B1594" s="90">
        <v>0</v>
      </c>
    </row>
    <row r="1595" spans="1:2" x14ac:dyDescent="0.25">
      <c r="A1595" s="4">
        <v>41361</v>
      </c>
      <c r="B1595" s="90">
        <v>0</v>
      </c>
    </row>
    <row r="1596" spans="1:2" x14ac:dyDescent="0.25">
      <c r="A1596" s="4">
        <v>41360</v>
      </c>
      <c r="B1596" s="90">
        <v>0</v>
      </c>
    </row>
    <row r="1597" spans="1:2" x14ac:dyDescent="0.25">
      <c r="A1597" s="4">
        <v>41359</v>
      </c>
      <c r="B1597" s="90">
        <v>0</v>
      </c>
    </row>
    <row r="1598" spans="1:2" x14ac:dyDescent="0.25">
      <c r="A1598" s="4">
        <v>41358</v>
      </c>
      <c r="B1598" s="90">
        <v>0</v>
      </c>
    </row>
    <row r="1599" spans="1:2" x14ac:dyDescent="0.25">
      <c r="A1599" s="4">
        <v>41357</v>
      </c>
      <c r="B1599" s="90">
        <v>0</v>
      </c>
    </row>
    <row r="1600" spans="1:2" x14ac:dyDescent="0.25">
      <c r="A1600" s="4">
        <v>41356</v>
      </c>
      <c r="B1600" s="90">
        <v>0</v>
      </c>
    </row>
    <row r="1601" spans="1:2" x14ac:dyDescent="0.25">
      <c r="A1601" s="4">
        <v>41355</v>
      </c>
      <c r="B1601" s="90">
        <v>0</v>
      </c>
    </row>
    <row r="1602" spans="1:2" x14ac:dyDescent="0.25">
      <c r="A1602" s="4">
        <v>41354</v>
      </c>
      <c r="B1602" s="90">
        <v>0</v>
      </c>
    </row>
    <row r="1603" spans="1:2" x14ac:dyDescent="0.25">
      <c r="A1603" s="4">
        <v>41353</v>
      </c>
      <c r="B1603" s="90">
        <v>0</v>
      </c>
    </row>
    <row r="1604" spans="1:2" x14ac:dyDescent="0.25">
      <c r="A1604" s="4">
        <v>41352</v>
      </c>
      <c r="B1604" s="90">
        <v>0</v>
      </c>
    </row>
    <row r="1605" spans="1:2" x14ac:dyDescent="0.25">
      <c r="A1605" s="4">
        <v>41351</v>
      </c>
      <c r="B1605" s="90">
        <v>0</v>
      </c>
    </row>
    <row r="1606" spans="1:2" x14ac:dyDescent="0.25">
      <c r="A1606" s="4">
        <v>41350</v>
      </c>
      <c r="B1606" s="90">
        <v>0</v>
      </c>
    </row>
    <row r="1607" spans="1:2" x14ac:dyDescent="0.25">
      <c r="A1607" s="4">
        <v>41349</v>
      </c>
      <c r="B1607" s="90">
        <v>0</v>
      </c>
    </row>
    <row r="1608" spans="1:2" x14ac:dyDescent="0.25">
      <c r="A1608" s="4">
        <v>41348</v>
      </c>
      <c r="B1608" s="90">
        <v>0</v>
      </c>
    </row>
    <row r="1609" spans="1:2" x14ac:dyDescent="0.25">
      <c r="A1609" s="4">
        <v>41347</v>
      </c>
      <c r="B1609" s="90">
        <v>0</v>
      </c>
    </row>
    <row r="1610" spans="1:2" x14ac:dyDescent="0.25">
      <c r="A1610" s="4">
        <v>41346</v>
      </c>
      <c r="B1610" s="90">
        <v>0</v>
      </c>
    </row>
    <row r="1611" spans="1:2" x14ac:dyDescent="0.25">
      <c r="A1611" s="4">
        <v>41345</v>
      </c>
      <c r="B1611" s="90">
        <v>0</v>
      </c>
    </row>
    <row r="1612" spans="1:2" x14ac:dyDescent="0.25">
      <c r="A1612" s="4">
        <v>41344</v>
      </c>
      <c r="B1612" s="90">
        <v>0</v>
      </c>
    </row>
    <row r="1613" spans="1:2" x14ac:dyDescent="0.25">
      <c r="A1613" s="4">
        <v>41343</v>
      </c>
      <c r="B1613" s="90">
        <v>0</v>
      </c>
    </row>
    <row r="1614" spans="1:2" x14ac:dyDescent="0.25">
      <c r="A1614" s="4">
        <v>41342</v>
      </c>
      <c r="B1614" s="90">
        <v>0</v>
      </c>
    </row>
    <row r="1615" spans="1:2" x14ac:dyDescent="0.25">
      <c r="A1615" s="4">
        <v>41341</v>
      </c>
      <c r="B1615" s="90">
        <v>0</v>
      </c>
    </row>
    <row r="1616" spans="1:2" x14ac:dyDescent="0.25">
      <c r="A1616" s="4">
        <v>41340</v>
      </c>
      <c r="B1616" s="90">
        <v>0</v>
      </c>
    </row>
    <row r="1617" spans="1:2" x14ac:dyDescent="0.25">
      <c r="A1617" s="4">
        <v>41339</v>
      </c>
      <c r="B1617" s="90">
        <v>0</v>
      </c>
    </row>
    <row r="1618" spans="1:2" x14ac:dyDescent="0.25">
      <c r="A1618" s="4">
        <v>41338</v>
      </c>
      <c r="B1618" s="90">
        <v>0</v>
      </c>
    </row>
    <row r="1619" spans="1:2" x14ac:dyDescent="0.25">
      <c r="A1619" s="4">
        <v>41337</v>
      </c>
      <c r="B1619" s="90">
        <v>0</v>
      </c>
    </row>
    <row r="1620" spans="1:2" x14ac:dyDescent="0.25">
      <c r="A1620" s="4">
        <v>41336</v>
      </c>
      <c r="B1620" s="90">
        <v>0</v>
      </c>
    </row>
    <row r="1621" spans="1:2" x14ac:dyDescent="0.25">
      <c r="A1621" s="4">
        <v>41335</v>
      </c>
      <c r="B1621" s="90">
        <v>0</v>
      </c>
    </row>
    <row r="1622" spans="1:2" x14ac:dyDescent="0.25">
      <c r="A1622" s="4">
        <v>41334</v>
      </c>
      <c r="B1622" s="90">
        <v>0</v>
      </c>
    </row>
    <row r="1623" spans="1:2" x14ac:dyDescent="0.25">
      <c r="A1623" s="4">
        <v>41333</v>
      </c>
      <c r="B1623" s="90">
        <v>0</v>
      </c>
    </row>
    <row r="1624" spans="1:2" x14ac:dyDescent="0.25">
      <c r="A1624" s="4">
        <v>41332</v>
      </c>
      <c r="B1624" s="90">
        <v>0</v>
      </c>
    </row>
    <row r="1625" spans="1:2" x14ac:dyDescent="0.25">
      <c r="A1625" s="4">
        <v>41331</v>
      </c>
      <c r="B1625" s="90">
        <v>0</v>
      </c>
    </row>
    <row r="1626" spans="1:2" x14ac:dyDescent="0.25">
      <c r="A1626" s="4">
        <v>41330</v>
      </c>
      <c r="B1626" s="90">
        <v>0</v>
      </c>
    </row>
    <row r="1627" spans="1:2" x14ac:dyDescent="0.25">
      <c r="A1627" s="4">
        <v>41329</v>
      </c>
      <c r="B1627" s="90">
        <v>0</v>
      </c>
    </row>
    <row r="1628" spans="1:2" x14ac:dyDescent="0.25">
      <c r="A1628" s="4">
        <v>41328</v>
      </c>
      <c r="B1628" s="90">
        <v>0</v>
      </c>
    </row>
    <row r="1629" spans="1:2" x14ac:dyDescent="0.25">
      <c r="A1629" s="4">
        <v>41327</v>
      </c>
      <c r="B1629" s="90">
        <v>0</v>
      </c>
    </row>
    <row r="1630" spans="1:2" x14ac:dyDescent="0.25">
      <c r="A1630" s="4">
        <v>41326</v>
      </c>
      <c r="B1630" s="90">
        <v>0</v>
      </c>
    </row>
    <row r="1631" spans="1:2" x14ac:dyDescent="0.25">
      <c r="A1631" s="4">
        <v>41325</v>
      </c>
      <c r="B1631" s="90">
        <v>0</v>
      </c>
    </row>
    <row r="1632" spans="1:2" x14ac:dyDescent="0.25">
      <c r="A1632" s="4">
        <v>41324</v>
      </c>
      <c r="B1632" s="90">
        <v>0</v>
      </c>
    </row>
    <row r="1633" spans="1:2" x14ac:dyDescent="0.25">
      <c r="A1633" s="4">
        <v>41323</v>
      </c>
      <c r="B1633" s="90">
        <v>0</v>
      </c>
    </row>
    <row r="1634" spans="1:2" x14ac:dyDescent="0.25">
      <c r="A1634" s="4">
        <v>41322</v>
      </c>
      <c r="B1634" s="90">
        <v>0</v>
      </c>
    </row>
    <row r="1635" spans="1:2" x14ac:dyDescent="0.25">
      <c r="A1635" s="4">
        <v>41321</v>
      </c>
      <c r="B1635" s="90">
        <v>0</v>
      </c>
    </row>
    <row r="1636" spans="1:2" x14ac:dyDescent="0.25">
      <c r="A1636" s="4">
        <v>41320</v>
      </c>
      <c r="B1636" s="90">
        <v>0</v>
      </c>
    </row>
    <row r="1637" spans="1:2" x14ac:dyDescent="0.25">
      <c r="A1637" s="4">
        <v>41319</v>
      </c>
      <c r="B1637" s="90">
        <v>0</v>
      </c>
    </row>
    <row r="1638" spans="1:2" x14ac:dyDescent="0.25">
      <c r="A1638" s="4">
        <v>41318</v>
      </c>
      <c r="B1638" s="90">
        <v>0</v>
      </c>
    </row>
    <row r="1639" spans="1:2" x14ac:dyDescent="0.25">
      <c r="A1639" s="4">
        <v>41317</v>
      </c>
      <c r="B1639" s="90">
        <v>0</v>
      </c>
    </row>
    <row r="1640" spans="1:2" x14ac:dyDescent="0.25">
      <c r="A1640" s="4">
        <v>41316</v>
      </c>
      <c r="B1640" s="90">
        <v>0</v>
      </c>
    </row>
    <row r="1641" spans="1:2" x14ac:dyDescent="0.25">
      <c r="A1641" s="4">
        <v>41315</v>
      </c>
      <c r="B1641" s="90">
        <v>0</v>
      </c>
    </row>
    <row r="1642" spans="1:2" x14ac:dyDescent="0.25">
      <c r="A1642" s="4">
        <v>41314</v>
      </c>
      <c r="B1642" s="90">
        <v>0</v>
      </c>
    </row>
    <row r="1643" spans="1:2" x14ac:dyDescent="0.25">
      <c r="A1643" s="4">
        <v>41313</v>
      </c>
      <c r="B1643" s="90">
        <v>0</v>
      </c>
    </row>
    <row r="1644" spans="1:2" x14ac:dyDescent="0.25">
      <c r="A1644" s="4">
        <v>41312</v>
      </c>
      <c r="B1644" s="90">
        <v>0</v>
      </c>
    </row>
    <row r="1645" spans="1:2" x14ac:dyDescent="0.25">
      <c r="A1645" s="4">
        <v>41311</v>
      </c>
      <c r="B1645" s="90">
        <v>0</v>
      </c>
    </row>
    <row r="1646" spans="1:2" x14ac:dyDescent="0.25">
      <c r="A1646" s="4">
        <v>41310</v>
      </c>
      <c r="B1646" s="90">
        <v>0</v>
      </c>
    </row>
    <row r="1647" spans="1:2" x14ac:dyDescent="0.25">
      <c r="A1647" s="4">
        <v>41309</v>
      </c>
      <c r="B1647" s="90">
        <v>0</v>
      </c>
    </row>
    <row r="1648" spans="1:2" x14ac:dyDescent="0.25">
      <c r="A1648" s="4">
        <v>41308</v>
      </c>
      <c r="B1648" s="90">
        <v>0</v>
      </c>
    </row>
    <row r="1649" spans="1:2" x14ac:dyDescent="0.25">
      <c r="A1649" s="4">
        <v>41307</v>
      </c>
      <c r="B1649" s="90">
        <v>0</v>
      </c>
    </row>
    <row r="1650" spans="1:2" x14ac:dyDescent="0.25">
      <c r="A1650" s="4">
        <v>41306</v>
      </c>
      <c r="B1650" s="90">
        <v>0</v>
      </c>
    </row>
    <row r="1651" spans="1:2" x14ac:dyDescent="0.25">
      <c r="A1651" s="4">
        <v>41305</v>
      </c>
      <c r="B1651" s="90">
        <v>0</v>
      </c>
    </row>
    <row r="1652" spans="1:2" x14ac:dyDescent="0.25">
      <c r="A1652" s="4">
        <v>41304</v>
      </c>
      <c r="B1652" s="90">
        <v>0</v>
      </c>
    </row>
    <row r="1653" spans="1:2" x14ac:dyDescent="0.25">
      <c r="A1653" s="4">
        <v>41303</v>
      </c>
      <c r="B1653" s="90">
        <v>0</v>
      </c>
    </row>
    <row r="1654" spans="1:2" x14ac:dyDescent="0.25">
      <c r="A1654" s="4">
        <v>41302</v>
      </c>
      <c r="B1654" s="90">
        <v>0</v>
      </c>
    </row>
    <row r="1655" spans="1:2" x14ac:dyDescent="0.25">
      <c r="A1655" s="4">
        <v>41301</v>
      </c>
      <c r="B1655" s="90">
        <v>0</v>
      </c>
    </row>
    <row r="1656" spans="1:2" x14ac:dyDescent="0.25">
      <c r="A1656" s="4">
        <v>41300</v>
      </c>
      <c r="B1656" s="90">
        <v>0</v>
      </c>
    </row>
    <row r="1657" spans="1:2" x14ac:dyDescent="0.25">
      <c r="A1657" s="4">
        <v>41299</v>
      </c>
      <c r="B1657" s="90">
        <v>0</v>
      </c>
    </row>
    <row r="1658" spans="1:2" x14ac:dyDescent="0.25">
      <c r="A1658" s="4">
        <v>41298</v>
      </c>
      <c r="B1658" s="90">
        <v>0</v>
      </c>
    </row>
    <row r="1659" spans="1:2" x14ac:dyDescent="0.25">
      <c r="A1659" s="4">
        <v>41297</v>
      </c>
      <c r="B1659" s="90">
        <v>0</v>
      </c>
    </row>
    <row r="1660" spans="1:2" x14ac:dyDescent="0.25">
      <c r="A1660" s="4">
        <v>41296</v>
      </c>
      <c r="B1660" s="90">
        <v>0</v>
      </c>
    </row>
    <row r="1661" spans="1:2" x14ac:dyDescent="0.25">
      <c r="A1661" s="4">
        <v>41295</v>
      </c>
      <c r="B1661" s="90">
        <v>0</v>
      </c>
    </row>
    <row r="1662" spans="1:2" x14ac:dyDescent="0.25">
      <c r="A1662" s="4">
        <v>41294</v>
      </c>
      <c r="B1662" s="90">
        <v>0</v>
      </c>
    </row>
    <row r="1663" spans="1:2" x14ac:dyDescent="0.25">
      <c r="A1663" s="4">
        <v>41293</v>
      </c>
      <c r="B1663" s="90">
        <v>0</v>
      </c>
    </row>
    <row r="1664" spans="1:2" x14ac:dyDescent="0.25">
      <c r="A1664" s="4">
        <v>41292</v>
      </c>
      <c r="B1664" s="90">
        <v>0</v>
      </c>
    </row>
    <row r="1665" spans="1:2" x14ac:dyDescent="0.25">
      <c r="A1665" s="4">
        <v>41291</v>
      </c>
      <c r="B1665" s="90">
        <v>0</v>
      </c>
    </row>
    <row r="1666" spans="1:2" x14ac:dyDescent="0.25">
      <c r="A1666" s="4">
        <v>41290</v>
      </c>
      <c r="B1666" s="90">
        <v>0</v>
      </c>
    </row>
    <row r="1667" spans="1:2" x14ac:dyDescent="0.25">
      <c r="A1667" s="4">
        <v>41289</v>
      </c>
      <c r="B1667" s="90">
        <v>0</v>
      </c>
    </row>
    <row r="1668" spans="1:2" x14ac:dyDescent="0.25">
      <c r="A1668" s="4">
        <v>41288</v>
      </c>
      <c r="B1668" s="90">
        <v>0</v>
      </c>
    </row>
    <row r="1669" spans="1:2" x14ac:dyDescent="0.25">
      <c r="A1669" s="4">
        <v>41287</v>
      </c>
      <c r="B1669" s="90">
        <v>0</v>
      </c>
    </row>
    <row r="1670" spans="1:2" x14ac:dyDescent="0.25">
      <c r="A1670" s="4">
        <v>41286</v>
      </c>
      <c r="B1670" s="90">
        <v>0</v>
      </c>
    </row>
    <row r="1671" spans="1:2" x14ac:dyDescent="0.25">
      <c r="A1671" s="4">
        <v>41285</v>
      </c>
      <c r="B1671" s="90">
        <v>0</v>
      </c>
    </row>
    <row r="1672" spans="1:2" x14ac:dyDescent="0.25">
      <c r="A1672" s="4">
        <v>41284</v>
      </c>
      <c r="B1672" s="90">
        <v>0</v>
      </c>
    </row>
    <row r="1673" spans="1:2" x14ac:dyDescent="0.25">
      <c r="A1673" s="4">
        <v>41283</v>
      </c>
      <c r="B1673" s="90">
        <v>0</v>
      </c>
    </row>
    <row r="1674" spans="1:2" x14ac:dyDescent="0.25">
      <c r="A1674" s="4">
        <v>41282</v>
      </c>
      <c r="B1674" s="90">
        <v>0</v>
      </c>
    </row>
    <row r="1675" spans="1:2" x14ac:dyDescent="0.25">
      <c r="A1675" s="4">
        <v>41281</v>
      </c>
      <c r="B1675" s="90">
        <v>0</v>
      </c>
    </row>
    <row r="1676" spans="1:2" x14ac:dyDescent="0.25">
      <c r="A1676" s="4">
        <v>41280</v>
      </c>
      <c r="B1676" s="90">
        <v>0</v>
      </c>
    </row>
    <row r="1677" spans="1:2" x14ac:dyDescent="0.25">
      <c r="A1677" s="4">
        <v>41279</v>
      </c>
      <c r="B1677" s="90">
        <v>0</v>
      </c>
    </row>
    <row r="1678" spans="1:2" x14ac:dyDescent="0.25">
      <c r="A1678" s="4">
        <v>41278</v>
      </c>
      <c r="B1678" s="90">
        <v>0</v>
      </c>
    </row>
    <row r="1679" spans="1:2" x14ac:dyDescent="0.25">
      <c r="A1679" s="4">
        <v>41277</v>
      </c>
      <c r="B1679" s="90">
        <v>0</v>
      </c>
    </row>
    <row r="1680" spans="1:2" x14ac:dyDescent="0.25">
      <c r="A1680" s="4">
        <v>41276</v>
      </c>
      <c r="B1680" s="90">
        <v>0</v>
      </c>
    </row>
    <row r="1681" spans="1:2" x14ac:dyDescent="0.25">
      <c r="A1681" s="4">
        <v>41275</v>
      </c>
      <c r="B1681" s="90">
        <v>0</v>
      </c>
    </row>
    <row r="1682" spans="1:2" x14ac:dyDescent="0.25">
      <c r="A1682" s="4">
        <v>41274</v>
      </c>
      <c r="B1682" s="90">
        <v>0</v>
      </c>
    </row>
    <row r="1683" spans="1:2" x14ac:dyDescent="0.25">
      <c r="A1683" s="4">
        <v>41273</v>
      </c>
      <c r="B1683" s="90">
        <v>0</v>
      </c>
    </row>
    <row r="1684" spans="1:2" x14ac:dyDescent="0.25">
      <c r="A1684" s="4">
        <v>41272</v>
      </c>
      <c r="B1684" s="90">
        <v>0</v>
      </c>
    </row>
    <row r="1685" spans="1:2" x14ac:dyDescent="0.25">
      <c r="A1685" s="4">
        <v>41271</v>
      </c>
      <c r="B1685" s="90">
        <v>0</v>
      </c>
    </row>
    <row r="1686" spans="1:2" x14ac:dyDescent="0.25">
      <c r="A1686" s="4">
        <v>41270</v>
      </c>
      <c r="B1686" s="90">
        <v>0</v>
      </c>
    </row>
    <row r="1687" spans="1:2" x14ac:dyDescent="0.25">
      <c r="A1687" s="4">
        <v>41269</v>
      </c>
      <c r="B1687" s="90">
        <v>0</v>
      </c>
    </row>
    <row r="1688" spans="1:2" x14ac:dyDescent="0.25">
      <c r="A1688" s="4">
        <v>41268</v>
      </c>
      <c r="B1688" s="90">
        <v>0</v>
      </c>
    </row>
    <row r="1689" spans="1:2" x14ac:dyDescent="0.25">
      <c r="A1689" s="4">
        <v>41267</v>
      </c>
      <c r="B1689" s="90">
        <v>0</v>
      </c>
    </row>
    <row r="1690" spans="1:2" x14ac:dyDescent="0.25">
      <c r="A1690" s="4">
        <v>41266</v>
      </c>
      <c r="B1690" s="90">
        <v>0</v>
      </c>
    </row>
    <row r="1691" spans="1:2" x14ac:dyDescent="0.25">
      <c r="A1691" s="4">
        <v>41265</v>
      </c>
      <c r="B1691" s="90">
        <v>0</v>
      </c>
    </row>
    <row r="1692" spans="1:2" x14ac:dyDescent="0.25">
      <c r="A1692" s="4">
        <v>41264</v>
      </c>
      <c r="B1692" s="90">
        <v>0</v>
      </c>
    </row>
    <row r="1693" spans="1:2" x14ac:dyDescent="0.25">
      <c r="A1693" s="4">
        <v>41263</v>
      </c>
      <c r="B1693" s="90">
        <v>0</v>
      </c>
    </row>
    <row r="1694" spans="1:2" x14ac:dyDescent="0.25">
      <c r="A1694" s="4">
        <v>41262</v>
      </c>
      <c r="B1694" s="90">
        <v>0</v>
      </c>
    </row>
    <row r="1695" spans="1:2" x14ac:dyDescent="0.25">
      <c r="A1695" s="4">
        <v>41261</v>
      </c>
      <c r="B1695" s="90">
        <v>0</v>
      </c>
    </row>
    <row r="1696" spans="1:2" x14ac:dyDescent="0.25">
      <c r="A1696" s="4">
        <v>41260</v>
      </c>
      <c r="B1696" s="90">
        <v>0</v>
      </c>
    </row>
    <row r="1697" spans="1:2" x14ac:dyDescent="0.25">
      <c r="A1697" s="4">
        <v>41259</v>
      </c>
      <c r="B1697" s="90">
        <v>0</v>
      </c>
    </row>
    <row r="1698" spans="1:2" x14ac:dyDescent="0.25">
      <c r="A1698" s="4">
        <v>41258</v>
      </c>
      <c r="B1698" s="90">
        <v>0</v>
      </c>
    </row>
    <row r="1699" spans="1:2" x14ac:dyDescent="0.25">
      <c r="A1699" s="4">
        <v>41257</v>
      </c>
      <c r="B1699" s="90">
        <v>0</v>
      </c>
    </row>
    <row r="1700" spans="1:2" x14ac:dyDescent="0.25">
      <c r="A1700" s="4">
        <v>41256</v>
      </c>
      <c r="B1700" s="90">
        <v>0</v>
      </c>
    </row>
    <row r="1701" spans="1:2" x14ac:dyDescent="0.25">
      <c r="A1701" s="4">
        <v>41255</v>
      </c>
      <c r="B1701" s="90">
        <v>0</v>
      </c>
    </row>
    <row r="1702" spans="1:2" x14ac:dyDescent="0.25">
      <c r="A1702" s="4">
        <v>41254</v>
      </c>
      <c r="B1702" s="90">
        <v>0</v>
      </c>
    </row>
    <row r="1703" spans="1:2" x14ac:dyDescent="0.25">
      <c r="A1703" s="4">
        <v>41253</v>
      </c>
      <c r="B1703" s="90">
        <v>0</v>
      </c>
    </row>
    <row r="1704" spans="1:2" x14ac:dyDescent="0.25">
      <c r="A1704" s="4">
        <v>41252</v>
      </c>
      <c r="B1704" s="90">
        <v>0</v>
      </c>
    </row>
    <row r="1705" spans="1:2" x14ac:dyDescent="0.25">
      <c r="A1705" s="4">
        <v>41251</v>
      </c>
      <c r="B1705" s="90">
        <v>0</v>
      </c>
    </row>
    <row r="1706" spans="1:2" x14ac:dyDescent="0.25">
      <c r="A1706" s="4">
        <v>41250</v>
      </c>
      <c r="B1706" s="90">
        <v>0</v>
      </c>
    </row>
    <row r="1707" spans="1:2" x14ac:dyDescent="0.25">
      <c r="A1707" s="4">
        <v>41249</v>
      </c>
      <c r="B1707" s="90">
        <v>0</v>
      </c>
    </row>
    <row r="1708" spans="1:2" x14ac:dyDescent="0.25">
      <c r="A1708" s="4">
        <v>41248</v>
      </c>
      <c r="B1708" s="90">
        <v>0</v>
      </c>
    </row>
    <row r="1709" spans="1:2" x14ac:dyDescent="0.25">
      <c r="A1709" s="4">
        <v>41247</v>
      </c>
      <c r="B1709" s="90">
        <v>0</v>
      </c>
    </row>
    <row r="1710" spans="1:2" x14ac:dyDescent="0.25">
      <c r="A1710" s="4">
        <v>41246</v>
      </c>
      <c r="B1710" s="90">
        <v>0</v>
      </c>
    </row>
    <row r="1711" spans="1:2" x14ac:dyDescent="0.25">
      <c r="A1711" s="4">
        <v>41245</v>
      </c>
      <c r="B1711" s="90">
        <v>0</v>
      </c>
    </row>
    <row r="1712" spans="1:2" x14ac:dyDescent="0.25">
      <c r="A1712" s="4">
        <v>41244</v>
      </c>
      <c r="B1712" s="90">
        <v>0</v>
      </c>
    </row>
    <row r="1713" spans="1:2" x14ac:dyDescent="0.25">
      <c r="A1713" s="4">
        <v>41243</v>
      </c>
      <c r="B1713" s="90">
        <v>0</v>
      </c>
    </row>
    <row r="1714" spans="1:2" x14ac:dyDescent="0.25">
      <c r="A1714" s="4">
        <v>41242</v>
      </c>
      <c r="B1714" s="90">
        <v>0</v>
      </c>
    </row>
    <row r="1715" spans="1:2" x14ac:dyDescent="0.25">
      <c r="A1715" s="4">
        <v>41241</v>
      </c>
      <c r="B1715" s="90">
        <v>0</v>
      </c>
    </row>
    <row r="1716" spans="1:2" x14ac:dyDescent="0.25">
      <c r="A1716" s="4">
        <v>41240</v>
      </c>
      <c r="B1716" s="90">
        <v>0</v>
      </c>
    </row>
    <row r="1717" spans="1:2" x14ac:dyDescent="0.25">
      <c r="A1717" s="4">
        <v>41239</v>
      </c>
      <c r="B1717" s="90">
        <v>0</v>
      </c>
    </row>
    <row r="1718" spans="1:2" x14ac:dyDescent="0.25">
      <c r="A1718" s="4">
        <v>41238</v>
      </c>
      <c r="B1718" s="90">
        <v>0</v>
      </c>
    </row>
    <row r="1719" spans="1:2" x14ac:dyDescent="0.25">
      <c r="A1719" s="4">
        <v>41237</v>
      </c>
      <c r="B1719" s="90">
        <v>0</v>
      </c>
    </row>
    <row r="1720" spans="1:2" x14ac:dyDescent="0.25">
      <c r="A1720" s="4">
        <v>41236</v>
      </c>
      <c r="B1720" s="90">
        <v>0</v>
      </c>
    </row>
    <row r="1721" spans="1:2" x14ac:dyDescent="0.25">
      <c r="A1721" s="4">
        <v>41235</v>
      </c>
      <c r="B1721" s="90">
        <v>0</v>
      </c>
    </row>
    <row r="1722" spans="1:2" x14ac:dyDescent="0.25">
      <c r="A1722" s="4">
        <v>41234</v>
      </c>
      <c r="B1722" s="90">
        <v>0</v>
      </c>
    </row>
    <row r="1723" spans="1:2" x14ac:dyDescent="0.25">
      <c r="A1723" s="4">
        <v>41233</v>
      </c>
      <c r="B1723" s="90">
        <v>0</v>
      </c>
    </row>
    <row r="1724" spans="1:2" x14ac:dyDescent="0.25">
      <c r="A1724" s="4">
        <v>41232</v>
      </c>
      <c r="B1724" s="90">
        <v>0</v>
      </c>
    </row>
    <row r="1725" spans="1:2" x14ac:dyDescent="0.25">
      <c r="A1725" s="4">
        <v>41231</v>
      </c>
      <c r="B1725" s="90">
        <v>0</v>
      </c>
    </row>
    <row r="1726" spans="1:2" x14ac:dyDescent="0.25">
      <c r="A1726" s="4">
        <v>41230</v>
      </c>
      <c r="B1726" s="90">
        <v>0</v>
      </c>
    </row>
    <row r="1727" spans="1:2" x14ac:dyDescent="0.25">
      <c r="A1727" s="4">
        <v>41229</v>
      </c>
      <c r="B1727" s="90">
        <v>0</v>
      </c>
    </row>
    <row r="1728" spans="1:2" x14ac:dyDescent="0.25">
      <c r="A1728" s="4">
        <v>41228</v>
      </c>
      <c r="B1728" s="90">
        <v>0</v>
      </c>
    </row>
    <row r="1729" spans="1:2" x14ac:dyDescent="0.25">
      <c r="A1729" s="4">
        <v>41227</v>
      </c>
      <c r="B1729" s="90">
        <v>0</v>
      </c>
    </row>
    <row r="1730" spans="1:2" x14ac:dyDescent="0.25">
      <c r="A1730" s="4">
        <v>41226</v>
      </c>
      <c r="B1730" s="90">
        <v>0</v>
      </c>
    </row>
    <row r="1731" spans="1:2" x14ac:dyDescent="0.25">
      <c r="A1731" s="4">
        <v>41225</v>
      </c>
      <c r="B1731" s="90">
        <v>0</v>
      </c>
    </row>
    <row r="1732" spans="1:2" x14ac:dyDescent="0.25">
      <c r="A1732" s="4">
        <v>41224</v>
      </c>
      <c r="B1732" s="90">
        <v>0</v>
      </c>
    </row>
    <row r="1733" spans="1:2" x14ac:dyDescent="0.25">
      <c r="A1733" s="4">
        <v>41223</v>
      </c>
      <c r="B1733" s="90">
        <v>0</v>
      </c>
    </row>
    <row r="1734" spans="1:2" x14ac:dyDescent="0.25">
      <c r="A1734" s="4">
        <v>41222</v>
      </c>
      <c r="B1734" s="90">
        <v>0</v>
      </c>
    </row>
    <row r="1735" spans="1:2" x14ac:dyDescent="0.25">
      <c r="A1735" s="4">
        <v>41221</v>
      </c>
      <c r="B1735" s="90">
        <v>0</v>
      </c>
    </row>
    <row r="1736" spans="1:2" x14ac:dyDescent="0.25">
      <c r="A1736" s="4">
        <v>41220</v>
      </c>
      <c r="B1736" s="90">
        <v>0</v>
      </c>
    </row>
    <row r="1737" spans="1:2" x14ac:dyDescent="0.25">
      <c r="A1737" s="4">
        <v>41219</v>
      </c>
      <c r="B1737" s="90">
        <v>0</v>
      </c>
    </row>
    <row r="1738" spans="1:2" x14ac:dyDescent="0.25">
      <c r="A1738" s="4">
        <v>41218</v>
      </c>
      <c r="B1738" s="90">
        <v>0</v>
      </c>
    </row>
    <row r="1739" spans="1:2" x14ac:dyDescent="0.25">
      <c r="A1739" s="4">
        <v>41217</v>
      </c>
      <c r="B1739" s="90">
        <v>0</v>
      </c>
    </row>
    <row r="1740" spans="1:2" x14ac:dyDescent="0.25">
      <c r="A1740" s="4">
        <v>41216</v>
      </c>
      <c r="B1740" s="90">
        <v>0</v>
      </c>
    </row>
    <row r="1741" spans="1:2" x14ac:dyDescent="0.25">
      <c r="A1741" s="4">
        <v>41215</v>
      </c>
      <c r="B1741" s="90">
        <v>0</v>
      </c>
    </row>
    <row r="1742" spans="1:2" x14ac:dyDescent="0.25">
      <c r="A1742" s="4">
        <v>41214</v>
      </c>
      <c r="B1742" s="90">
        <v>0</v>
      </c>
    </row>
    <row r="1743" spans="1:2" x14ac:dyDescent="0.25">
      <c r="A1743" s="4">
        <v>41213</v>
      </c>
      <c r="B1743" s="90">
        <v>0</v>
      </c>
    </row>
    <row r="1744" spans="1:2" x14ac:dyDescent="0.25">
      <c r="A1744" s="4">
        <v>41212</v>
      </c>
      <c r="B1744" s="90">
        <v>0</v>
      </c>
    </row>
    <row r="1745" spans="1:2" x14ac:dyDescent="0.25">
      <c r="A1745" s="4">
        <v>41211</v>
      </c>
      <c r="B1745" s="90">
        <v>0</v>
      </c>
    </row>
    <row r="1746" spans="1:2" x14ac:dyDescent="0.25">
      <c r="A1746" s="4">
        <v>41210</v>
      </c>
      <c r="B1746" s="90">
        <v>0</v>
      </c>
    </row>
    <row r="1747" spans="1:2" x14ac:dyDescent="0.25">
      <c r="A1747" s="4">
        <v>41209</v>
      </c>
      <c r="B1747" s="90">
        <v>0</v>
      </c>
    </row>
    <row r="1748" spans="1:2" x14ac:dyDescent="0.25">
      <c r="A1748" s="4">
        <v>41208</v>
      </c>
      <c r="B1748" s="90">
        <v>0</v>
      </c>
    </row>
    <row r="1749" spans="1:2" x14ac:dyDescent="0.25">
      <c r="A1749" s="4">
        <v>41207</v>
      </c>
      <c r="B1749" s="90">
        <v>0</v>
      </c>
    </row>
    <row r="1750" spans="1:2" x14ac:dyDescent="0.25">
      <c r="A1750" s="4">
        <v>41206</v>
      </c>
      <c r="B1750" s="90">
        <v>0</v>
      </c>
    </row>
    <row r="1751" spans="1:2" x14ac:dyDescent="0.25">
      <c r="A1751" s="4">
        <v>41205</v>
      </c>
      <c r="B1751" s="90">
        <v>0</v>
      </c>
    </row>
    <row r="1752" spans="1:2" x14ac:dyDescent="0.25">
      <c r="A1752" s="4">
        <v>41204</v>
      </c>
      <c r="B1752" s="90">
        <v>0</v>
      </c>
    </row>
    <row r="1753" spans="1:2" x14ac:dyDescent="0.25">
      <c r="A1753" s="4">
        <v>41203</v>
      </c>
      <c r="B1753" s="90">
        <v>0</v>
      </c>
    </row>
    <row r="1754" spans="1:2" x14ac:dyDescent="0.25">
      <c r="A1754" s="4">
        <v>41202</v>
      </c>
      <c r="B1754" s="90">
        <v>0</v>
      </c>
    </row>
    <row r="1755" spans="1:2" x14ac:dyDescent="0.25">
      <c r="A1755" s="4">
        <v>41201</v>
      </c>
      <c r="B1755" s="90">
        <v>0</v>
      </c>
    </row>
    <row r="1756" spans="1:2" x14ac:dyDescent="0.25">
      <c r="A1756" s="4">
        <v>41200</v>
      </c>
      <c r="B1756" s="90">
        <v>0</v>
      </c>
    </row>
    <row r="1757" spans="1:2" x14ac:dyDescent="0.25">
      <c r="A1757" s="4">
        <v>41199</v>
      </c>
      <c r="B1757" s="90">
        <v>0</v>
      </c>
    </row>
    <row r="1758" spans="1:2" x14ac:dyDescent="0.25">
      <c r="A1758" s="4">
        <v>41198</v>
      </c>
      <c r="B1758" s="90">
        <v>0</v>
      </c>
    </row>
    <row r="1759" spans="1:2" x14ac:dyDescent="0.25">
      <c r="A1759" s="4">
        <v>41197</v>
      </c>
      <c r="B1759" s="90">
        <v>0</v>
      </c>
    </row>
    <row r="1760" spans="1:2" x14ac:dyDescent="0.25">
      <c r="A1760" s="4">
        <v>41196</v>
      </c>
      <c r="B1760" s="90">
        <v>0</v>
      </c>
    </row>
    <row r="1761" spans="1:2" x14ac:dyDescent="0.25">
      <c r="A1761" s="4">
        <v>41195</v>
      </c>
      <c r="B1761" s="90">
        <v>0</v>
      </c>
    </row>
    <row r="1762" spans="1:2" x14ac:dyDescent="0.25">
      <c r="A1762" s="4">
        <v>41194</v>
      </c>
      <c r="B1762" s="90">
        <v>0</v>
      </c>
    </row>
    <row r="1763" spans="1:2" x14ac:dyDescent="0.25">
      <c r="A1763" s="4">
        <v>41193</v>
      </c>
      <c r="B1763" s="90">
        <v>0</v>
      </c>
    </row>
    <row r="1764" spans="1:2" x14ac:dyDescent="0.25">
      <c r="A1764" s="4">
        <v>41192</v>
      </c>
      <c r="B1764" s="90">
        <v>0</v>
      </c>
    </row>
    <row r="1765" spans="1:2" x14ac:dyDescent="0.25">
      <c r="A1765" s="4">
        <v>41191</v>
      </c>
      <c r="B1765" s="90">
        <v>0</v>
      </c>
    </row>
    <row r="1766" spans="1:2" x14ac:dyDescent="0.25">
      <c r="A1766" s="4">
        <v>41190</v>
      </c>
      <c r="B1766" s="90">
        <v>0</v>
      </c>
    </row>
    <row r="1767" spans="1:2" x14ac:dyDescent="0.25">
      <c r="A1767" s="4">
        <v>41189</v>
      </c>
      <c r="B1767" s="90">
        <v>0</v>
      </c>
    </row>
    <row r="1768" spans="1:2" x14ac:dyDescent="0.25">
      <c r="A1768" s="4">
        <v>41188</v>
      </c>
      <c r="B1768" s="90">
        <v>0</v>
      </c>
    </row>
    <row r="1769" spans="1:2" x14ac:dyDescent="0.25">
      <c r="A1769" s="4">
        <v>41187</v>
      </c>
      <c r="B1769" s="90">
        <v>0</v>
      </c>
    </row>
    <row r="1770" spans="1:2" x14ac:dyDescent="0.25">
      <c r="A1770" s="4">
        <v>41186</v>
      </c>
      <c r="B1770" s="90">
        <v>0</v>
      </c>
    </row>
    <row r="1771" spans="1:2" x14ac:dyDescent="0.25">
      <c r="A1771" s="4">
        <v>41185</v>
      </c>
      <c r="B1771" s="90">
        <v>0</v>
      </c>
    </row>
    <row r="1772" spans="1:2" x14ac:dyDescent="0.25">
      <c r="A1772" s="4">
        <v>41184</v>
      </c>
      <c r="B1772" s="90">
        <v>0</v>
      </c>
    </row>
    <row r="1773" spans="1:2" x14ac:dyDescent="0.25">
      <c r="A1773" s="4">
        <v>41183</v>
      </c>
      <c r="B1773" s="90">
        <v>0</v>
      </c>
    </row>
    <row r="1774" spans="1:2" x14ac:dyDescent="0.25">
      <c r="A1774" s="4">
        <v>41182</v>
      </c>
      <c r="B1774" s="90">
        <v>0</v>
      </c>
    </row>
    <row r="1775" spans="1:2" x14ac:dyDescent="0.25">
      <c r="A1775" s="4">
        <v>41181</v>
      </c>
      <c r="B1775" s="90">
        <v>0</v>
      </c>
    </row>
    <row r="1776" spans="1:2" x14ac:dyDescent="0.25">
      <c r="A1776" s="4">
        <v>41180</v>
      </c>
      <c r="B1776" s="90">
        <v>0</v>
      </c>
    </row>
    <row r="1777" spans="1:2" x14ac:dyDescent="0.25">
      <c r="A1777" s="4">
        <v>41179</v>
      </c>
      <c r="B1777" s="90">
        <v>0</v>
      </c>
    </row>
    <row r="1778" spans="1:2" x14ac:dyDescent="0.25">
      <c r="A1778" s="4">
        <v>41178</v>
      </c>
      <c r="B1778" s="90">
        <v>0</v>
      </c>
    </row>
    <row r="1779" spans="1:2" x14ac:dyDescent="0.25">
      <c r="A1779" s="4">
        <v>41177</v>
      </c>
      <c r="B1779" s="90">
        <v>0</v>
      </c>
    </row>
    <row r="1780" spans="1:2" x14ac:dyDescent="0.25">
      <c r="A1780" s="4">
        <v>41176</v>
      </c>
      <c r="B1780" s="90">
        <v>0</v>
      </c>
    </row>
    <row r="1781" spans="1:2" x14ac:dyDescent="0.25">
      <c r="A1781" s="4">
        <v>41175</v>
      </c>
      <c r="B1781" s="90">
        <v>0</v>
      </c>
    </row>
    <row r="1782" spans="1:2" x14ac:dyDescent="0.25">
      <c r="A1782" s="4">
        <v>41174</v>
      </c>
      <c r="B1782" s="90">
        <v>0</v>
      </c>
    </row>
    <row r="1783" spans="1:2" x14ac:dyDescent="0.25">
      <c r="A1783" s="4">
        <v>41173</v>
      </c>
      <c r="B1783" s="90">
        <v>0</v>
      </c>
    </row>
    <row r="1784" spans="1:2" x14ac:dyDescent="0.25">
      <c r="A1784" s="4">
        <v>41172</v>
      </c>
      <c r="B1784" s="90">
        <v>0</v>
      </c>
    </row>
    <row r="1785" spans="1:2" x14ac:dyDescent="0.25">
      <c r="A1785" s="4">
        <v>41171</v>
      </c>
      <c r="B1785" s="90">
        <v>0</v>
      </c>
    </row>
    <row r="1786" spans="1:2" x14ac:dyDescent="0.25">
      <c r="A1786" s="4">
        <v>41170</v>
      </c>
      <c r="B1786" s="90">
        <v>0</v>
      </c>
    </row>
    <row r="1787" spans="1:2" x14ac:dyDescent="0.25">
      <c r="A1787" s="4">
        <v>41169</v>
      </c>
      <c r="B1787" s="90">
        <v>0</v>
      </c>
    </row>
    <row r="1788" spans="1:2" x14ac:dyDescent="0.25">
      <c r="A1788" s="4">
        <v>41168</v>
      </c>
      <c r="B1788" s="90">
        <v>0</v>
      </c>
    </row>
    <row r="1789" spans="1:2" x14ac:dyDescent="0.25">
      <c r="A1789" s="4">
        <v>41167</v>
      </c>
      <c r="B1789" s="90">
        <v>0</v>
      </c>
    </row>
    <row r="1790" spans="1:2" x14ac:dyDescent="0.25">
      <c r="A1790" s="4">
        <v>41166</v>
      </c>
      <c r="B1790" s="90">
        <v>0</v>
      </c>
    </row>
    <row r="1791" spans="1:2" x14ac:dyDescent="0.25">
      <c r="A1791" s="4">
        <v>41165</v>
      </c>
      <c r="B1791" s="90">
        <v>0</v>
      </c>
    </row>
    <row r="1792" spans="1:2" x14ac:dyDescent="0.25">
      <c r="A1792" s="4">
        <v>41164</v>
      </c>
      <c r="B1792" s="90">
        <v>0</v>
      </c>
    </row>
    <row r="1793" spans="1:2" x14ac:dyDescent="0.25">
      <c r="A1793" s="4">
        <v>41163</v>
      </c>
      <c r="B1793" s="90">
        <v>0</v>
      </c>
    </row>
    <row r="1794" spans="1:2" x14ac:dyDescent="0.25">
      <c r="A1794" s="4">
        <v>41162</v>
      </c>
      <c r="B1794" s="90">
        <v>0</v>
      </c>
    </row>
    <row r="1795" spans="1:2" x14ac:dyDescent="0.25">
      <c r="A1795" s="4">
        <v>41161</v>
      </c>
      <c r="B1795" s="90">
        <v>0</v>
      </c>
    </row>
    <row r="1796" spans="1:2" x14ac:dyDescent="0.25">
      <c r="A1796" s="4">
        <v>41160</v>
      </c>
      <c r="B1796" s="90">
        <v>0</v>
      </c>
    </row>
    <row r="1797" spans="1:2" x14ac:dyDescent="0.25">
      <c r="A1797" s="4">
        <v>41159</v>
      </c>
      <c r="B1797" s="90">
        <v>0</v>
      </c>
    </row>
    <row r="1798" spans="1:2" x14ac:dyDescent="0.25">
      <c r="A1798" s="4">
        <v>41158</v>
      </c>
      <c r="B1798" s="90">
        <v>0</v>
      </c>
    </row>
    <row r="1799" spans="1:2" x14ac:dyDescent="0.25">
      <c r="A1799" s="4">
        <v>41157</v>
      </c>
      <c r="B1799" s="90">
        <v>0</v>
      </c>
    </row>
    <row r="1800" spans="1:2" x14ac:dyDescent="0.25">
      <c r="A1800" s="4">
        <v>41156</v>
      </c>
      <c r="B1800" s="90">
        <v>0</v>
      </c>
    </row>
    <row r="1801" spans="1:2" x14ac:dyDescent="0.25">
      <c r="A1801" s="4">
        <v>41155</v>
      </c>
      <c r="B1801" s="90">
        <v>0</v>
      </c>
    </row>
    <row r="1802" spans="1:2" x14ac:dyDescent="0.25">
      <c r="A1802" s="4">
        <v>41154</v>
      </c>
      <c r="B1802" s="90">
        <v>0</v>
      </c>
    </row>
    <row r="1803" spans="1:2" x14ac:dyDescent="0.25">
      <c r="A1803" s="4">
        <v>41153</v>
      </c>
      <c r="B1803" s="90">
        <v>0</v>
      </c>
    </row>
    <row r="1804" spans="1:2" x14ac:dyDescent="0.25">
      <c r="A1804" s="4">
        <v>41152</v>
      </c>
      <c r="B1804" s="90">
        <v>0</v>
      </c>
    </row>
    <row r="1805" spans="1:2" x14ac:dyDescent="0.25">
      <c r="A1805" s="4">
        <v>41151</v>
      </c>
      <c r="B1805" s="90">
        <v>0</v>
      </c>
    </row>
    <row r="1806" spans="1:2" x14ac:dyDescent="0.25">
      <c r="A1806" s="4">
        <v>41150</v>
      </c>
      <c r="B1806" s="90">
        <v>0</v>
      </c>
    </row>
    <row r="1807" spans="1:2" x14ac:dyDescent="0.25">
      <c r="A1807" s="4">
        <v>41149</v>
      </c>
      <c r="B1807" s="90">
        <v>0</v>
      </c>
    </row>
    <row r="1808" spans="1:2" x14ac:dyDescent="0.25">
      <c r="A1808" s="4">
        <v>41148</v>
      </c>
      <c r="B1808" s="90">
        <v>0</v>
      </c>
    </row>
    <row r="1809" spans="1:2" x14ac:dyDescent="0.25">
      <c r="A1809" s="4">
        <v>41147</v>
      </c>
      <c r="B1809" s="90">
        <v>0</v>
      </c>
    </row>
    <row r="1810" spans="1:2" x14ac:dyDescent="0.25">
      <c r="A1810" s="4">
        <v>41146</v>
      </c>
      <c r="B1810" s="90">
        <v>0</v>
      </c>
    </row>
    <row r="1811" spans="1:2" x14ac:dyDescent="0.25">
      <c r="A1811" s="4">
        <v>41145</v>
      </c>
      <c r="B1811" s="90">
        <v>0</v>
      </c>
    </row>
    <row r="1812" spans="1:2" x14ac:dyDescent="0.25">
      <c r="A1812" s="4">
        <v>41144</v>
      </c>
      <c r="B1812" s="90">
        <v>0</v>
      </c>
    </row>
    <row r="1813" spans="1:2" x14ac:dyDescent="0.25">
      <c r="A1813" s="4">
        <v>41143</v>
      </c>
      <c r="B1813" s="90">
        <v>0</v>
      </c>
    </row>
    <row r="1814" spans="1:2" x14ac:dyDescent="0.25">
      <c r="A1814" s="4">
        <v>41142</v>
      </c>
      <c r="B1814" s="90">
        <v>0</v>
      </c>
    </row>
    <row r="1815" spans="1:2" x14ac:dyDescent="0.25">
      <c r="A1815" s="4">
        <v>41141</v>
      </c>
      <c r="B1815" s="90">
        <v>0</v>
      </c>
    </row>
    <row r="1816" spans="1:2" x14ac:dyDescent="0.25">
      <c r="A1816" s="4">
        <v>41140</v>
      </c>
      <c r="B1816" s="90">
        <v>0</v>
      </c>
    </row>
    <row r="1817" spans="1:2" x14ac:dyDescent="0.25">
      <c r="A1817" s="4">
        <v>41139</v>
      </c>
      <c r="B1817" s="90">
        <v>0</v>
      </c>
    </row>
    <row r="1818" spans="1:2" x14ac:dyDescent="0.25">
      <c r="A1818" s="4">
        <v>41138</v>
      </c>
      <c r="B1818" s="90">
        <v>0</v>
      </c>
    </row>
    <row r="1819" spans="1:2" x14ac:dyDescent="0.25">
      <c r="A1819" s="4">
        <v>41137</v>
      </c>
      <c r="B1819" s="90">
        <v>0</v>
      </c>
    </row>
    <row r="1820" spans="1:2" x14ac:dyDescent="0.25">
      <c r="A1820" s="4">
        <v>41136</v>
      </c>
      <c r="B1820" s="90">
        <v>0</v>
      </c>
    </row>
    <row r="1821" spans="1:2" x14ac:dyDescent="0.25">
      <c r="A1821" s="4">
        <v>41135</v>
      </c>
      <c r="B1821" s="90">
        <v>0</v>
      </c>
    </row>
    <row r="1822" spans="1:2" x14ac:dyDescent="0.25">
      <c r="A1822" s="4">
        <v>41134</v>
      </c>
      <c r="B1822" s="90">
        <v>0</v>
      </c>
    </row>
    <row r="1823" spans="1:2" x14ac:dyDescent="0.25">
      <c r="A1823" s="4">
        <v>41133</v>
      </c>
      <c r="B1823" s="90">
        <v>0</v>
      </c>
    </row>
    <row r="1824" spans="1:2" x14ac:dyDescent="0.25">
      <c r="A1824" s="4">
        <v>41132</v>
      </c>
      <c r="B1824" s="90">
        <v>0</v>
      </c>
    </row>
    <row r="1825" spans="1:2" x14ac:dyDescent="0.25">
      <c r="A1825" s="4">
        <v>41131</v>
      </c>
      <c r="B1825" s="90">
        <v>0</v>
      </c>
    </row>
    <row r="1826" spans="1:2" x14ac:dyDescent="0.25">
      <c r="A1826" s="4">
        <v>41130</v>
      </c>
      <c r="B1826" s="90">
        <v>0</v>
      </c>
    </row>
    <row r="1827" spans="1:2" x14ac:dyDescent="0.25">
      <c r="A1827" s="4">
        <v>41129</v>
      </c>
      <c r="B1827" s="90">
        <v>0</v>
      </c>
    </row>
    <row r="1828" spans="1:2" x14ac:dyDescent="0.25">
      <c r="A1828" s="4">
        <v>41128</v>
      </c>
      <c r="B1828" s="90">
        <v>0</v>
      </c>
    </row>
    <row r="1829" spans="1:2" x14ac:dyDescent="0.25">
      <c r="A1829" s="4">
        <v>41127</v>
      </c>
      <c r="B1829" s="90">
        <v>2.3599999999999999E-2</v>
      </c>
    </row>
    <row r="1830" spans="1:2" x14ac:dyDescent="0.25">
      <c r="A1830" s="4">
        <v>41126</v>
      </c>
      <c r="B1830" s="90">
        <v>0</v>
      </c>
    </row>
    <row r="1831" spans="1:2" x14ac:dyDescent="0.25">
      <c r="A1831" s="4">
        <v>41125</v>
      </c>
      <c r="B1831" s="90">
        <v>0</v>
      </c>
    </row>
    <row r="1832" spans="1:2" x14ac:dyDescent="0.25">
      <c r="A1832" s="4">
        <v>41124</v>
      </c>
      <c r="B1832" s="90">
        <v>0</v>
      </c>
    </row>
    <row r="1833" spans="1:2" x14ac:dyDescent="0.25">
      <c r="A1833" s="4">
        <v>41123</v>
      </c>
      <c r="B1833" s="90">
        <v>0</v>
      </c>
    </row>
    <row r="1834" spans="1:2" x14ac:dyDescent="0.25">
      <c r="A1834" s="4">
        <v>41122</v>
      </c>
      <c r="B1834" s="90">
        <v>1.23E-2</v>
      </c>
    </row>
    <row r="1835" spans="1:2" x14ac:dyDescent="0.25">
      <c r="A1835" s="4">
        <v>41121</v>
      </c>
      <c r="B1835" s="90">
        <v>1.44E-2</v>
      </c>
    </row>
    <row r="1836" spans="1:2" x14ac:dyDescent="0.25">
      <c r="A1836" s="4">
        <v>41120</v>
      </c>
      <c r="B1836" s="90">
        <v>0</v>
      </c>
    </row>
    <row r="1837" spans="1:2" x14ac:dyDescent="0.25">
      <c r="A1837" s="4">
        <v>41119</v>
      </c>
      <c r="B1837" s="90">
        <v>0</v>
      </c>
    </row>
    <row r="1838" spans="1:2" x14ac:dyDescent="0.25">
      <c r="A1838" s="4">
        <v>41118</v>
      </c>
      <c r="B1838" s="90">
        <v>0</v>
      </c>
    </row>
    <row r="1839" spans="1:2" x14ac:dyDescent="0.25">
      <c r="A1839" s="4">
        <v>41117</v>
      </c>
      <c r="B1839" s="90">
        <v>0</v>
      </c>
    </row>
    <row r="1840" spans="1:2" x14ac:dyDescent="0.25">
      <c r="A1840" s="4">
        <v>41116</v>
      </c>
      <c r="B1840" s="90">
        <v>0</v>
      </c>
    </row>
    <row r="1841" spans="1:2" x14ac:dyDescent="0.25">
      <c r="A1841" s="4">
        <v>41115</v>
      </c>
      <c r="B1841" s="90">
        <v>2.3199999999999998E-2</v>
      </c>
    </row>
    <row r="1842" spans="1:2" x14ac:dyDescent="0.25">
      <c r="A1842" s="4">
        <v>41114</v>
      </c>
      <c r="B1842" s="90">
        <v>1.8100000000000002E-2</v>
      </c>
    </row>
    <row r="1843" spans="1:2" x14ac:dyDescent="0.25">
      <c r="A1843" s="4">
        <v>41113</v>
      </c>
      <c r="B1843" s="90">
        <v>2.1499999999999998E-2</v>
      </c>
    </row>
    <row r="1844" spans="1:2" x14ac:dyDescent="0.25">
      <c r="A1844" s="4">
        <v>41112</v>
      </c>
      <c r="B1844" s="90">
        <v>0</v>
      </c>
    </row>
    <row r="1845" spans="1:2" x14ac:dyDescent="0.25">
      <c r="A1845" s="4">
        <v>41111</v>
      </c>
      <c r="B1845" s="90">
        <v>0</v>
      </c>
    </row>
    <row r="1846" spans="1:2" x14ac:dyDescent="0.25">
      <c r="A1846" s="4">
        <v>41110</v>
      </c>
      <c r="B1846" s="90">
        <v>0</v>
      </c>
    </row>
    <row r="1847" spans="1:2" x14ac:dyDescent="0.25">
      <c r="A1847" s="4">
        <v>41109</v>
      </c>
      <c r="B1847" s="90">
        <v>0</v>
      </c>
    </row>
    <row r="1848" spans="1:2" x14ac:dyDescent="0.25">
      <c r="A1848" s="4">
        <v>41108</v>
      </c>
      <c r="B1848" s="90">
        <v>8.9999999999999998E-4</v>
      </c>
    </row>
    <row r="1849" spans="1:2" x14ac:dyDescent="0.25">
      <c r="A1849" s="4">
        <v>41107</v>
      </c>
      <c r="B1849" s="90">
        <v>1.6000000000000001E-3</v>
      </c>
    </row>
    <row r="1850" spans="1:2" x14ac:dyDescent="0.25">
      <c r="A1850" s="4">
        <v>41106</v>
      </c>
      <c r="B1850" s="90">
        <v>1.7600000000000001E-2</v>
      </c>
    </row>
    <row r="1851" spans="1:2" x14ac:dyDescent="0.25">
      <c r="A1851" s="4">
        <v>41105</v>
      </c>
      <c r="B1851" s="90">
        <v>0</v>
      </c>
    </row>
    <row r="1852" spans="1:2" x14ac:dyDescent="0.25">
      <c r="A1852" s="4">
        <v>41104</v>
      </c>
      <c r="B1852" s="90">
        <v>0</v>
      </c>
    </row>
    <row r="1853" spans="1:2" x14ac:dyDescent="0.25">
      <c r="A1853" s="4">
        <v>41103</v>
      </c>
      <c r="B1853" s="90">
        <v>0</v>
      </c>
    </row>
    <row r="1854" spans="1:2" x14ac:dyDescent="0.25">
      <c r="A1854" s="4">
        <v>41102</v>
      </c>
      <c r="B1854" s="90">
        <v>0</v>
      </c>
    </row>
    <row r="1855" spans="1:2" x14ac:dyDescent="0.25">
      <c r="A1855" s="4">
        <v>41101</v>
      </c>
      <c r="B1855" s="90">
        <v>1.43E-2</v>
      </c>
    </row>
    <row r="1856" spans="1:2" x14ac:dyDescent="0.25">
      <c r="A1856" s="4">
        <v>41100</v>
      </c>
      <c r="B1856" s="90">
        <v>2.12E-2</v>
      </c>
    </row>
    <row r="1857" spans="1:2" x14ac:dyDescent="0.25">
      <c r="A1857" s="4">
        <v>41099</v>
      </c>
      <c r="B1857" s="90">
        <v>1.7100000000000001E-2</v>
      </c>
    </row>
    <row r="1858" spans="1:2" x14ac:dyDescent="0.25">
      <c r="A1858" s="4">
        <v>41098</v>
      </c>
      <c r="B1858" s="90">
        <v>3.3999999999999998E-3</v>
      </c>
    </row>
    <row r="1859" spans="1:2" x14ac:dyDescent="0.25">
      <c r="A1859" s="4">
        <v>41097</v>
      </c>
      <c r="B1859" s="90">
        <v>0</v>
      </c>
    </row>
    <row r="1860" spans="1:2" x14ac:dyDescent="0.25">
      <c r="A1860" s="4">
        <v>41096</v>
      </c>
      <c r="B1860" s="90">
        <v>0</v>
      </c>
    </row>
    <row r="1861" spans="1:2" x14ac:dyDescent="0.25">
      <c r="A1861" s="4">
        <v>41095</v>
      </c>
      <c r="B1861" s="90">
        <v>0</v>
      </c>
    </row>
    <row r="1862" spans="1:2" x14ac:dyDescent="0.25">
      <c r="A1862" s="4">
        <v>41094</v>
      </c>
      <c r="B1862" s="90">
        <v>5.5899999999999998E-2</v>
      </c>
    </row>
    <row r="1863" spans="1:2" x14ac:dyDescent="0.25">
      <c r="A1863" s="4">
        <v>41093</v>
      </c>
      <c r="B1863" s="90">
        <v>4.8999999999999998E-3</v>
      </c>
    </row>
    <row r="1864" spans="1:2" x14ac:dyDescent="0.25">
      <c r="A1864" s="4">
        <v>41092</v>
      </c>
      <c r="B1864" s="90">
        <v>4.8599999999999997E-2</v>
      </c>
    </row>
    <row r="1865" spans="1:2" x14ac:dyDescent="0.25">
      <c r="A1865" s="4">
        <v>41091</v>
      </c>
      <c r="B1865" s="90">
        <v>0</v>
      </c>
    </row>
    <row r="1866" spans="1:2" x14ac:dyDescent="0.25">
      <c r="A1866" s="4">
        <v>41090</v>
      </c>
      <c r="B1866" s="90">
        <v>0</v>
      </c>
    </row>
    <row r="1867" spans="1:2" x14ac:dyDescent="0.25">
      <c r="A1867" s="4">
        <v>41089</v>
      </c>
      <c r="B1867" s="90">
        <v>0</v>
      </c>
    </row>
    <row r="1868" spans="1:2" x14ac:dyDescent="0.25">
      <c r="A1868" s="4">
        <v>41088</v>
      </c>
      <c r="B1868" s="90">
        <v>0</v>
      </c>
    </row>
    <row r="1869" spans="1:2" x14ac:dyDescent="0.25">
      <c r="A1869" s="4">
        <v>41087</v>
      </c>
      <c r="B1869" s="90">
        <v>0</v>
      </c>
    </row>
    <row r="1870" spans="1:2" x14ac:dyDescent="0.25">
      <c r="A1870" s="4">
        <v>41086</v>
      </c>
      <c r="B1870" s="90">
        <v>1.6E-2</v>
      </c>
    </row>
    <row r="1871" spans="1:2" x14ac:dyDescent="0.25">
      <c r="A1871" s="4">
        <v>41085</v>
      </c>
      <c r="B1871" s="90">
        <v>2.2499999999999999E-2</v>
      </c>
    </row>
    <row r="1872" spans="1:2" x14ac:dyDescent="0.25">
      <c r="A1872" s="4">
        <v>41084</v>
      </c>
      <c r="B1872" s="90">
        <v>0</v>
      </c>
    </row>
    <row r="1873" spans="1:2" x14ac:dyDescent="0.25">
      <c r="A1873" s="4">
        <v>41083</v>
      </c>
      <c r="B1873" s="90">
        <v>0</v>
      </c>
    </row>
    <row r="1874" spans="1:2" x14ac:dyDescent="0.25">
      <c r="A1874" s="4">
        <v>41082</v>
      </c>
      <c r="B1874" s="90">
        <v>0</v>
      </c>
    </row>
    <row r="1875" spans="1:2" x14ac:dyDescent="0.25">
      <c r="A1875" s="4">
        <v>41081</v>
      </c>
      <c r="B1875" s="90">
        <v>0</v>
      </c>
    </row>
    <row r="1876" spans="1:2" x14ac:dyDescent="0.25">
      <c r="A1876" s="4">
        <v>41080</v>
      </c>
      <c r="B1876" s="90">
        <v>1.24E-2</v>
      </c>
    </row>
    <row r="1877" spans="1:2" x14ac:dyDescent="0.25">
      <c r="A1877" s="4">
        <v>41079</v>
      </c>
      <c r="B1877" s="90">
        <v>1.2200000000000001E-2</v>
      </c>
    </row>
    <row r="1878" spans="1:2" x14ac:dyDescent="0.25">
      <c r="A1878" s="4">
        <v>41078</v>
      </c>
      <c r="B1878" s="90">
        <v>2.3199999999999998E-2</v>
      </c>
    </row>
    <row r="1879" spans="1:2" x14ac:dyDescent="0.25">
      <c r="A1879" s="4">
        <v>41077</v>
      </c>
      <c r="B1879" s="90">
        <v>0</v>
      </c>
    </row>
    <row r="1880" spans="1:2" x14ac:dyDescent="0.25">
      <c r="A1880" s="4">
        <v>41076</v>
      </c>
      <c r="B1880" s="90">
        <v>0</v>
      </c>
    </row>
    <row r="1881" spans="1:2" x14ac:dyDescent="0.25">
      <c r="A1881" s="4">
        <v>41075</v>
      </c>
      <c r="B1881" s="90">
        <v>0</v>
      </c>
    </row>
    <row r="1882" spans="1:2" x14ac:dyDescent="0.25">
      <c r="A1882" s="4">
        <v>41074</v>
      </c>
      <c r="B1882" s="90">
        <v>6.7000000000000002E-3</v>
      </c>
    </row>
    <row r="1883" spans="1:2" x14ac:dyDescent="0.25">
      <c r="A1883" s="4">
        <v>41073</v>
      </c>
      <c r="B1883" s="90">
        <v>1.9400000000000001E-2</v>
      </c>
    </row>
    <row r="1884" spans="1:2" x14ac:dyDescent="0.25">
      <c r="A1884" s="4">
        <v>41072</v>
      </c>
      <c r="B1884" s="90">
        <v>1.2699999999999999E-2</v>
      </c>
    </row>
    <row r="1885" spans="1:2" x14ac:dyDescent="0.25">
      <c r="A1885" s="4">
        <v>41071</v>
      </c>
      <c r="B1885" s="90">
        <v>4.4499999999999998E-2</v>
      </c>
    </row>
    <row r="1886" spans="1:2" x14ac:dyDescent="0.25">
      <c r="A1886" s="4">
        <v>41070</v>
      </c>
      <c r="B1886" s="90">
        <v>7.6E-3</v>
      </c>
    </row>
    <row r="1887" spans="1:2" x14ac:dyDescent="0.25">
      <c r="A1887" s="4">
        <v>41069</v>
      </c>
      <c r="B1887" s="90">
        <v>0</v>
      </c>
    </row>
    <row r="1888" spans="1:2" x14ac:dyDescent="0.25">
      <c r="A1888" s="4">
        <v>41068</v>
      </c>
      <c r="B1888" s="90">
        <v>0</v>
      </c>
    </row>
    <row r="1889" spans="1:2" x14ac:dyDescent="0.25">
      <c r="A1889" s="4">
        <v>41067</v>
      </c>
      <c r="B1889" s="90">
        <v>0</v>
      </c>
    </row>
    <row r="1890" spans="1:2" x14ac:dyDescent="0.25">
      <c r="A1890" s="4">
        <v>41066</v>
      </c>
      <c r="B1890" s="90">
        <v>0</v>
      </c>
    </row>
    <row r="1891" spans="1:2" x14ac:dyDescent="0.25">
      <c r="A1891" s="4">
        <v>41065</v>
      </c>
      <c r="B1891" s="90">
        <v>0</v>
      </c>
    </row>
    <row r="1892" spans="1:2" x14ac:dyDescent="0.25">
      <c r="A1892" s="4">
        <v>41064</v>
      </c>
      <c r="B1892" s="90">
        <v>0.01</v>
      </c>
    </row>
    <row r="1893" spans="1:2" x14ac:dyDescent="0.25">
      <c r="A1893" s="4">
        <v>41063</v>
      </c>
      <c r="B1893" s="90">
        <v>0</v>
      </c>
    </row>
    <row r="1894" spans="1:2" x14ac:dyDescent="0.25">
      <c r="A1894" s="4">
        <v>41062</v>
      </c>
      <c r="B1894" s="90">
        <v>0</v>
      </c>
    </row>
    <row r="1895" spans="1:2" x14ac:dyDescent="0.25">
      <c r="A1895" s="4">
        <v>41061</v>
      </c>
      <c r="B1895" s="90">
        <v>0</v>
      </c>
    </row>
    <row r="1896" spans="1:2" x14ac:dyDescent="0.25">
      <c r="A1896" s="4">
        <v>41060</v>
      </c>
      <c r="B1896" s="90">
        <v>2.3400000000000001E-2</v>
      </c>
    </row>
    <row r="1897" spans="1:2" x14ac:dyDescent="0.25">
      <c r="A1897" s="4">
        <v>41059</v>
      </c>
      <c r="B1897" s="90">
        <v>1.04E-2</v>
      </c>
    </row>
    <row r="1898" spans="1:2" x14ac:dyDescent="0.25">
      <c r="A1898" s="4">
        <v>41058</v>
      </c>
      <c r="B1898" s="90">
        <v>7.7000000000000002E-3</v>
      </c>
    </row>
    <row r="1899" spans="1:2" x14ac:dyDescent="0.25">
      <c r="A1899" s="4">
        <v>41057</v>
      </c>
      <c r="B1899" s="90">
        <v>2.29E-2</v>
      </c>
    </row>
    <row r="1900" spans="1:2" x14ac:dyDescent="0.25">
      <c r="A1900" s="4">
        <v>41056</v>
      </c>
      <c r="B1900" s="90">
        <v>5.8999999999999999E-3</v>
      </c>
    </row>
    <row r="1901" spans="1:2" x14ac:dyDescent="0.25">
      <c r="A1901" s="4">
        <v>41055</v>
      </c>
      <c r="B1901" s="90">
        <v>0</v>
      </c>
    </row>
    <row r="1902" spans="1:2" x14ac:dyDescent="0.25">
      <c r="A1902" s="4">
        <v>41054</v>
      </c>
      <c r="B1902" s="90">
        <v>0</v>
      </c>
    </row>
    <row r="1903" spans="1:2" x14ac:dyDescent="0.25">
      <c r="A1903" s="4">
        <v>41053</v>
      </c>
      <c r="B1903" s="90">
        <v>0</v>
      </c>
    </row>
    <row r="1904" spans="1:2" x14ac:dyDescent="0.25">
      <c r="A1904" s="4">
        <v>41052</v>
      </c>
      <c r="B1904" s="90">
        <v>3.1600000000000003E-2</v>
      </c>
    </row>
    <row r="1905" spans="1:2" x14ac:dyDescent="0.25">
      <c r="A1905" s="4">
        <v>41051</v>
      </c>
      <c r="B1905" s="90">
        <v>5.3E-3</v>
      </c>
    </row>
    <row r="1906" spans="1:2" x14ac:dyDescent="0.25">
      <c r="A1906" s="4">
        <v>41050</v>
      </c>
      <c r="B1906" s="90">
        <v>4.6199999999999998E-2</v>
      </c>
    </row>
    <row r="1907" spans="1:2" x14ac:dyDescent="0.25">
      <c r="A1907" s="4">
        <v>41049</v>
      </c>
      <c r="B1907" s="90">
        <v>1.72E-2</v>
      </c>
    </row>
    <row r="1908" spans="1:2" x14ac:dyDescent="0.25">
      <c r="A1908" s="4">
        <v>41048</v>
      </c>
      <c r="B1908" s="90">
        <v>0</v>
      </c>
    </row>
    <row r="1909" spans="1:2" x14ac:dyDescent="0.25">
      <c r="A1909" s="4">
        <v>41047</v>
      </c>
      <c r="B1909" s="90">
        <v>0</v>
      </c>
    </row>
    <row r="1910" spans="1:2" x14ac:dyDescent="0.25">
      <c r="A1910" s="4">
        <v>41046</v>
      </c>
      <c r="B1910" s="90">
        <v>1.1900000000000001E-2</v>
      </c>
    </row>
    <row r="1911" spans="1:2" x14ac:dyDescent="0.25">
      <c r="A1911" s="4">
        <v>41045</v>
      </c>
      <c r="B1911" s="90">
        <v>2.6499999999999999E-2</v>
      </c>
    </row>
    <row r="1912" spans="1:2" x14ac:dyDescent="0.25">
      <c r="A1912" s="4">
        <v>41044</v>
      </c>
      <c r="B1912" s="90">
        <v>2.2100000000000002E-2</v>
      </c>
    </row>
    <row r="1913" spans="1:2" x14ac:dyDescent="0.25">
      <c r="A1913" s="4">
        <v>41043</v>
      </c>
      <c r="B1913" s="90">
        <v>2.3900000000000001E-2</v>
      </c>
    </row>
    <row r="1914" spans="1:2" x14ac:dyDescent="0.25">
      <c r="A1914" s="4">
        <v>41042</v>
      </c>
      <c r="B1914" s="90">
        <v>2.1999999999999999E-2</v>
      </c>
    </row>
    <row r="1915" spans="1:2" x14ac:dyDescent="0.25">
      <c r="A1915" s="4">
        <v>41041</v>
      </c>
      <c r="B1915" s="90">
        <v>0</v>
      </c>
    </row>
    <row r="1916" spans="1:2" x14ac:dyDescent="0.25">
      <c r="A1916" s="4">
        <v>41040</v>
      </c>
      <c r="B1916" s="90">
        <v>8.3000000000000001E-3</v>
      </c>
    </row>
    <row r="1917" spans="1:2" x14ac:dyDescent="0.25">
      <c r="A1917" s="4">
        <v>41039</v>
      </c>
      <c r="B1917" s="90">
        <v>0</v>
      </c>
    </row>
    <row r="1918" spans="1:2" x14ac:dyDescent="0.25">
      <c r="A1918" s="4">
        <v>41038</v>
      </c>
      <c r="B1918" s="90">
        <v>4.9000000000000002E-2</v>
      </c>
    </row>
    <row r="1919" spans="1:2" x14ac:dyDescent="0.25">
      <c r="A1919" s="4">
        <v>41037</v>
      </c>
      <c r="B1919" s="90">
        <v>3.7900000000000003E-2</v>
      </c>
    </row>
    <row r="1920" spans="1:2" x14ac:dyDescent="0.25">
      <c r="A1920" s="4">
        <v>41036</v>
      </c>
      <c r="B1920" s="90">
        <v>5.5500000000000001E-2</v>
      </c>
    </row>
    <row r="1921" spans="1:2" x14ac:dyDescent="0.25">
      <c r="A1921" s="4">
        <v>41035</v>
      </c>
      <c r="B1921" s="90">
        <v>3.5499999999999997E-2</v>
      </c>
    </row>
    <row r="1922" spans="1:2" x14ac:dyDescent="0.25">
      <c r="A1922" s="4">
        <v>41034</v>
      </c>
      <c r="B1922" s="90">
        <v>1.3899999999999999E-2</v>
      </c>
    </row>
    <row r="1923" spans="1:2" x14ac:dyDescent="0.25">
      <c r="A1923" s="4">
        <v>41033</v>
      </c>
      <c r="B1923" s="90">
        <v>1.4500000000000001E-2</v>
      </c>
    </row>
    <row r="1924" spans="1:2" x14ac:dyDescent="0.25">
      <c r="A1924" s="4">
        <v>41032</v>
      </c>
      <c r="B1924" s="90">
        <v>5.3600000000000002E-2</v>
      </c>
    </row>
    <row r="1925" spans="1:2" x14ac:dyDescent="0.25">
      <c r="A1925" s="4">
        <v>41031</v>
      </c>
      <c r="B1925" s="90">
        <v>8.6400000000000005E-2</v>
      </c>
    </row>
    <row r="1926" spans="1:2" x14ac:dyDescent="0.25">
      <c r="A1926" s="4">
        <v>41030</v>
      </c>
      <c r="B1926" s="90">
        <v>1.47E-2</v>
      </c>
    </row>
    <row r="1927" spans="1:2" x14ac:dyDescent="0.25">
      <c r="A1927" s="4">
        <v>41029</v>
      </c>
      <c r="B1927" s="90">
        <v>8.6E-3</v>
      </c>
    </row>
    <row r="1928" spans="1:2" x14ac:dyDescent="0.25">
      <c r="A1928" s="4">
        <v>41028</v>
      </c>
      <c r="B1928" s="90">
        <v>0</v>
      </c>
    </row>
    <row r="1929" spans="1:2" x14ac:dyDescent="0.25">
      <c r="A1929" s="4">
        <v>41027</v>
      </c>
      <c r="B1929" s="90">
        <v>0</v>
      </c>
    </row>
    <row r="1930" spans="1:2" x14ac:dyDescent="0.25">
      <c r="A1930" s="4">
        <v>41026</v>
      </c>
      <c r="B1930" s="90">
        <v>1.9599999999999999E-2</v>
      </c>
    </row>
    <row r="1931" spans="1:2" x14ac:dyDescent="0.25">
      <c r="A1931" s="4">
        <v>41025</v>
      </c>
      <c r="B1931" s="90">
        <v>1.4E-2</v>
      </c>
    </row>
    <row r="1932" spans="1:2" x14ac:dyDescent="0.25">
      <c r="A1932" s="4">
        <v>41024</v>
      </c>
      <c r="B1932" s="90">
        <v>3.44E-2</v>
      </c>
    </row>
    <row r="1933" spans="1:2" x14ac:dyDescent="0.25">
      <c r="A1933" s="4">
        <v>41023</v>
      </c>
      <c r="B1933" s="90">
        <v>1.72E-2</v>
      </c>
    </row>
    <row r="1934" spans="1:2" x14ac:dyDescent="0.25">
      <c r="A1934" s="4">
        <v>41022</v>
      </c>
      <c r="B1934" s="90">
        <v>0.02</v>
      </c>
    </row>
    <row r="1935" spans="1:2" x14ac:dyDescent="0.25">
      <c r="A1935" s="4">
        <v>41021</v>
      </c>
      <c r="B1935" s="90">
        <v>0</v>
      </c>
    </row>
    <row r="1936" spans="1:2" x14ac:dyDescent="0.25">
      <c r="A1936" s="4">
        <v>41020</v>
      </c>
      <c r="B1936" s="90">
        <v>0</v>
      </c>
    </row>
    <row r="1937" spans="1:2" x14ac:dyDescent="0.25">
      <c r="A1937" s="4">
        <v>41019</v>
      </c>
      <c r="B1937" s="90">
        <v>0</v>
      </c>
    </row>
    <row r="1938" spans="1:2" x14ac:dyDescent="0.25">
      <c r="A1938" s="4">
        <v>41018</v>
      </c>
      <c r="B1938" s="90">
        <v>1.4200000000000001E-2</v>
      </c>
    </row>
    <row r="1939" spans="1:2" x14ac:dyDescent="0.25">
      <c r="A1939" s="4">
        <v>41017</v>
      </c>
      <c r="B1939" s="90">
        <v>2.3099999999999999E-2</v>
      </c>
    </row>
    <row r="1940" spans="1:2" x14ac:dyDescent="0.25">
      <c r="A1940" s="4">
        <v>41016</v>
      </c>
      <c r="B1940" s="90">
        <v>3.3300000000000003E-2</v>
      </c>
    </row>
    <row r="1941" spans="1:2" x14ac:dyDescent="0.25">
      <c r="A1941" s="4">
        <v>41015</v>
      </c>
      <c r="B1941" s="90">
        <v>2.1700000000000001E-2</v>
      </c>
    </row>
    <row r="1942" spans="1:2" x14ac:dyDescent="0.25">
      <c r="A1942" s="4">
        <v>41014</v>
      </c>
      <c r="B1942" s="90">
        <v>5.0000000000000001E-4</v>
      </c>
    </row>
    <row r="1943" spans="1:2" x14ac:dyDescent="0.25">
      <c r="A1943" s="4">
        <v>41013</v>
      </c>
      <c r="B1943" s="90">
        <v>0</v>
      </c>
    </row>
    <row r="1944" spans="1:2" x14ac:dyDescent="0.25">
      <c r="A1944" s="4">
        <v>41012</v>
      </c>
      <c r="B1944" s="90">
        <v>1.8E-3</v>
      </c>
    </row>
    <row r="1945" spans="1:2" x14ac:dyDescent="0.25">
      <c r="A1945" s="4">
        <v>41011</v>
      </c>
      <c r="B1945" s="90">
        <v>2.2700000000000001E-2</v>
      </c>
    </row>
    <row r="1946" spans="1:2" x14ac:dyDescent="0.25">
      <c r="A1946" s="4">
        <v>41010</v>
      </c>
      <c r="B1946" s="90">
        <v>4.5699999999999998E-2</v>
      </c>
    </row>
    <row r="1947" spans="1:2" x14ac:dyDescent="0.25">
      <c r="A1947" s="4">
        <v>41009</v>
      </c>
      <c r="B1947" s="90">
        <v>2.63E-2</v>
      </c>
    </row>
    <row r="1948" spans="1:2" x14ac:dyDescent="0.25">
      <c r="A1948" s="4">
        <v>41008</v>
      </c>
      <c r="B1948" s="90">
        <v>5.5800000000000002E-2</v>
      </c>
    </row>
    <row r="1949" spans="1:2" x14ac:dyDescent="0.25">
      <c r="A1949" s="4">
        <v>41007</v>
      </c>
      <c r="B1949" s="90">
        <v>1.5900000000000001E-2</v>
      </c>
    </row>
    <row r="1950" spans="1:2" x14ac:dyDescent="0.25">
      <c r="A1950" s="4">
        <v>41006</v>
      </c>
      <c r="B1950" s="90">
        <v>0</v>
      </c>
    </row>
    <row r="1951" spans="1:2" x14ac:dyDescent="0.25">
      <c r="A1951" s="4">
        <v>41005</v>
      </c>
      <c r="B1951" s="90">
        <v>0</v>
      </c>
    </row>
    <row r="1952" spans="1:2" x14ac:dyDescent="0.25">
      <c r="A1952" s="4">
        <v>41004</v>
      </c>
      <c r="B1952" s="90">
        <v>1.0500000000000001E-2</v>
      </c>
    </row>
    <row r="1953" spans="1:2" x14ac:dyDescent="0.25">
      <c r="A1953" s="4">
        <v>41003</v>
      </c>
      <c r="B1953" s="90">
        <v>9.5999999999999992E-3</v>
      </c>
    </row>
    <row r="1954" spans="1:2" x14ac:dyDescent="0.25">
      <c r="A1954" s="4">
        <v>41002</v>
      </c>
      <c r="B1954" s="90">
        <v>1.5800000000000002E-2</v>
      </c>
    </row>
    <row r="1955" spans="1:2" x14ac:dyDescent="0.25">
      <c r="A1955" s="4">
        <v>41001</v>
      </c>
      <c r="B1955" s="90">
        <v>2.8299999999999999E-2</v>
      </c>
    </row>
    <row r="1956" spans="1:2" x14ac:dyDescent="0.25">
      <c r="A1956" s="4">
        <v>41000</v>
      </c>
      <c r="B1956" s="90">
        <v>2.2700000000000001E-2</v>
      </c>
    </row>
    <row r="1957" spans="1:2" x14ac:dyDescent="0.25">
      <c r="A1957" s="4">
        <v>40999</v>
      </c>
      <c r="B1957" s="90">
        <v>2.2700000000000001E-2</v>
      </c>
    </row>
    <row r="1958" spans="1:2" x14ac:dyDescent="0.25">
      <c r="A1958" s="4">
        <v>40998</v>
      </c>
      <c r="B1958" s="90">
        <v>1.7100000000000001E-2</v>
      </c>
    </row>
    <row r="1959" spans="1:2" x14ac:dyDescent="0.25">
      <c r="A1959" s="4">
        <v>40997</v>
      </c>
      <c r="B1959" s="90">
        <v>6.3600000000000004E-2</v>
      </c>
    </row>
    <row r="1960" spans="1:2" x14ac:dyDescent="0.25">
      <c r="A1960" s="4">
        <v>40996</v>
      </c>
      <c r="B1960" s="90">
        <v>0.1106</v>
      </c>
    </row>
    <row r="1961" spans="1:2" x14ac:dyDescent="0.25">
      <c r="A1961" s="4">
        <v>40995</v>
      </c>
      <c r="B1961" s="90">
        <v>8.0600000000000005E-2</v>
      </c>
    </row>
    <row r="1962" spans="1:2" x14ac:dyDescent="0.25">
      <c r="A1962" s="4">
        <v>40994</v>
      </c>
      <c r="B1962" s="90">
        <v>8.8499999999999995E-2</v>
      </c>
    </row>
    <row r="1963" spans="1:2" x14ac:dyDescent="0.25">
      <c r="A1963" s="4">
        <v>40993</v>
      </c>
      <c r="B1963" s="90">
        <v>5.8099999999999999E-2</v>
      </c>
    </row>
    <row r="1964" spans="1:2" x14ac:dyDescent="0.25">
      <c r="A1964" s="4">
        <v>40992</v>
      </c>
      <c r="B1964" s="90">
        <v>3.3500000000000002E-2</v>
      </c>
    </row>
    <row r="1965" spans="1:2" x14ac:dyDescent="0.25">
      <c r="A1965" s="4">
        <v>40991</v>
      </c>
      <c r="B1965" s="90">
        <v>2.8299999999999999E-2</v>
      </c>
    </row>
    <row r="1966" spans="1:2" x14ac:dyDescent="0.25">
      <c r="A1966" s="4">
        <v>40990</v>
      </c>
      <c r="B1966" s="90">
        <v>5.6599999999999998E-2</v>
      </c>
    </row>
    <row r="1967" spans="1:2" x14ac:dyDescent="0.25">
      <c r="A1967" s="4">
        <v>40989</v>
      </c>
      <c r="B1967" s="90">
        <v>9.0899999999999995E-2</v>
      </c>
    </row>
    <row r="1968" spans="1:2" x14ac:dyDescent="0.25">
      <c r="A1968" s="4">
        <v>40988</v>
      </c>
      <c r="B1968" s="90">
        <v>8.8099999999999998E-2</v>
      </c>
    </row>
    <row r="1969" spans="1:2" x14ac:dyDescent="0.25">
      <c r="A1969" s="4">
        <v>40987</v>
      </c>
      <c r="B1969" s="90">
        <v>8.8400000000000006E-2</v>
      </c>
    </row>
    <row r="1970" spans="1:2" x14ac:dyDescent="0.25">
      <c r="A1970" s="4">
        <v>40986</v>
      </c>
      <c r="B1970" s="90">
        <v>7.46E-2</v>
      </c>
    </row>
    <row r="1971" spans="1:2" x14ac:dyDescent="0.25">
      <c r="A1971" s="4">
        <v>40985</v>
      </c>
      <c r="B1971" s="90">
        <v>4.9200000000000001E-2</v>
      </c>
    </row>
    <row r="1972" spans="1:2" x14ac:dyDescent="0.25">
      <c r="A1972" s="4">
        <v>40984</v>
      </c>
      <c r="B1972" s="90">
        <v>3.2800000000000003E-2</v>
      </c>
    </row>
    <row r="1973" spans="1:2" x14ac:dyDescent="0.25">
      <c r="A1973" s="4">
        <v>40983</v>
      </c>
      <c r="B1973" s="90">
        <v>5.1900000000000002E-2</v>
      </c>
    </row>
    <row r="1974" spans="1:2" x14ac:dyDescent="0.25">
      <c r="A1974" s="4">
        <v>40982</v>
      </c>
      <c r="B1974" s="90">
        <v>9.9000000000000005E-2</v>
      </c>
    </row>
    <row r="1975" spans="1:2" x14ac:dyDescent="0.25">
      <c r="A1975" s="4">
        <v>40981</v>
      </c>
      <c r="B1975" s="90">
        <v>8.7800000000000003E-2</v>
      </c>
    </row>
    <row r="1976" spans="1:2" x14ac:dyDescent="0.25">
      <c r="A1976" s="4">
        <v>40980</v>
      </c>
      <c r="B1976" s="90">
        <v>7.6300000000000007E-2</v>
      </c>
    </row>
    <row r="1977" spans="1:2" x14ac:dyDescent="0.25">
      <c r="A1977" s="4">
        <v>40979</v>
      </c>
      <c r="B1977" s="90">
        <v>5.3400000000000003E-2</v>
      </c>
    </row>
    <row r="1978" spans="1:2" x14ac:dyDescent="0.25">
      <c r="A1978" s="4">
        <v>40978</v>
      </c>
      <c r="B1978" s="90">
        <v>2.9000000000000001E-2</v>
      </c>
    </row>
    <row r="1979" spans="1:2" x14ac:dyDescent="0.25">
      <c r="A1979" s="4">
        <v>40977</v>
      </c>
      <c r="B1979" s="90">
        <v>3.9399999999999998E-2</v>
      </c>
    </row>
    <row r="1980" spans="1:2" x14ac:dyDescent="0.25">
      <c r="A1980" s="4">
        <v>40976</v>
      </c>
      <c r="B1980" s="90">
        <v>5.8200000000000002E-2</v>
      </c>
    </row>
    <row r="1981" spans="1:2" x14ac:dyDescent="0.25">
      <c r="A1981" s="4">
        <v>40975</v>
      </c>
      <c r="B1981" s="90">
        <v>9.3100000000000002E-2</v>
      </c>
    </row>
    <row r="1982" spans="1:2" x14ac:dyDescent="0.25">
      <c r="A1982" s="4">
        <v>40974</v>
      </c>
      <c r="B1982" s="90">
        <v>0.12670000000000001</v>
      </c>
    </row>
    <row r="1983" spans="1:2" x14ac:dyDescent="0.25">
      <c r="A1983" s="4">
        <v>40973</v>
      </c>
      <c r="B1983" s="90">
        <v>0.1163</v>
      </c>
    </row>
    <row r="1984" spans="1:2" x14ac:dyDescent="0.25">
      <c r="A1984" s="4">
        <v>40972</v>
      </c>
      <c r="B1984" s="90">
        <v>8.9099999999999999E-2</v>
      </c>
    </row>
    <row r="1985" spans="1:2" x14ac:dyDescent="0.25">
      <c r="A1985" s="4">
        <v>40971</v>
      </c>
      <c r="B1985" s="90">
        <v>6.2799999999999995E-2</v>
      </c>
    </row>
    <row r="1986" spans="1:2" x14ac:dyDescent="0.25">
      <c r="A1986" s="4">
        <v>40970</v>
      </c>
      <c r="B1986" s="90">
        <v>6.1899999999999997E-2</v>
      </c>
    </row>
    <row r="1987" spans="1:2" x14ac:dyDescent="0.25">
      <c r="A1987" s="4">
        <v>40969</v>
      </c>
      <c r="B1987" s="90">
        <v>8.1100000000000005E-2</v>
      </c>
    </row>
    <row r="1988" spans="1:2" x14ac:dyDescent="0.25">
      <c r="A1988" s="4">
        <v>40968</v>
      </c>
      <c r="B1988" s="90">
        <v>8.4000000000000005E-2</v>
      </c>
    </row>
    <row r="1989" spans="1:2" x14ac:dyDescent="0.25">
      <c r="A1989" s="4">
        <v>40967</v>
      </c>
      <c r="B1989" s="90">
        <v>8.1500000000000003E-2</v>
      </c>
    </row>
    <row r="1990" spans="1:2" x14ac:dyDescent="0.25">
      <c r="A1990" s="4">
        <v>40966</v>
      </c>
      <c r="B1990" s="90">
        <v>8.3199999999999996E-2</v>
      </c>
    </row>
    <row r="1991" spans="1:2" x14ac:dyDescent="0.25">
      <c r="A1991" s="4">
        <v>40965</v>
      </c>
      <c r="B1991" s="90">
        <v>5.7200000000000001E-2</v>
      </c>
    </row>
    <row r="1992" spans="1:2" x14ac:dyDescent="0.25">
      <c r="A1992" s="4">
        <v>40964</v>
      </c>
      <c r="B1992" s="90">
        <v>5.7200000000000001E-2</v>
      </c>
    </row>
    <row r="1993" spans="1:2" x14ac:dyDescent="0.25">
      <c r="A1993" s="4">
        <v>40963</v>
      </c>
      <c r="B1993" s="90">
        <v>8.5800000000000001E-2</v>
      </c>
    </row>
    <row r="1994" spans="1:2" x14ac:dyDescent="0.25">
      <c r="A1994" s="4">
        <v>40962</v>
      </c>
      <c r="B1994" s="90">
        <v>5.5300000000000002E-2</v>
      </c>
    </row>
    <row r="1995" spans="1:2" x14ac:dyDescent="0.25">
      <c r="A1995" s="4">
        <v>40961</v>
      </c>
      <c r="B1995" s="90">
        <v>7.3099999999999998E-2</v>
      </c>
    </row>
    <row r="1996" spans="1:2" x14ac:dyDescent="0.25">
      <c r="A1996" s="4">
        <v>40960</v>
      </c>
      <c r="B1996" s="90">
        <v>5.0599999999999999E-2</v>
      </c>
    </row>
    <row r="1997" spans="1:2" x14ac:dyDescent="0.25">
      <c r="A1997" s="4">
        <v>40959</v>
      </c>
      <c r="B1997" s="90">
        <v>2.46E-2</v>
      </c>
    </row>
    <row r="1998" spans="1:2" x14ac:dyDescent="0.25">
      <c r="A1998" s="4">
        <v>40958</v>
      </c>
      <c r="B1998" s="90">
        <v>0</v>
      </c>
    </row>
    <row r="1999" spans="1:2" x14ac:dyDescent="0.25">
      <c r="A1999" s="4">
        <v>40957</v>
      </c>
      <c r="B1999" s="90">
        <v>0</v>
      </c>
    </row>
    <row r="2000" spans="1:2" x14ac:dyDescent="0.25">
      <c r="A2000" s="4">
        <v>40956</v>
      </c>
      <c r="B2000" s="90">
        <v>1.6899999999999998E-2</v>
      </c>
    </row>
    <row r="2001" spans="1:2" x14ac:dyDescent="0.25">
      <c r="A2001" s="4">
        <v>40955</v>
      </c>
      <c r="B2001" s="90">
        <v>7.0000000000000001E-3</v>
      </c>
    </row>
    <row r="2002" spans="1:2" x14ac:dyDescent="0.25">
      <c r="A2002" s="4">
        <v>40954</v>
      </c>
      <c r="B2002" s="90">
        <v>3.09E-2</v>
      </c>
    </row>
    <row r="2003" spans="1:2" x14ac:dyDescent="0.25">
      <c r="A2003" s="4">
        <v>40953</v>
      </c>
      <c r="B2003" s="90">
        <v>2.1399999999999999E-2</v>
      </c>
    </row>
    <row r="2004" spans="1:2" x14ac:dyDescent="0.25">
      <c r="A2004" s="4">
        <v>40952</v>
      </c>
      <c r="B2004" s="90">
        <v>8.9999999999999993E-3</v>
      </c>
    </row>
    <row r="2005" spans="1:2" x14ac:dyDescent="0.25">
      <c r="A2005" s="4">
        <v>40951</v>
      </c>
      <c r="B2005" s="90">
        <v>0</v>
      </c>
    </row>
    <row r="2006" spans="1:2" x14ac:dyDescent="0.25">
      <c r="A2006" s="4">
        <v>40950</v>
      </c>
      <c r="B2006" s="90">
        <v>0</v>
      </c>
    </row>
    <row r="2007" spans="1:2" x14ac:dyDescent="0.25">
      <c r="A2007" s="4">
        <v>40949</v>
      </c>
      <c r="B2007" s="90">
        <v>8.6999999999999994E-3</v>
      </c>
    </row>
    <row r="2008" spans="1:2" x14ac:dyDescent="0.25">
      <c r="A2008" s="4">
        <v>40948</v>
      </c>
      <c r="B2008" s="90">
        <v>2.7900000000000001E-2</v>
      </c>
    </row>
    <row r="2009" spans="1:2" x14ac:dyDescent="0.25">
      <c r="A2009" s="4">
        <v>40947</v>
      </c>
      <c r="B2009" s="90">
        <v>1.1999999999999999E-3</v>
      </c>
    </row>
    <row r="2010" spans="1:2" x14ac:dyDescent="0.25">
      <c r="A2010" s="4">
        <v>40946</v>
      </c>
      <c r="B2010" s="90">
        <v>3.2000000000000002E-3</v>
      </c>
    </row>
    <row r="2011" spans="1:2" x14ac:dyDescent="0.25">
      <c r="A2011" s="4">
        <v>40945</v>
      </c>
      <c r="B2011" s="90">
        <v>2.24E-2</v>
      </c>
    </row>
    <row r="2012" spans="1:2" x14ac:dyDescent="0.25">
      <c r="A2012" s="4">
        <v>40944</v>
      </c>
      <c r="B2012" s="90">
        <v>1.8E-3</v>
      </c>
    </row>
    <row r="2013" spans="1:2" x14ac:dyDescent="0.25">
      <c r="A2013" s="4">
        <v>40943</v>
      </c>
      <c r="B2013" s="90">
        <v>1.8E-3</v>
      </c>
    </row>
    <row r="2014" spans="1:2" x14ac:dyDescent="0.25">
      <c r="A2014" s="4">
        <v>40942</v>
      </c>
      <c r="B2014" s="90">
        <v>2.58E-2</v>
      </c>
    </row>
    <row r="2015" spans="1:2" x14ac:dyDescent="0.25">
      <c r="A2015" s="4">
        <v>40941</v>
      </c>
      <c r="B2015" s="90">
        <v>2.2700000000000001E-2</v>
      </c>
    </row>
    <row r="2016" spans="1:2" x14ac:dyDescent="0.25">
      <c r="A2016" s="4">
        <v>40940</v>
      </c>
      <c r="B2016" s="90">
        <v>0</v>
      </c>
    </row>
    <row r="2017" spans="1:2" x14ac:dyDescent="0.25">
      <c r="A2017" s="4">
        <v>40939</v>
      </c>
      <c r="B2017" s="90">
        <v>5.5E-2</v>
      </c>
    </row>
    <row r="2018" spans="1:2" x14ac:dyDescent="0.25">
      <c r="A2018" s="4">
        <v>40938</v>
      </c>
      <c r="B2018" s="90">
        <v>8.7900000000000006E-2</v>
      </c>
    </row>
    <row r="2019" spans="1:2" x14ac:dyDescent="0.25">
      <c r="A2019" s="4">
        <v>40937</v>
      </c>
      <c r="B2019" s="90">
        <v>4.9700000000000001E-2</v>
      </c>
    </row>
    <row r="2020" spans="1:2" x14ac:dyDescent="0.25">
      <c r="A2020" s="4">
        <v>40936</v>
      </c>
      <c r="B2020" s="90">
        <v>2.2200000000000001E-2</v>
      </c>
    </row>
    <row r="2021" spans="1:2" x14ac:dyDescent="0.25">
      <c r="A2021" s="4">
        <v>40935</v>
      </c>
      <c r="B2021" s="90">
        <v>8.6999999999999994E-3</v>
      </c>
    </row>
    <row r="2022" spans="1:2" x14ac:dyDescent="0.25">
      <c r="A2022" s="4">
        <v>40934</v>
      </c>
      <c r="B2022" s="90">
        <v>3.6299999999999999E-2</v>
      </c>
    </row>
    <row r="2023" spans="1:2" x14ac:dyDescent="0.25">
      <c r="A2023" s="4">
        <v>40933</v>
      </c>
      <c r="B2023" s="90">
        <v>5.7299999999999997E-2</v>
      </c>
    </row>
    <row r="2024" spans="1:2" x14ac:dyDescent="0.25">
      <c r="A2024" s="4">
        <v>40932</v>
      </c>
      <c r="B2024" s="90">
        <v>8.1799999999999998E-2</v>
      </c>
    </row>
    <row r="2025" spans="1:2" x14ac:dyDescent="0.25">
      <c r="A2025" s="4">
        <v>40931</v>
      </c>
      <c r="B2025" s="90">
        <v>7.4800000000000005E-2</v>
      </c>
    </row>
    <row r="2026" spans="1:2" x14ac:dyDescent="0.25">
      <c r="A2026" s="4">
        <v>40930</v>
      </c>
      <c r="B2026" s="90">
        <v>2.5100000000000001E-2</v>
      </c>
    </row>
    <row r="2027" spans="1:2" x14ac:dyDescent="0.25">
      <c r="A2027" s="4">
        <v>40929</v>
      </c>
      <c r="B2027" s="90">
        <v>2.5100000000000001E-2</v>
      </c>
    </row>
    <row r="2028" spans="1:2" x14ac:dyDescent="0.25">
      <c r="A2028" s="4">
        <v>40928</v>
      </c>
      <c r="B2028" s="90">
        <v>7.1599999999999997E-2</v>
      </c>
    </row>
    <row r="2029" spans="1:2" x14ac:dyDescent="0.25">
      <c r="A2029" s="4">
        <v>40927</v>
      </c>
      <c r="B2029" s="90">
        <v>0.11459999999999999</v>
      </c>
    </row>
    <row r="2030" spans="1:2" x14ac:dyDescent="0.25">
      <c r="A2030" s="4">
        <v>40926</v>
      </c>
      <c r="B2030" s="90">
        <v>0.12870000000000001</v>
      </c>
    </row>
    <row r="2031" spans="1:2" x14ac:dyDescent="0.25">
      <c r="A2031" s="4">
        <v>40925</v>
      </c>
      <c r="B2031" s="90">
        <v>0.1258</v>
      </c>
    </row>
    <row r="2032" spans="1:2" x14ac:dyDescent="0.25">
      <c r="A2032" s="4">
        <v>40924</v>
      </c>
      <c r="B2032" s="90">
        <v>0.11169999999999999</v>
      </c>
    </row>
    <row r="2033" spans="1:2" x14ac:dyDescent="0.25">
      <c r="A2033" s="4">
        <v>40923</v>
      </c>
      <c r="B2033" s="90">
        <v>7.6600000000000001E-2</v>
      </c>
    </row>
    <row r="2034" spans="1:2" x14ac:dyDescent="0.25">
      <c r="A2034" s="4">
        <v>40922</v>
      </c>
      <c r="B2034" s="90">
        <v>4.8599999999999997E-2</v>
      </c>
    </row>
    <row r="2035" spans="1:2" x14ac:dyDescent="0.25">
      <c r="A2035" s="4">
        <v>40921</v>
      </c>
      <c r="B2035" s="90">
        <v>8.1900000000000001E-2</v>
      </c>
    </row>
    <row r="2036" spans="1:2" x14ac:dyDescent="0.25">
      <c r="A2036" s="4">
        <v>40920</v>
      </c>
      <c r="B2036" s="90">
        <v>8.5400000000000004E-2</v>
      </c>
    </row>
    <row r="2037" spans="1:2" x14ac:dyDescent="0.25">
      <c r="A2037" s="4">
        <v>40919</v>
      </c>
      <c r="B2037" s="90">
        <v>0.1079</v>
      </c>
    </row>
    <row r="2038" spans="1:2" x14ac:dyDescent="0.25">
      <c r="A2038" s="4">
        <v>40918</v>
      </c>
      <c r="B2038" s="90">
        <v>0.1358</v>
      </c>
    </row>
    <row r="2039" spans="1:2" x14ac:dyDescent="0.25">
      <c r="A2039" s="4">
        <v>40917</v>
      </c>
      <c r="B2039" s="90">
        <v>0.13120000000000001</v>
      </c>
    </row>
    <row r="2040" spans="1:2" x14ac:dyDescent="0.25">
      <c r="A2040" s="4">
        <v>40916</v>
      </c>
      <c r="B2040" s="90">
        <v>8.8300000000000003E-2</v>
      </c>
    </row>
    <row r="2041" spans="1:2" x14ac:dyDescent="0.25">
      <c r="A2041" s="4">
        <v>40915</v>
      </c>
      <c r="B2041" s="90">
        <v>6.93E-2</v>
      </c>
    </row>
    <row r="2042" spans="1:2" x14ac:dyDescent="0.25">
      <c r="A2042" s="4">
        <v>40914</v>
      </c>
      <c r="B2042" s="90">
        <v>5.67E-2</v>
      </c>
    </row>
    <row r="2043" spans="1:2" x14ac:dyDescent="0.25">
      <c r="A2043" s="4">
        <v>40913</v>
      </c>
      <c r="B2043" s="90">
        <v>9.74E-2</v>
      </c>
    </row>
    <row r="2044" spans="1:2" x14ac:dyDescent="0.25">
      <c r="A2044" s="4">
        <v>40912</v>
      </c>
      <c r="B2044" s="90">
        <v>0.11550000000000001</v>
      </c>
    </row>
    <row r="2045" spans="1:2" x14ac:dyDescent="0.25">
      <c r="A2045" s="4">
        <v>40911</v>
      </c>
      <c r="B2045" s="90">
        <v>0.1263</v>
      </c>
    </row>
    <row r="2046" spans="1:2" x14ac:dyDescent="0.25">
      <c r="A2046" s="4">
        <v>40910</v>
      </c>
      <c r="B2046" s="90">
        <v>0.14000000000000001</v>
      </c>
    </row>
    <row r="2047" spans="1:2" x14ac:dyDescent="0.25">
      <c r="A2047" s="4">
        <v>40909</v>
      </c>
      <c r="B2047" s="90">
        <v>8.6400000000000005E-2</v>
      </c>
    </row>
    <row r="2048" spans="1:2" x14ac:dyDescent="0.25">
      <c r="A2048" s="4">
        <v>40908</v>
      </c>
      <c r="B2048" s="90">
        <v>6.7500000000000004E-2</v>
      </c>
    </row>
    <row r="2049" spans="1:2" x14ac:dyDescent="0.25">
      <c r="A2049" s="4">
        <v>40907</v>
      </c>
      <c r="B2049" s="90">
        <v>7.0499999999999993E-2</v>
      </c>
    </row>
    <row r="2050" spans="1:2" x14ac:dyDescent="0.25">
      <c r="A2050" s="4">
        <v>40906</v>
      </c>
      <c r="B2050" s="90">
        <v>0.1004</v>
      </c>
    </row>
    <row r="2051" spans="1:2" x14ac:dyDescent="0.25">
      <c r="A2051" s="4">
        <v>40905</v>
      </c>
      <c r="B2051" s="90">
        <v>0.12859999999999999</v>
      </c>
    </row>
    <row r="2052" spans="1:2" x14ac:dyDescent="0.25">
      <c r="A2052" s="4">
        <v>40904</v>
      </c>
      <c r="B2052" s="90">
        <v>0.1255</v>
      </c>
    </row>
    <row r="2053" spans="1:2" x14ac:dyDescent="0.25">
      <c r="A2053" s="4">
        <v>40903</v>
      </c>
      <c r="B2053" s="90">
        <v>0.12809999999999999</v>
      </c>
    </row>
    <row r="2054" spans="1:2" x14ac:dyDescent="0.25">
      <c r="A2054" s="4">
        <v>40902</v>
      </c>
      <c r="B2054" s="90">
        <v>9.98E-2</v>
      </c>
    </row>
    <row r="2055" spans="1:2" x14ac:dyDescent="0.25">
      <c r="A2055" s="4">
        <v>40901</v>
      </c>
      <c r="B2055" s="90">
        <v>7.0400000000000004E-2</v>
      </c>
    </row>
    <row r="2056" spans="1:2" x14ac:dyDescent="0.25">
      <c r="A2056" s="4">
        <v>40900</v>
      </c>
      <c r="B2056" s="90">
        <v>6.2399999999999997E-2</v>
      </c>
    </row>
    <row r="2057" spans="1:2" x14ac:dyDescent="0.25">
      <c r="A2057" s="4">
        <v>40899</v>
      </c>
      <c r="B2057" s="90">
        <v>9.3200000000000005E-2</v>
      </c>
    </row>
    <row r="2058" spans="1:2" x14ac:dyDescent="0.25">
      <c r="A2058" s="4">
        <v>40898</v>
      </c>
      <c r="B2058" s="90">
        <v>0.105</v>
      </c>
    </row>
    <row r="2059" spans="1:2" x14ac:dyDescent="0.25">
      <c r="A2059" s="4">
        <v>40897</v>
      </c>
      <c r="B2059" s="90">
        <v>0.13200000000000001</v>
      </c>
    </row>
    <row r="2060" spans="1:2" x14ac:dyDescent="0.25">
      <c r="A2060" s="4">
        <v>40896</v>
      </c>
      <c r="B2060" s="90">
        <v>0.109</v>
      </c>
    </row>
    <row r="2061" spans="1:2" x14ac:dyDescent="0.25">
      <c r="A2061" s="4">
        <v>40895</v>
      </c>
      <c r="B2061" s="90">
        <v>8.7300000000000003E-2</v>
      </c>
    </row>
    <row r="2062" spans="1:2" x14ac:dyDescent="0.25">
      <c r="A2062" s="4">
        <v>40894</v>
      </c>
      <c r="B2062" s="90">
        <v>6.8400000000000002E-2</v>
      </c>
    </row>
    <row r="2063" spans="1:2" x14ac:dyDescent="0.25">
      <c r="A2063" s="4">
        <v>40893</v>
      </c>
      <c r="B2063" s="90">
        <v>6.5100000000000005E-2</v>
      </c>
    </row>
    <row r="2064" spans="1:2" x14ac:dyDescent="0.25">
      <c r="A2064" s="4">
        <v>40892</v>
      </c>
      <c r="B2064" s="90">
        <v>0.109</v>
      </c>
    </row>
    <row r="2065" spans="1:2" x14ac:dyDescent="0.25">
      <c r="A2065" s="4">
        <v>40891</v>
      </c>
      <c r="B2065" s="90">
        <v>0.12959999999999999</v>
      </c>
    </row>
    <row r="2066" spans="1:2" x14ac:dyDescent="0.25">
      <c r="A2066" s="4">
        <v>40890</v>
      </c>
      <c r="B2066" s="90">
        <v>0.128</v>
      </c>
    </row>
    <row r="2067" spans="1:2" x14ac:dyDescent="0.25">
      <c r="A2067" s="4">
        <v>40889</v>
      </c>
      <c r="B2067" s="90">
        <v>0.1386</v>
      </c>
    </row>
    <row r="2068" spans="1:2" x14ac:dyDescent="0.25">
      <c r="A2068" s="4">
        <v>40888</v>
      </c>
      <c r="B2068" s="90">
        <v>8.9499999999999996E-2</v>
      </c>
    </row>
    <row r="2069" spans="1:2" x14ac:dyDescent="0.25">
      <c r="A2069" s="4">
        <v>40887</v>
      </c>
      <c r="B2069" s="90">
        <v>6.0900000000000003E-2</v>
      </c>
    </row>
    <row r="2070" spans="1:2" x14ac:dyDescent="0.25">
      <c r="A2070" s="4">
        <v>40886</v>
      </c>
      <c r="B2070" s="90">
        <v>6.8699999999999997E-2</v>
      </c>
    </row>
    <row r="2071" spans="1:2" x14ac:dyDescent="0.25">
      <c r="A2071" s="4">
        <v>40885</v>
      </c>
      <c r="B2071" s="90">
        <v>9.9500000000000005E-2</v>
      </c>
    </row>
    <row r="2072" spans="1:2" x14ac:dyDescent="0.25">
      <c r="A2072" s="4">
        <v>40884</v>
      </c>
      <c r="B2072" s="90">
        <v>0.1268</v>
      </c>
    </row>
    <row r="2073" spans="1:2" x14ac:dyDescent="0.25">
      <c r="A2073" s="4">
        <v>40883</v>
      </c>
      <c r="B2073" s="90">
        <v>0.13769999999999999</v>
      </c>
    </row>
    <row r="2074" spans="1:2" x14ac:dyDescent="0.25">
      <c r="A2074" s="4">
        <v>40882</v>
      </c>
      <c r="B2074" s="90">
        <v>0.1323</v>
      </c>
    </row>
    <row r="2075" spans="1:2" x14ac:dyDescent="0.25">
      <c r="A2075" s="4">
        <v>40881</v>
      </c>
      <c r="B2075" s="90">
        <v>0.1002</v>
      </c>
    </row>
    <row r="2076" spans="1:2" x14ac:dyDescent="0.25">
      <c r="A2076" s="4">
        <v>40880</v>
      </c>
      <c r="B2076" s="90">
        <v>7.0699999999999999E-2</v>
      </c>
    </row>
    <row r="2077" spans="1:2" x14ac:dyDescent="0.25">
      <c r="A2077" s="4">
        <v>40879</v>
      </c>
      <c r="B2077" s="90">
        <v>6.0100000000000001E-2</v>
      </c>
    </row>
    <row r="2078" spans="1:2" x14ac:dyDescent="0.25">
      <c r="A2078" s="4">
        <v>40878</v>
      </c>
      <c r="B2078" s="90">
        <v>9.3700000000000006E-2</v>
      </c>
    </row>
    <row r="2079" spans="1:2" x14ac:dyDescent="0.25">
      <c r="A2079" s="4">
        <v>40877</v>
      </c>
      <c r="B2079" s="90">
        <v>9.0200000000000002E-2</v>
      </c>
    </row>
    <row r="2080" spans="1:2" x14ac:dyDescent="0.25">
      <c r="A2080" s="4">
        <v>40876</v>
      </c>
      <c r="B2080" s="90">
        <v>0.1046</v>
      </c>
    </row>
    <row r="2081" spans="1:2" x14ac:dyDescent="0.25">
      <c r="A2081" s="4">
        <v>40875</v>
      </c>
      <c r="B2081" s="90">
        <v>0.1128</v>
      </c>
    </row>
    <row r="2082" spans="1:2" x14ac:dyDescent="0.25">
      <c r="A2082" s="4">
        <v>40874</v>
      </c>
      <c r="B2082" s="90">
        <v>8.3500000000000005E-2</v>
      </c>
    </row>
    <row r="2083" spans="1:2" x14ac:dyDescent="0.25">
      <c r="A2083" s="4">
        <v>40873</v>
      </c>
      <c r="B2083" s="90">
        <v>5.28E-2</v>
      </c>
    </row>
    <row r="2084" spans="1:2" x14ac:dyDescent="0.25">
      <c r="A2084" s="4">
        <v>40872</v>
      </c>
      <c r="B2084" s="90">
        <v>7.51E-2</v>
      </c>
    </row>
    <row r="2085" spans="1:2" x14ac:dyDescent="0.25">
      <c r="A2085" s="4">
        <v>40871</v>
      </c>
      <c r="B2085" s="90">
        <v>9.2799999999999994E-2</v>
      </c>
    </row>
    <row r="2086" spans="1:2" x14ac:dyDescent="0.25">
      <c r="A2086" s="4">
        <v>40870</v>
      </c>
      <c r="B2086" s="90">
        <v>0.108</v>
      </c>
    </row>
    <row r="2087" spans="1:2" x14ac:dyDescent="0.25">
      <c r="A2087" s="4">
        <v>40869</v>
      </c>
      <c r="B2087" s="90">
        <v>9.6100000000000005E-2</v>
      </c>
    </row>
    <row r="2088" spans="1:2" x14ac:dyDescent="0.25">
      <c r="A2088" s="4">
        <v>40868</v>
      </c>
      <c r="B2088" s="90">
        <v>0.1016</v>
      </c>
    </row>
    <row r="2089" spans="1:2" x14ac:dyDescent="0.25">
      <c r="A2089" s="4">
        <v>40867</v>
      </c>
      <c r="B2089" s="90">
        <v>7.3099999999999998E-2</v>
      </c>
    </row>
    <row r="2090" spans="1:2" x14ac:dyDescent="0.25">
      <c r="A2090" s="4">
        <v>40866</v>
      </c>
      <c r="B2090" s="90">
        <v>4.3099999999999999E-2</v>
      </c>
    </row>
    <row r="2091" spans="1:2" x14ac:dyDescent="0.25">
      <c r="A2091" s="4">
        <v>40865</v>
      </c>
      <c r="B2091" s="90">
        <v>7.4700000000000003E-2</v>
      </c>
    </row>
    <row r="2092" spans="1:2" x14ac:dyDescent="0.25">
      <c r="A2092" s="4">
        <v>40864</v>
      </c>
      <c r="B2092" s="90">
        <v>0.10150000000000001</v>
      </c>
    </row>
    <row r="2093" spans="1:2" x14ac:dyDescent="0.25">
      <c r="A2093" s="4">
        <v>40863</v>
      </c>
      <c r="B2093" s="90">
        <v>0.10009999999999999</v>
      </c>
    </row>
    <row r="2094" spans="1:2" x14ac:dyDescent="0.25">
      <c r="A2094" s="4">
        <v>40862</v>
      </c>
      <c r="B2094" s="90">
        <v>8.5500000000000007E-2</v>
      </c>
    </row>
    <row r="2095" spans="1:2" x14ac:dyDescent="0.25">
      <c r="A2095" s="4">
        <v>40861</v>
      </c>
      <c r="B2095" s="90">
        <v>8.1500000000000003E-2</v>
      </c>
    </row>
    <row r="2096" spans="1:2" x14ac:dyDescent="0.25">
      <c r="A2096" s="4">
        <v>40860</v>
      </c>
      <c r="B2096" s="90">
        <v>5.6399999999999999E-2</v>
      </c>
    </row>
    <row r="2097" spans="1:2" x14ac:dyDescent="0.25">
      <c r="A2097" s="4">
        <v>40859</v>
      </c>
      <c r="B2097" s="90">
        <v>2.5600000000000001E-2</v>
      </c>
    </row>
    <row r="2098" spans="1:2" x14ac:dyDescent="0.25">
      <c r="A2098" s="4">
        <v>40858</v>
      </c>
      <c r="B2098" s="90">
        <v>5.2400000000000002E-2</v>
      </c>
    </row>
    <row r="2099" spans="1:2" x14ac:dyDescent="0.25">
      <c r="A2099" s="4">
        <v>40857</v>
      </c>
      <c r="B2099" s="90">
        <v>8.7599999999999997E-2</v>
      </c>
    </row>
    <row r="2100" spans="1:2" x14ac:dyDescent="0.25">
      <c r="A2100" s="4">
        <v>40856</v>
      </c>
      <c r="B2100" s="90">
        <v>9.4500000000000001E-2</v>
      </c>
    </row>
    <row r="2101" spans="1:2" x14ac:dyDescent="0.25">
      <c r="A2101" s="4">
        <v>40855</v>
      </c>
      <c r="B2101" s="90">
        <v>9.1899999999999996E-2</v>
      </c>
    </row>
    <row r="2102" spans="1:2" x14ac:dyDescent="0.25">
      <c r="A2102" s="4">
        <v>40854</v>
      </c>
      <c r="B2102" s="90">
        <v>9.3299999999999994E-2</v>
      </c>
    </row>
    <row r="2103" spans="1:2" x14ac:dyDescent="0.25">
      <c r="A2103" s="4">
        <v>40853</v>
      </c>
      <c r="B2103" s="90">
        <v>6.2300000000000001E-2</v>
      </c>
    </row>
    <row r="2104" spans="1:2" x14ac:dyDescent="0.25">
      <c r="A2104" s="4">
        <v>40852</v>
      </c>
      <c r="B2104" s="90">
        <v>3.1300000000000001E-2</v>
      </c>
    </row>
    <row r="2105" spans="1:2" x14ac:dyDescent="0.25">
      <c r="A2105" s="4">
        <v>40851</v>
      </c>
      <c r="B2105" s="90">
        <v>5.2900000000000003E-2</v>
      </c>
    </row>
    <row r="2106" spans="1:2" x14ac:dyDescent="0.25">
      <c r="A2106" s="4">
        <v>40850</v>
      </c>
      <c r="B2106" s="90">
        <v>0.1027</v>
      </c>
    </row>
    <row r="2107" spans="1:2" x14ac:dyDescent="0.25">
      <c r="A2107" s="4">
        <v>40849</v>
      </c>
      <c r="B2107" s="90">
        <v>6.2600000000000003E-2</v>
      </c>
    </row>
    <row r="2108" spans="1:2" x14ac:dyDescent="0.25">
      <c r="A2108" s="4">
        <v>40848</v>
      </c>
      <c r="B2108" s="90">
        <v>6.4500000000000002E-2</v>
      </c>
    </row>
    <row r="2109" spans="1:2" x14ac:dyDescent="0.25">
      <c r="A2109" s="4">
        <v>40847</v>
      </c>
      <c r="B2109" s="90">
        <v>0.1046</v>
      </c>
    </row>
    <row r="2110" spans="1:2" x14ac:dyDescent="0.25">
      <c r="A2110" s="4">
        <v>40846</v>
      </c>
      <c r="B2110" s="90">
        <v>7.8899999999999998E-2</v>
      </c>
    </row>
    <row r="2111" spans="1:2" x14ac:dyDescent="0.25">
      <c r="A2111" s="4">
        <v>40845</v>
      </c>
      <c r="B2111" s="90">
        <v>5.5899999999999998E-2</v>
      </c>
    </row>
    <row r="2112" spans="1:2" x14ac:dyDescent="0.25">
      <c r="A2112" s="4">
        <v>40844</v>
      </c>
      <c r="B2112" s="90">
        <v>6.2399999999999997E-2</v>
      </c>
    </row>
    <row r="2113" spans="1:2" x14ac:dyDescent="0.25">
      <c r="A2113" s="4">
        <v>40843</v>
      </c>
      <c r="B2113" s="90">
        <v>6.5500000000000003E-2</v>
      </c>
    </row>
    <row r="2114" spans="1:2" x14ac:dyDescent="0.25">
      <c r="A2114" s="4">
        <v>40842</v>
      </c>
      <c r="B2114" s="90">
        <v>8.9700000000000002E-2</v>
      </c>
    </row>
    <row r="2115" spans="1:2" x14ac:dyDescent="0.25">
      <c r="A2115" s="4">
        <v>40841</v>
      </c>
      <c r="B2115" s="90">
        <v>9.9099999999999994E-2</v>
      </c>
    </row>
    <row r="2116" spans="1:2" x14ac:dyDescent="0.25">
      <c r="A2116" s="4">
        <v>40840</v>
      </c>
      <c r="B2116" s="90">
        <v>0.1076</v>
      </c>
    </row>
    <row r="2117" spans="1:2" x14ac:dyDescent="0.25">
      <c r="A2117" s="4">
        <v>40839</v>
      </c>
      <c r="B2117" s="90">
        <v>7.9100000000000004E-2</v>
      </c>
    </row>
    <row r="2118" spans="1:2" x14ac:dyDescent="0.25">
      <c r="A2118" s="4">
        <v>40838</v>
      </c>
      <c r="B2118" s="90">
        <v>4.6600000000000003E-2</v>
      </c>
    </row>
    <row r="2119" spans="1:2" x14ac:dyDescent="0.25">
      <c r="A2119" s="4">
        <v>40837</v>
      </c>
      <c r="B2119" s="90">
        <v>4.1200000000000001E-2</v>
      </c>
    </row>
    <row r="2120" spans="1:2" x14ac:dyDescent="0.25">
      <c r="A2120" s="4">
        <v>40836</v>
      </c>
      <c r="B2120" s="90">
        <v>4.58E-2</v>
      </c>
    </row>
    <row r="2121" spans="1:2" x14ac:dyDescent="0.25">
      <c r="A2121" s="4">
        <v>40835</v>
      </c>
      <c r="B2121" s="90">
        <v>8.0299999999999996E-2</v>
      </c>
    </row>
    <row r="2122" spans="1:2" x14ac:dyDescent="0.25">
      <c r="A2122" s="4">
        <v>40834</v>
      </c>
      <c r="B2122" s="90">
        <v>8.1900000000000001E-2</v>
      </c>
    </row>
    <row r="2123" spans="1:2" x14ac:dyDescent="0.25">
      <c r="A2123" s="4">
        <v>40833</v>
      </c>
      <c r="B2123" s="90">
        <v>0.1217</v>
      </c>
    </row>
    <row r="2124" spans="1:2" x14ac:dyDescent="0.25">
      <c r="A2124" s="4">
        <v>40832</v>
      </c>
      <c r="B2124" s="90">
        <v>7.9799999999999996E-2</v>
      </c>
    </row>
    <row r="2125" spans="1:2" x14ac:dyDescent="0.25">
      <c r="A2125" s="4">
        <v>40831</v>
      </c>
      <c r="B2125" s="90">
        <v>7.9799999999999996E-2</v>
      </c>
    </row>
    <row r="2126" spans="1:2" x14ac:dyDescent="0.25">
      <c r="A2126" s="4">
        <v>40830</v>
      </c>
      <c r="B2126" s="90">
        <v>8.1100000000000005E-2</v>
      </c>
    </row>
    <row r="2127" spans="1:2" x14ac:dyDescent="0.25">
      <c r="A2127" s="4">
        <v>40829</v>
      </c>
      <c r="B2127" s="90">
        <v>0.104</v>
      </c>
    </row>
    <row r="2128" spans="1:2" x14ac:dyDescent="0.25">
      <c r="A2128" s="4">
        <v>40828</v>
      </c>
      <c r="B2128" s="90">
        <v>0.1072</v>
      </c>
    </row>
    <row r="2129" spans="1:2" x14ac:dyDescent="0.25">
      <c r="A2129" s="4">
        <v>40827</v>
      </c>
      <c r="B2129" s="90">
        <v>0.1004</v>
      </c>
    </row>
    <row r="2130" spans="1:2" x14ac:dyDescent="0.25">
      <c r="A2130" s="4">
        <v>40826</v>
      </c>
      <c r="B2130" s="90">
        <v>0.106</v>
      </c>
    </row>
    <row r="2131" spans="1:2" x14ac:dyDescent="0.25">
      <c r="A2131" s="4">
        <v>40825</v>
      </c>
      <c r="B2131" s="90">
        <v>6.8699999999999997E-2</v>
      </c>
    </row>
    <row r="2132" spans="1:2" x14ac:dyDescent="0.25">
      <c r="A2132" s="4">
        <v>40824</v>
      </c>
      <c r="B2132" s="90">
        <v>3.6799999999999999E-2</v>
      </c>
    </row>
    <row r="2133" spans="1:2" x14ac:dyDescent="0.25">
      <c r="A2133" s="4">
        <v>40823</v>
      </c>
      <c r="B2133" s="90">
        <v>4.19E-2</v>
      </c>
    </row>
    <row r="2134" spans="1:2" x14ac:dyDescent="0.25">
      <c r="A2134" s="4">
        <v>40822</v>
      </c>
      <c r="B2134" s="90">
        <v>8.4500000000000006E-2</v>
      </c>
    </row>
    <row r="2135" spans="1:2" x14ac:dyDescent="0.25">
      <c r="A2135" s="4">
        <v>40821</v>
      </c>
      <c r="B2135" s="90">
        <v>9.1399999999999995E-2</v>
      </c>
    </row>
    <row r="2136" spans="1:2" x14ac:dyDescent="0.25">
      <c r="A2136" s="4">
        <v>40820</v>
      </c>
      <c r="B2136" s="90">
        <v>0.1134</v>
      </c>
    </row>
    <row r="2137" spans="1:2" x14ac:dyDescent="0.25">
      <c r="A2137" s="4">
        <v>40819</v>
      </c>
      <c r="B2137" s="90">
        <v>9.5399999999999999E-2</v>
      </c>
    </row>
    <row r="2138" spans="1:2" x14ac:dyDescent="0.25">
      <c r="A2138" s="4">
        <v>40818</v>
      </c>
      <c r="B2138" s="90">
        <v>9.3600000000000003E-2</v>
      </c>
    </row>
    <row r="2139" spans="1:2" x14ac:dyDescent="0.25">
      <c r="A2139" s="4">
        <v>40817</v>
      </c>
      <c r="B2139" s="90">
        <v>4.0399999999999998E-2</v>
      </c>
    </row>
    <row r="2140" spans="1:2" x14ac:dyDescent="0.25">
      <c r="A2140" s="4">
        <v>40816</v>
      </c>
      <c r="B2140" s="90">
        <v>6.0299999999999999E-2</v>
      </c>
    </row>
    <row r="2141" spans="1:2" x14ac:dyDescent="0.25">
      <c r="A2141" s="4">
        <v>40815</v>
      </c>
      <c r="B2141" s="90">
        <v>0.1091</v>
      </c>
    </row>
    <row r="2142" spans="1:2" x14ac:dyDescent="0.25">
      <c r="A2142" s="4">
        <v>40814</v>
      </c>
      <c r="B2142" s="90">
        <v>8.5500000000000007E-2</v>
      </c>
    </row>
    <row r="2143" spans="1:2" x14ac:dyDescent="0.25">
      <c r="A2143" s="4">
        <v>40813</v>
      </c>
      <c r="B2143" s="90">
        <v>0.11799999999999999</v>
      </c>
    </row>
    <row r="2144" spans="1:2" x14ac:dyDescent="0.25">
      <c r="A2144" s="4">
        <v>40812</v>
      </c>
      <c r="B2144" s="90">
        <v>0.1227</v>
      </c>
    </row>
    <row r="2145" spans="1:2" x14ac:dyDescent="0.25">
      <c r="A2145" s="4">
        <v>40811</v>
      </c>
      <c r="B2145" s="90">
        <v>8.0199999999999994E-2</v>
      </c>
    </row>
    <row r="2146" spans="1:2" x14ac:dyDescent="0.25">
      <c r="A2146" s="4">
        <v>40810</v>
      </c>
      <c r="B2146" s="90">
        <v>5.7200000000000001E-2</v>
      </c>
    </row>
    <row r="2147" spans="1:2" x14ac:dyDescent="0.25">
      <c r="A2147" s="4">
        <v>40809</v>
      </c>
      <c r="B2147" s="90">
        <v>7.1499999999999994E-2</v>
      </c>
    </row>
    <row r="2148" spans="1:2" x14ac:dyDescent="0.25">
      <c r="A2148" s="4">
        <v>40808</v>
      </c>
      <c r="B2148" s="90">
        <v>0.1046</v>
      </c>
    </row>
    <row r="2149" spans="1:2" x14ac:dyDescent="0.25">
      <c r="A2149" s="4">
        <v>40807</v>
      </c>
      <c r="B2149" s="90">
        <v>0.1234</v>
      </c>
    </row>
    <row r="2150" spans="1:2" x14ac:dyDescent="0.25">
      <c r="A2150" s="4">
        <v>40806</v>
      </c>
      <c r="B2150" s="90">
        <v>0.12709999999999999</v>
      </c>
    </row>
    <row r="2151" spans="1:2" x14ac:dyDescent="0.25">
      <c r="A2151" s="4">
        <v>40805</v>
      </c>
      <c r="B2151" s="90">
        <v>0.129</v>
      </c>
    </row>
    <row r="2152" spans="1:2" x14ac:dyDescent="0.25">
      <c r="A2152" s="4">
        <v>40804</v>
      </c>
      <c r="B2152" s="90">
        <v>8.2799999999999999E-2</v>
      </c>
    </row>
    <row r="2153" spans="1:2" x14ac:dyDescent="0.25">
      <c r="A2153" s="4">
        <v>40803</v>
      </c>
      <c r="B2153" s="90">
        <v>5.96E-2</v>
      </c>
    </row>
    <row r="2154" spans="1:2" x14ac:dyDescent="0.25">
      <c r="A2154" s="4">
        <v>40802</v>
      </c>
      <c r="B2154" s="90">
        <v>8.0199999999999994E-2</v>
      </c>
    </row>
    <row r="2155" spans="1:2" x14ac:dyDescent="0.25">
      <c r="A2155" s="4">
        <v>40801</v>
      </c>
      <c r="B2155" s="90">
        <v>0.12609999999999999</v>
      </c>
    </row>
    <row r="2156" spans="1:2" x14ac:dyDescent="0.25">
      <c r="A2156" s="4">
        <v>40800</v>
      </c>
      <c r="B2156" s="90">
        <v>0.1143</v>
      </c>
    </row>
    <row r="2157" spans="1:2" x14ac:dyDescent="0.25">
      <c r="A2157" s="4">
        <v>40799</v>
      </c>
      <c r="B2157" s="90">
        <v>0.1208</v>
      </c>
    </row>
    <row r="2158" spans="1:2" x14ac:dyDescent="0.25">
      <c r="A2158" s="4">
        <v>40798</v>
      </c>
      <c r="B2158" s="90">
        <v>0.14849999999999999</v>
      </c>
    </row>
    <row r="2159" spans="1:2" x14ac:dyDescent="0.25">
      <c r="A2159" s="4">
        <v>40797</v>
      </c>
      <c r="B2159" s="90">
        <v>0.11990000000000001</v>
      </c>
    </row>
    <row r="2160" spans="1:2" x14ac:dyDescent="0.25">
      <c r="A2160" s="4">
        <v>40796</v>
      </c>
      <c r="B2160" s="90">
        <v>8.6599999999999996E-2</v>
      </c>
    </row>
    <row r="2161" spans="1:2" x14ac:dyDescent="0.25">
      <c r="A2161" s="4">
        <v>40795</v>
      </c>
      <c r="B2161" s="90">
        <v>0.1149</v>
      </c>
    </row>
    <row r="2162" spans="1:2" x14ac:dyDescent="0.25">
      <c r="A2162" s="4">
        <v>40794</v>
      </c>
      <c r="B2162" s="90">
        <v>0.12379999999999999</v>
      </c>
    </row>
    <row r="2163" spans="1:2" x14ac:dyDescent="0.25">
      <c r="A2163" s="4">
        <v>40793</v>
      </c>
      <c r="B2163" s="90">
        <v>0.1085</v>
      </c>
    </row>
    <row r="2164" spans="1:2" x14ac:dyDescent="0.25">
      <c r="A2164" s="4">
        <v>40792</v>
      </c>
      <c r="B2164" s="90">
        <v>0.12520000000000001</v>
      </c>
    </row>
    <row r="2165" spans="1:2" x14ac:dyDescent="0.25">
      <c r="A2165" s="4">
        <v>40791</v>
      </c>
      <c r="B2165" s="90">
        <v>0.13159999999999999</v>
      </c>
    </row>
    <row r="2166" spans="1:2" x14ac:dyDescent="0.25">
      <c r="A2166" s="4">
        <v>40790</v>
      </c>
      <c r="B2166" s="90">
        <v>9.9900000000000003E-2</v>
      </c>
    </row>
    <row r="2167" spans="1:2" x14ac:dyDescent="0.25">
      <c r="A2167" s="4">
        <v>40789</v>
      </c>
      <c r="B2167" s="90">
        <v>6.6000000000000003E-2</v>
      </c>
    </row>
    <row r="2168" spans="1:2" x14ac:dyDescent="0.25">
      <c r="A2168" s="4">
        <v>40788</v>
      </c>
      <c r="B2168" s="90">
        <v>9.2600000000000002E-2</v>
      </c>
    </row>
    <row r="2169" spans="1:2" x14ac:dyDescent="0.25">
      <c r="A2169" s="4">
        <v>40787</v>
      </c>
      <c r="B2169" s="90">
        <v>0.1003</v>
      </c>
    </row>
    <row r="2170" spans="1:2" x14ac:dyDescent="0.25">
      <c r="A2170" s="4">
        <v>40786</v>
      </c>
      <c r="B2170" s="90">
        <v>0.1646</v>
      </c>
    </row>
    <row r="2171" spans="1:2" x14ac:dyDescent="0.25">
      <c r="A2171" s="4">
        <v>40785</v>
      </c>
      <c r="B2171" s="90">
        <v>0.1502</v>
      </c>
    </row>
    <row r="2172" spans="1:2" x14ac:dyDescent="0.25">
      <c r="A2172" s="4">
        <v>40784</v>
      </c>
      <c r="B2172" s="90">
        <v>0.15140000000000001</v>
      </c>
    </row>
    <row r="2173" spans="1:2" x14ac:dyDescent="0.25">
      <c r="A2173" s="4">
        <v>40783</v>
      </c>
      <c r="B2173" s="90">
        <v>0.12939999999999999</v>
      </c>
    </row>
    <row r="2174" spans="1:2" x14ac:dyDescent="0.25">
      <c r="A2174" s="4">
        <v>40782</v>
      </c>
      <c r="B2174" s="90">
        <v>0.1051</v>
      </c>
    </row>
    <row r="2175" spans="1:2" x14ac:dyDescent="0.25">
      <c r="A2175" s="4">
        <v>40781</v>
      </c>
      <c r="B2175" s="90">
        <v>0.1154</v>
      </c>
    </row>
    <row r="2176" spans="1:2" x14ac:dyDescent="0.25">
      <c r="A2176" s="4">
        <v>40780</v>
      </c>
      <c r="B2176" s="90">
        <v>0.13220000000000001</v>
      </c>
    </row>
    <row r="2177" spans="1:2" x14ac:dyDescent="0.25">
      <c r="A2177" s="4">
        <v>40779</v>
      </c>
      <c r="B2177" s="90">
        <v>0.18820000000000001</v>
      </c>
    </row>
    <row r="2178" spans="1:2" x14ac:dyDescent="0.25">
      <c r="A2178" s="4">
        <v>40778</v>
      </c>
      <c r="B2178" s="90">
        <v>0.18909999999999999</v>
      </c>
    </row>
    <row r="2179" spans="1:2" x14ac:dyDescent="0.25">
      <c r="A2179" s="4">
        <v>40777</v>
      </c>
      <c r="B2179" s="90">
        <v>0.16650000000000001</v>
      </c>
    </row>
    <row r="2180" spans="1:2" x14ac:dyDescent="0.25">
      <c r="A2180" s="4">
        <v>40776</v>
      </c>
      <c r="B2180" s="90">
        <v>0.13089999999999999</v>
      </c>
    </row>
    <row r="2181" spans="1:2" x14ac:dyDescent="0.25">
      <c r="A2181" s="4">
        <v>40775</v>
      </c>
      <c r="B2181" s="90">
        <v>0.1065</v>
      </c>
    </row>
    <row r="2182" spans="1:2" x14ac:dyDescent="0.25">
      <c r="A2182" s="4">
        <v>40774</v>
      </c>
      <c r="B2182" s="90">
        <v>0.1053</v>
      </c>
    </row>
    <row r="2183" spans="1:2" x14ac:dyDescent="0.25">
      <c r="A2183" s="4">
        <v>40773</v>
      </c>
      <c r="B2183" s="90">
        <v>0.12920000000000001</v>
      </c>
    </row>
    <row r="2184" spans="1:2" x14ac:dyDescent="0.25">
      <c r="A2184" s="4">
        <v>40772</v>
      </c>
      <c r="B2184" s="90">
        <v>0.1792</v>
      </c>
    </row>
    <row r="2185" spans="1:2" x14ac:dyDescent="0.25">
      <c r="A2185" s="4">
        <v>40771</v>
      </c>
      <c r="B2185" s="90">
        <v>0.20250000000000001</v>
      </c>
    </row>
    <row r="2186" spans="1:2" x14ac:dyDescent="0.25">
      <c r="A2186" s="4">
        <v>40770</v>
      </c>
      <c r="B2186" s="90">
        <v>0.1938</v>
      </c>
    </row>
    <row r="2187" spans="1:2" x14ac:dyDescent="0.25">
      <c r="A2187" s="4">
        <v>40769</v>
      </c>
      <c r="B2187" s="90">
        <v>0.15279999999999999</v>
      </c>
    </row>
    <row r="2188" spans="1:2" x14ac:dyDescent="0.25">
      <c r="A2188" s="4">
        <v>40768</v>
      </c>
      <c r="B2188" s="90">
        <v>0.12690000000000001</v>
      </c>
    </row>
    <row r="2189" spans="1:2" x14ac:dyDescent="0.25">
      <c r="A2189" s="4">
        <v>40767</v>
      </c>
      <c r="B2189" s="90">
        <v>0.11310000000000001</v>
      </c>
    </row>
    <row r="2190" spans="1:2" x14ac:dyDescent="0.25">
      <c r="A2190" s="4">
        <v>40766</v>
      </c>
      <c r="B2190" s="90">
        <v>0.15939999999999999</v>
      </c>
    </row>
    <row r="2191" spans="1:2" x14ac:dyDescent="0.25">
      <c r="A2191" s="4">
        <v>40765</v>
      </c>
      <c r="B2191" s="90">
        <v>0.1759</v>
      </c>
    </row>
    <row r="2192" spans="1:2" x14ac:dyDescent="0.25">
      <c r="A2192" s="4">
        <v>40764</v>
      </c>
      <c r="B2192" s="90">
        <v>0.1656</v>
      </c>
    </row>
    <row r="2193" spans="1:2" x14ac:dyDescent="0.25">
      <c r="A2193" s="4">
        <v>40763</v>
      </c>
      <c r="B2193" s="90">
        <v>0.17530000000000001</v>
      </c>
    </row>
    <row r="2194" spans="1:2" x14ac:dyDescent="0.25">
      <c r="A2194" s="4">
        <v>40762</v>
      </c>
      <c r="B2194" s="90">
        <v>0.17510000000000001</v>
      </c>
    </row>
    <row r="2195" spans="1:2" x14ac:dyDescent="0.25">
      <c r="A2195" s="4">
        <v>40761</v>
      </c>
      <c r="B2195" s="90">
        <v>0.14979999999999999</v>
      </c>
    </row>
    <row r="2196" spans="1:2" x14ac:dyDescent="0.25">
      <c r="A2196" s="4">
        <v>40760</v>
      </c>
      <c r="B2196" s="90">
        <v>0.1497</v>
      </c>
    </row>
    <row r="2197" spans="1:2" x14ac:dyDescent="0.25">
      <c r="A2197" s="4">
        <v>40759</v>
      </c>
      <c r="B2197" s="90">
        <v>0.1333</v>
      </c>
    </row>
    <row r="2198" spans="1:2" x14ac:dyDescent="0.25">
      <c r="A2198" s="4">
        <v>40758</v>
      </c>
      <c r="B2198" s="90">
        <v>0.21210000000000001</v>
      </c>
    </row>
    <row r="2199" spans="1:2" x14ac:dyDescent="0.25">
      <c r="A2199" s="4">
        <v>40757</v>
      </c>
      <c r="B2199" s="90">
        <v>0.18529999999999999</v>
      </c>
    </row>
    <row r="2200" spans="1:2" x14ac:dyDescent="0.25">
      <c r="A2200" s="4">
        <v>40756</v>
      </c>
      <c r="B2200" s="90">
        <v>0.20760000000000001</v>
      </c>
    </row>
    <row r="2201" spans="1:2" x14ac:dyDescent="0.25">
      <c r="A2201" s="4">
        <v>40755</v>
      </c>
      <c r="B2201" s="90">
        <v>0.17460000000000001</v>
      </c>
    </row>
    <row r="2202" spans="1:2" x14ac:dyDescent="0.25">
      <c r="A2202" s="4">
        <v>40754</v>
      </c>
      <c r="B2202" s="90">
        <v>0.14929999999999999</v>
      </c>
    </row>
    <row r="2203" spans="1:2" x14ac:dyDescent="0.25">
      <c r="A2203" s="4">
        <v>40753</v>
      </c>
      <c r="B2203" s="90">
        <v>0.14230000000000001</v>
      </c>
    </row>
    <row r="2204" spans="1:2" x14ac:dyDescent="0.25">
      <c r="A2204" s="4">
        <v>40752</v>
      </c>
      <c r="B2204" s="90">
        <v>0.14710000000000001</v>
      </c>
    </row>
    <row r="2205" spans="1:2" x14ac:dyDescent="0.25">
      <c r="A2205" s="4">
        <v>40751</v>
      </c>
      <c r="B2205" s="90">
        <v>0.21029999999999999</v>
      </c>
    </row>
    <row r="2206" spans="1:2" x14ac:dyDescent="0.25">
      <c r="A2206" s="4">
        <v>40750</v>
      </c>
      <c r="B2206" s="90">
        <v>0.18790000000000001</v>
      </c>
    </row>
    <row r="2207" spans="1:2" x14ac:dyDescent="0.25">
      <c r="A2207" s="4">
        <v>40749</v>
      </c>
      <c r="B2207" s="90">
        <v>0.1888</v>
      </c>
    </row>
    <row r="2208" spans="1:2" x14ac:dyDescent="0.25">
      <c r="A2208" s="4">
        <v>40748</v>
      </c>
      <c r="B2208" s="90">
        <v>0.157</v>
      </c>
    </row>
    <row r="2209" spans="1:2" x14ac:dyDescent="0.25">
      <c r="A2209" s="4">
        <v>40747</v>
      </c>
      <c r="B2209" s="90">
        <v>0.1231</v>
      </c>
    </row>
    <row r="2210" spans="1:2" x14ac:dyDescent="0.25">
      <c r="A2210" s="4">
        <v>40746</v>
      </c>
      <c r="B2210" s="90">
        <v>0.126</v>
      </c>
    </row>
    <row r="2211" spans="1:2" x14ac:dyDescent="0.25">
      <c r="A2211" s="4">
        <v>40745</v>
      </c>
      <c r="B2211" s="90">
        <v>0.16619999999999999</v>
      </c>
    </row>
    <row r="2212" spans="1:2" x14ac:dyDescent="0.25">
      <c r="A2212" s="4">
        <v>40744</v>
      </c>
      <c r="B2212" s="90">
        <v>0.20649999999999999</v>
      </c>
    </row>
    <row r="2213" spans="1:2" x14ac:dyDescent="0.25">
      <c r="A2213" s="4">
        <v>40743</v>
      </c>
      <c r="B2213" s="90">
        <v>0.18509999999999999</v>
      </c>
    </row>
    <row r="2214" spans="1:2" x14ac:dyDescent="0.25">
      <c r="A2214" s="4">
        <v>40742</v>
      </c>
      <c r="B2214" s="90">
        <v>0.17480000000000001</v>
      </c>
    </row>
    <row r="2215" spans="1:2" x14ac:dyDescent="0.25">
      <c r="A2215" s="4">
        <v>40741</v>
      </c>
      <c r="B2215" s="90">
        <v>0.15759999999999999</v>
      </c>
    </row>
    <row r="2216" spans="1:2" x14ac:dyDescent="0.25">
      <c r="A2216" s="4">
        <v>40740</v>
      </c>
      <c r="B2216" s="90">
        <v>0.1236</v>
      </c>
    </row>
    <row r="2217" spans="1:2" x14ac:dyDescent="0.25">
      <c r="A2217" s="4">
        <v>40739</v>
      </c>
      <c r="B2217" s="90">
        <v>0.13900000000000001</v>
      </c>
    </row>
    <row r="2218" spans="1:2" x14ac:dyDescent="0.25">
      <c r="A2218" s="4">
        <v>40738</v>
      </c>
      <c r="B2218" s="90">
        <v>0.1636</v>
      </c>
    </row>
    <row r="2219" spans="1:2" x14ac:dyDescent="0.25">
      <c r="A2219" s="4">
        <v>40737</v>
      </c>
      <c r="B2219" s="90">
        <v>0.19270000000000001</v>
      </c>
    </row>
    <row r="2220" spans="1:2" x14ac:dyDescent="0.25">
      <c r="A2220" s="4">
        <v>40736</v>
      </c>
      <c r="B2220" s="90">
        <v>0.19089999999999999</v>
      </c>
    </row>
    <row r="2221" spans="1:2" x14ac:dyDescent="0.25">
      <c r="A2221" s="4">
        <v>40735</v>
      </c>
      <c r="B2221" s="90">
        <v>0.2079</v>
      </c>
    </row>
    <row r="2222" spans="1:2" x14ac:dyDescent="0.25">
      <c r="A2222" s="4">
        <v>40734</v>
      </c>
      <c r="B2222" s="90">
        <v>0.17269999999999999</v>
      </c>
    </row>
    <row r="2223" spans="1:2" x14ac:dyDescent="0.25">
      <c r="A2223" s="4">
        <v>40733</v>
      </c>
      <c r="B2223" s="90">
        <v>0.1381</v>
      </c>
    </row>
    <row r="2224" spans="1:2" x14ac:dyDescent="0.25">
      <c r="A2224" s="4">
        <v>40732</v>
      </c>
      <c r="B2224" s="90">
        <v>0.1295</v>
      </c>
    </row>
    <row r="2225" spans="1:2" x14ac:dyDescent="0.25">
      <c r="A2225" s="4">
        <v>40731</v>
      </c>
      <c r="B2225" s="90">
        <v>0.17069999999999999</v>
      </c>
    </row>
    <row r="2226" spans="1:2" x14ac:dyDescent="0.25">
      <c r="A2226" s="4">
        <v>40730</v>
      </c>
      <c r="B2226" s="90">
        <v>0.18720000000000001</v>
      </c>
    </row>
    <row r="2227" spans="1:2" x14ac:dyDescent="0.25">
      <c r="A2227" s="4">
        <v>40729</v>
      </c>
      <c r="B2227" s="90">
        <v>0.1706</v>
      </c>
    </row>
    <row r="2228" spans="1:2" x14ac:dyDescent="0.25">
      <c r="A2228" s="4">
        <v>40728</v>
      </c>
      <c r="B2228" s="90">
        <v>0.2117</v>
      </c>
    </row>
    <row r="2229" spans="1:2" x14ac:dyDescent="0.25">
      <c r="A2229" s="4">
        <v>40727</v>
      </c>
      <c r="B2229" s="90">
        <v>0.1711</v>
      </c>
    </row>
    <row r="2230" spans="1:2" x14ac:dyDescent="0.25">
      <c r="A2230" s="4">
        <v>40726</v>
      </c>
      <c r="B2230" s="90">
        <v>0.1366</v>
      </c>
    </row>
    <row r="2231" spans="1:2" x14ac:dyDescent="0.25">
      <c r="A2231" s="4">
        <v>40725</v>
      </c>
      <c r="B2231" s="90">
        <v>0.1229</v>
      </c>
    </row>
    <row r="2232" spans="1:2" x14ac:dyDescent="0.25">
      <c r="A2232" s="4">
        <v>40724</v>
      </c>
      <c r="B2232" s="90">
        <v>0.13370000000000001</v>
      </c>
    </row>
    <row r="2233" spans="1:2" x14ac:dyDescent="0.25">
      <c r="A2233" s="4">
        <v>40723</v>
      </c>
      <c r="B2233" s="90">
        <v>0.1605</v>
      </c>
    </row>
    <row r="2234" spans="1:2" x14ac:dyDescent="0.25">
      <c r="A2234" s="4">
        <v>40722</v>
      </c>
      <c r="B2234" s="90">
        <v>0.1434</v>
      </c>
    </row>
    <row r="2235" spans="1:2" x14ac:dyDescent="0.25">
      <c r="A2235" s="4">
        <v>40721</v>
      </c>
      <c r="B2235" s="90">
        <v>0.1633</v>
      </c>
    </row>
    <row r="2236" spans="1:2" x14ac:dyDescent="0.25">
      <c r="A2236" s="4">
        <v>40720</v>
      </c>
      <c r="B2236" s="90">
        <v>0.12989999999999999</v>
      </c>
    </row>
    <row r="2237" spans="1:2" x14ac:dyDescent="0.25">
      <c r="A2237" s="4">
        <v>40719</v>
      </c>
      <c r="B2237" s="90">
        <v>9.6100000000000005E-2</v>
      </c>
    </row>
    <row r="2238" spans="1:2" x14ac:dyDescent="0.25">
      <c r="A2238" s="4">
        <v>40718</v>
      </c>
      <c r="B2238" s="90">
        <v>0.11119999999999999</v>
      </c>
    </row>
    <row r="2239" spans="1:2" x14ac:dyDescent="0.25">
      <c r="A2239" s="4">
        <v>40717</v>
      </c>
      <c r="B2239" s="90">
        <v>0.12</v>
      </c>
    </row>
    <row r="2240" spans="1:2" x14ac:dyDescent="0.25">
      <c r="A2240" s="4">
        <v>40716</v>
      </c>
      <c r="B2240" s="90">
        <v>0.12870000000000001</v>
      </c>
    </row>
    <row r="2241" spans="1:2" x14ac:dyDescent="0.25">
      <c r="A2241" s="4">
        <v>40715</v>
      </c>
      <c r="B2241" s="90">
        <v>0.127</v>
      </c>
    </row>
    <row r="2242" spans="1:2" x14ac:dyDescent="0.25">
      <c r="A2242" s="4">
        <v>40714</v>
      </c>
      <c r="B2242" s="90">
        <v>0.1424</v>
      </c>
    </row>
    <row r="2243" spans="1:2" x14ac:dyDescent="0.25">
      <c r="A2243" s="4">
        <v>40713</v>
      </c>
      <c r="B2243" s="90">
        <v>9.9599999999999994E-2</v>
      </c>
    </row>
    <row r="2244" spans="1:2" x14ac:dyDescent="0.25">
      <c r="A2244" s="4">
        <v>40712</v>
      </c>
      <c r="B2244" s="90">
        <v>6.5699999999999995E-2</v>
      </c>
    </row>
    <row r="2245" spans="1:2" x14ac:dyDescent="0.25">
      <c r="A2245" s="4">
        <v>40711</v>
      </c>
      <c r="B2245" s="90">
        <v>8.1799999999999998E-2</v>
      </c>
    </row>
    <row r="2246" spans="1:2" x14ac:dyDescent="0.25">
      <c r="A2246" s="4">
        <v>40710</v>
      </c>
      <c r="B2246" s="90">
        <v>0.1308</v>
      </c>
    </row>
    <row r="2247" spans="1:2" x14ac:dyDescent="0.25">
      <c r="A2247" s="4">
        <v>40709</v>
      </c>
      <c r="B2247" s="90">
        <v>0.1143</v>
      </c>
    </row>
    <row r="2248" spans="1:2" x14ac:dyDescent="0.25">
      <c r="A2248" s="4">
        <v>40708</v>
      </c>
      <c r="B2248" s="90">
        <v>0.1057</v>
      </c>
    </row>
    <row r="2249" spans="1:2" x14ac:dyDescent="0.25">
      <c r="A2249" s="4">
        <v>40707</v>
      </c>
      <c r="B2249" s="90">
        <v>0.1206</v>
      </c>
    </row>
    <row r="2250" spans="1:2" x14ac:dyDescent="0.25">
      <c r="A2250" s="4">
        <v>40706</v>
      </c>
      <c r="B2250" s="90">
        <v>0.10199999999999999</v>
      </c>
    </row>
    <row r="2251" spans="1:2" x14ac:dyDescent="0.25">
      <c r="A2251" s="4">
        <v>40705</v>
      </c>
      <c r="B2251" s="90">
        <v>6.8000000000000005E-2</v>
      </c>
    </row>
    <row r="2252" spans="1:2" x14ac:dyDescent="0.25">
      <c r="A2252" s="4">
        <v>40704</v>
      </c>
      <c r="B2252" s="90">
        <v>0.1069</v>
      </c>
    </row>
    <row r="2253" spans="1:2" x14ac:dyDescent="0.25">
      <c r="A2253" s="4">
        <v>40703</v>
      </c>
      <c r="B2253" s="90">
        <v>0.1079</v>
      </c>
    </row>
    <row r="2254" spans="1:2" x14ac:dyDescent="0.25">
      <c r="A2254" s="4">
        <v>40702</v>
      </c>
      <c r="B2254" s="90">
        <v>9.6100000000000005E-2</v>
      </c>
    </row>
    <row r="2255" spans="1:2" x14ac:dyDescent="0.25">
      <c r="A2255" s="4">
        <v>40701</v>
      </c>
      <c r="B2255" s="90">
        <v>0.1202</v>
      </c>
    </row>
    <row r="2256" spans="1:2" x14ac:dyDescent="0.25">
      <c r="A2256" s="4">
        <v>40700</v>
      </c>
      <c r="B2256" s="90">
        <v>0.13830000000000001</v>
      </c>
    </row>
    <row r="2257" spans="1:2" x14ac:dyDescent="0.25">
      <c r="A2257" s="4">
        <v>40699</v>
      </c>
      <c r="B2257" s="90">
        <v>0.1079</v>
      </c>
    </row>
    <row r="2258" spans="1:2" x14ac:dyDescent="0.25">
      <c r="A2258" s="4">
        <v>40698</v>
      </c>
      <c r="B2258" s="90">
        <v>7.3499999999999996E-2</v>
      </c>
    </row>
    <row r="2259" spans="1:2" x14ac:dyDescent="0.25">
      <c r="A2259" s="4">
        <v>40697</v>
      </c>
      <c r="B2259" s="90">
        <v>0.1022</v>
      </c>
    </row>
    <row r="2260" spans="1:2" x14ac:dyDescent="0.25">
      <c r="A2260" s="4">
        <v>40696</v>
      </c>
      <c r="B2260" s="90">
        <v>0.12230000000000001</v>
      </c>
    </row>
    <row r="2261" spans="1:2" x14ac:dyDescent="0.25">
      <c r="A2261" s="4">
        <v>40695</v>
      </c>
      <c r="B2261" s="90">
        <v>0.1114</v>
      </c>
    </row>
    <row r="2262" spans="1:2" x14ac:dyDescent="0.25">
      <c r="A2262" s="4">
        <v>40694</v>
      </c>
      <c r="B2262" s="90">
        <v>0.14849999999999999</v>
      </c>
    </row>
    <row r="2263" spans="1:2" x14ac:dyDescent="0.25">
      <c r="A2263" s="4">
        <v>40693</v>
      </c>
      <c r="B2263" s="90">
        <v>0.14249999999999999</v>
      </c>
    </row>
    <row r="2264" spans="1:2" x14ac:dyDescent="0.25">
      <c r="A2264" s="4">
        <v>40692</v>
      </c>
      <c r="B2264" s="90">
        <v>0.1293</v>
      </c>
    </row>
    <row r="2265" spans="1:2" x14ac:dyDescent="0.25">
      <c r="A2265" s="4">
        <v>40691</v>
      </c>
      <c r="B2265" s="90">
        <v>9.5600000000000004E-2</v>
      </c>
    </row>
    <row r="2266" spans="1:2" x14ac:dyDescent="0.25">
      <c r="A2266" s="4">
        <v>40690</v>
      </c>
      <c r="B2266" s="90">
        <v>0.1051</v>
      </c>
    </row>
    <row r="2267" spans="1:2" x14ac:dyDescent="0.25">
      <c r="A2267" s="4">
        <v>40689</v>
      </c>
      <c r="B2267" s="90">
        <v>0.1244</v>
      </c>
    </row>
    <row r="2268" spans="1:2" x14ac:dyDescent="0.25">
      <c r="A2268" s="4">
        <v>40688</v>
      </c>
      <c r="B2268" s="90">
        <v>0.15190000000000001</v>
      </c>
    </row>
    <row r="2269" spans="1:2" x14ac:dyDescent="0.25">
      <c r="A2269" s="4">
        <v>40687</v>
      </c>
      <c r="B2269" s="90">
        <v>0.11899999999999999</v>
      </c>
    </row>
    <row r="2270" spans="1:2" x14ac:dyDescent="0.25">
      <c r="A2270" s="4">
        <v>40686</v>
      </c>
      <c r="B2270" s="90">
        <v>0.18890000000000001</v>
      </c>
    </row>
    <row r="2271" spans="1:2" x14ac:dyDescent="0.25">
      <c r="A2271" s="4">
        <v>40685</v>
      </c>
      <c r="B2271" s="90">
        <v>0.1643</v>
      </c>
    </row>
    <row r="2272" spans="1:2" x14ac:dyDescent="0.25">
      <c r="A2272" s="4">
        <v>40684</v>
      </c>
      <c r="B2272" s="90">
        <v>0.13009999999999999</v>
      </c>
    </row>
    <row r="2273" spans="1:2" x14ac:dyDescent="0.25">
      <c r="A2273" s="4">
        <v>40683</v>
      </c>
      <c r="B2273" s="90">
        <v>0.1389</v>
      </c>
    </row>
    <row r="2274" spans="1:2" x14ac:dyDescent="0.25">
      <c r="A2274" s="4">
        <v>40682</v>
      </c>
      <c r="B2274" s="90">
        <v>0.14649999999999999</v>
      </c>
    </row>
    <row r="2275" spans="1:2" x14ac:dyDescent="0.25">
      <c r="A2275" s="4">
        <v>40681</v>
      </c>
      <c r="B2275" s="90">
        <v>0.17080000000000001</v>
      </c>
    </row>
    <row r="2276" spans="1:2" x14ac:dyDescent="0.25">
      <c r="A2276" s="4">
        <v>40680</v>
      </c>
      <c r="B2276" s="90">
        <v>0.16389999999999999</v>
      </c>
    </row>
    <row r="2277" spans="1:2" x14ac:dyDescent="0.25">
      <c r="A2277" s="4">
        <v>40679</v>
      </c>
      <c r="B2277" s="90">
        <v>0.16880000000000001</v>
      </c>
    </row>
    <row r="2278" spans="1:2" x14ac:dyDescent="0.25">
      <c r="A2278" s="4">
        <v>40678</v>
      </c>
      <c r="B2278" s="90">
        <v>0.1479</v>
      </c>
    </row>
    <row r="2279" spans="1:2" x14ac:dyDescent="0.25">
      <c r="A2279" s="4">
        <v>40677</v>
      </c>
      <c r="B2279" s="90">
        <v>0.12429999999999999</v>
      </c>
    </row>
    <row r="2280" spans="1:2" x14ac:dyDescent="0.25">
      <c r="A2280" s="4">
        <v>40676</v>
      </c>
      <c r="B2280" s="90">
        <v>0.1258</v>
      </c>
    </row>
    <row r="2281" spans="1:2" x14ac:dyDescent="0.25">
      <c r="A2281" s="4">
        <v>40675</v>
      </c>
      <c r="B2281" s="90">
        <v>0.15359999999999999</v>
      </c>
    </row>
    <row r="2282" spans="1:2" x14ac:dyDescent="0.25">
      <c r="A2282" s="4">
        <v>40674</v>
      </c>
      <c r="B2282" s="90">
        <v>0.18459999999999999</v>
      </c>
    </row>
    <row r="2283" spans="1:2" x14ac:dyDescent="0.25">
      <c r="A2283" s="4">
        <v>40673</v>
      </c>
      <c r="B2283" s="90">
        <v>0.18160000000000001</v>
      </c>
    </row>
    <row r="2284" spans="1:2" x14ac:dyDescent="0.25">
      <c r="A2284" s="4">
        <v>40672</v>
      </c>
      <c r="B2284" s="90">
        <v>0.14979999999999999</v>
      </c>
    </row>
    <row r="2285" spans="1:2" x14ac:dyDescent="0.25">
      <c r="A2285" s="4">
        <v>40671</v>
      </c>
      <c r="B2285" s="90">
        <v>0.13059999999999999</v>
      </c>
    </row>
    <row r="2286" spans="1:2" x14ac:dyDescent="0.25">
      <c r="A2286" s="4">
        <v>40670</v>
      </c>
      <c r="B2286" s="90">
        <v>0.1082</v>
      </c>
    </row>
    <row r="2287" spans="1:2" x14ac:dyDescent="0.25">
      <c r="A2287" s="4">
        <v>40669</v>
      </c>
      <c r="B2287" s="90">
        <v>0.1101</v>
      </c>
    </row>
    <row r="2288" spans="1:2" x14ac:dyDescent="0.25">
      <c r="A2288" s="4">
        <v>40668</v>
      </c>
      <c r="B2288" s="90">
        <v>0.1283</v>
      </c>
    </row>
    <row r="2289" spans="1:2" x14ac:dyDescent="0.25">
      <c r="A2289" s="4">
        <v>40667</v>
      </c>
      <c r="B2289" s="90">
        <v>0.16619999999999999</v>
      </c>
    </row>
    <row r="2290" spans="1:2" x14ac:dyDescent="0.25">
      <c r="A2290" s="4">
        <v>40666</v>
      </c>
      <c r="B2290" s="90">
        <v>0.1731</v>
      </c>
    </row>
    <row r="2291" spans="1:2" x14ac:dyDescent="0.25">
      <c r="A2291" s="4">
        <v>40665</v>
      </c>
      <c r="B2291" s="90">
        <v>0.1724</v>
      </c>
    </row>
    <row r="2292" spans="1:2" x14ac:dyDescent="0.25">
      <c r="A2292" s="4">
        <v>40664</v>
      </c>
      <c r="B2292" s="90">
        <v>0.1231</v>
      </c>
    </row>
    <row r="2293" spans="1:2" x14ac:dyDescent="0.25">
      <c r="A2293" s="4">
        <v>40663</v>
      </c>
      <c r="B2293" s="90">
        <v>9.9099999999999994E-2</v>
      </c>
    </row>
    <row r="2294" spans="1:2" x14ac:dyDescent="0.25">
      <c r="A2294" s="4">
        <v>40662</v>
      </c>
      <c r="B2294" s="90">
        <v>0.1401</v>
      </c>
    </row>
    <row r="2295" spans="1:2" x14ac:dyDescent="0.25">
      <c r="A2295" s="4">
        <v>40661</v>
      </c>
      <c r="B2295" s="90">
        <v>0.13469999999999999</v>
      </c>
    </row>
    <row r="2296" spans="1:2" x14ac:dyDescent="0.25">
      <c r="A2296" s="4">
        <v>40660</v>
      </c>
      <c r="B2296" s="90">
        <v>0.14410000000000001</v>
      </c>
    </row>
    <row r="2297" spans="1:2" x14ac:dyDescent="0.25">
      <c r="A2297" s="4">
        <v>40659</v>
      </c>
      <c r="B2297" s="90">
        <v>0.13</v>
      </c>
    </row>
    <row r="2298" spans="1:2" x14ac:dyDescent="0.25">
      <c r="A2298" s="4">
        <v>40658</v>
      </c>
      <c r="B2298" s="90">
        <v>0.1484</v>
      </c>
    </row>
    <row r="2299" spans="1:2" x14ac:dyDescent="0.25">
      <c r="A2299" s="4">
        <v>40657</v>
      </c>
      <c r="B2299" s="90">
        <v>0.1116</v>
      </c>
    </row>
    <row r="2300" spans="1:2" x14ac:dyDescent="0.25">
      <c r="A2300" s="4">
        <v>40656</v>
      </c>
      <c r="B2300" s="90">
        <v>8.8599999999999998E-2</v>
      </c>
    </row>
    <row r="2301" spans="1:2" x14ac:dyDescent="0.25">
      <c r="A2301" s="4">
        <v>40655</v>
      </c>
      <c r="B2301" s="90">
        <v>8.8599999999999998E-2</v>
      </c>
    </row>
    <row r="2302" spans="1:2" x14ac:dyDescent="0.25">
      <c r="A2302" s="4">
        <v>40654</v>
      </c>
      <c r="B2302" s="90">
        <v>8.8599999999999998E-2</v>
      </c>
    </row>
    <row r="2303" spans="1:2" x14ac:dyDescent="0.25">
      <c r="A2303" s="4">
        <v>40653</v>
      </c>
      <c r="B2303" s="90">
        <v>7.6100000000000001E-2</v>
      </c>
    </row>
    <row r="2304" spans="1:2" x14ac:dyDescent="0.25">
      <c r="A2304" s="4">
        <v>40652</v>
      </c>
      <c r="B2304" s="90">
        <v>6.9000000000000006E-2</v>
      </c>
    </row>
    <row r="2305" spans="1:2" x14ac:dyDescent="0.25">
      <c r="A2305" s="4">
        <v>40651</v>
      </c>
      <c r="B2305" s="90">
        <v>9.2200000000000004E-2</v>
      </c>
    </row>
    <row r="2306" spans="1:2" x14ac:dyDescent="0.25">
      <c r="A2306" s="4">
        <v>40650</v>
      </c>
      <c r="B2306" s="90">
        <v>6.3200000000000006E-2</v>
      </c>
    </row>
    <row r="2307" spans="1:2" x14ac:dyDescent="0.25">
      <c r="A2307" s="4">
        <v>40649</v>
      </c>
      <c r="B2307" s="90">
        <v>3.9300000000000002E-2</v>
      </c>
    </row>
    <row r="2308" spans="1:2" x14ac:dyDescent="0.25">
      <c r="A2308" s="4">
        <v>40648</v>
      </c>
      <c r="B2308" s="90">
        <v>6.7799999999999999E-2</v>
      </c>
    </row>
    <row r="2309" spans="1:2" x14ac:dyDescent="0.25">
      <c r="A2309" s="4">
        <v>40647</v>
      </c>
      <c r="B2309" s="90">
        <v>8.4699999999999998E-2</v>
      </c>
    </row>
    <row r="2310" spans="1:2" x14ac:dyDescent="0.25">
      <c r="A2310" s="4">
        <v>40646</v>
      </c>
      <c r="B2310" s="90">
        <v>7.6700000000000004E-2</v>
      </c>
    </row>
    <row r="2311" spans="1:2" x14ac:dyDescent="0.25">
      <c r="A2311" s="4">
        <v>40645</v>
      </c>
      <c r="B2311" s="90">
        <v>6.2799999999999995E-2</v>
      </c>
    </row>
    <row r="2312" spans="1:2" x14ac:dyDescent="0.25">
      <c r="A2312" s="4">
        <v>40644</v>
      </c>
      <c r="B2312" s="90">
        <v>0.1031</v>
      </c>
    </row>
    <row r="2313" spans="1:2" x14ac:dyDescent="0.25">
      <c r="A2313" s="4">
        <v>40643</v>
      </c>
      <c r="B2313" s="90">
        <v>0.06</v>
      </c>
    </row>
    <row r="2314" spans="1:2" x14ac:dyDescent="0.25">
      <c r="A2314" s="4">
        <v>40642</v>
      </c>
      <c r="B2314" s="90">
        <v>3.6299999999999999E-2</v>
      </c>
    </row>
    <row r="2315" spans="1:2" x14ac:dyDescent="0.25">
      <c r="A2315" s="4">
        <v>40641</v>
      </c>
      <c r="B2315" s="90">
        <v>6.0900000000000003E-2</v>
      </c>
    </row>
    <row r="2316" spans="1:2" x14ac:dyDescent="0.25">
      <c r="A2316" s="4">
        <v>40640</v>
      </c>
      <c r="B2316" s="90">
        <v>8.2400000000000001E-2</v>
      </c>
    </row>
    <row r="2317" spans="1:2" x14ac:dyDescent="0.25">
      <c r="A2317" s="4">
        <v>40639</v>
      </c>
      <c r="B2317" s="90">
        <v>8.8300000000000003E-2</v>
      </c>
    </row>
    <row r="2318" spans="1:2" x14ac:dyDescent="0.25">
      <c r="A2318" s="4">
        <v>40638</v>
      </c>
      <c r="B2318" s="90">
        <v>6.2300000000000001E-2</v>
      </c>
    </row>
    <row r="2319" spans="1:2" x14ac:dyDescent="0.25">
      <c r="A2319" s="4">
        <v>40637</v>
      </c>
      <c r="B2319" s="90">
        <v>9.2899999999999996E-2</v>
      </c>
    </row>
    <row r="2320" spans="1:2" x14ac:dyDescent="0.25">
      <c r="A2320" s="4">
        <v>40636</v>
      </c>
      <c r="B2320" s="90">
        <v>4.8099999999999997E-2</v>
      </c>
    </row>
    <row r="2321" spans="1:2" x14ac:dyDescent="0.25">
      <c r="A2321" s="4">
        <v>40635</v>
      </c>
      <c r="B2321" s="90">
        <v>1.5699999999999999E-2</v>
      </c>
    </row>
    <row r="2322" spans="1:2" x14ac:dyDescent="0.25">
      <c r="A2322" s="4">
        <v>40634</v>
      </c>
      <c r="B2322" s="90">
        <v>3.6900000000000002E-2</v>
      </c>
    </row>
    <row r="2323" spans="1:2" x14ac:dyDescent="0.25">
      <c r="A2323" s="4">
        <v>40633</v>
      </c>
      <c r="B2323" s="90">
        <v>8.2000000000000003E-2</v>
      </c>
    </row>
    <row r="2324" spans="1:2" x14ac:dyDescent="0.25">
      <c r="A2324" s="4">
        <v>40632</v>
      </c>
      <c r="B2324" s="90">
        <v>0.12859999999999999</v>
      </c>
    </row>
    <row r="2325" spans="1:2" x14ac:dyDescent="0.25">
      <c r="A2325" s="4">
        <v>40631</v>
      </c>
      <c r="B2325" s="90">
        <v>0.11799999999999999</v>
      </c>
    </row>
    <row r="2326" spans="1:2" x14ac:dyDescent="0.25">
      <c r="A2326" s="4">
        <v>40630</v>
      </c>
      <c r="B2326" s="90">
        <v>0.123</v>
      </c>
    </row>
    <row r="2327" spans="1:2" x14ac:dyDescent="0.25">
      <c r="A2327" s="4">
        <v>40629</v>
      </c>
      <c r="B2327" s="90">
        <v>8.3500000000000005E-2</v>
      </c>
    </row>
    <row r="2328" spans="1:2" x14ac:dyDescent="0.25">
      <c r="A2328" s="4">
        <v>40628</v>
      </c>
      <c r="B2328" s="90">
        <v>6.0299999999999999E-2</v>
      </c>
    </row>
    <row r="2329" spans="1:2" x14ac:dyDescent="0.25">
      <c r="A2329" s="4">
        <v>40627</v>
      </c>
      <c r="B2329" s="90">
        <v>5.4600000000000003E-2</v>
      </c>
    </row>
    <row r="2330" spans="1:2" x14ac:dyDescent="0.25">
      <c r="A2330" s="4">
        <v>40626</v>
      </c>
      <c r="B2330" s="90">
        <v>7.7399999999999997E-2</v>
      </c>
    </row>
    <row r="2331" spans="1:2" x14ac:dyDescent="0.25">
      <c r="A2331" s="4">
        <v>40625</v>
      </c>
      <c r="B2331" s="90">
        <v>0.1101</v>
      </c>
    </row>
    <row r="2332" spans="1:2" x14ac:dyDescent="0.25">
      <c r="A2332" s="4">
        <v>40624</v>
      </c>
      <c r="B2332" s="90">
        <v>0.12770000000000001</v>
      </c>
    </row>
    <row r="2333" spans="1:2" x14ac:dyDescent="0.25">
      <c r="A2333" s="4">
        <v>40623</v>
      </c>
      <c r="B2333" s="90">
        <v>0.1782</v>
      </c>
    </row>
    <row r="2334" spans="1:2" x14ac:dyDescent="0.25">
      <c r="A2334" s="4">
        <v>40622</v>
      </c>
      <c r="B2334" s="90">
        <v>0.1472</v>
      </c>
    </row>
    <row r="2335" spans="1:2" x14ac:dyDescent="0.25">
      <c r="A2335" s="4">
        <v>40621</v>
      </c>
      <c r="B2335" s="90">
        <v>0.1142</v>
      </c>
    </row>
    <row r="2336" spans="1:2" x14ac:dyDescent="0.25">
      <c r="A2336" s="4">
        <v>40620</v>
      </c>
      <c r="B2336" s="90">
        <v>0.107</v>
      </c>
    </row>
    <row r="2337" spans="1:2" x14ac:dyDescent="0.25">
      <c r="A2337" s="4">
        <v>40619</v>
      </c>
      <c r="B2337" s="90">
        <v>0.1195</v>
      </c>
    </row>
    <row r="2338" spans="1:2" x14ac:dyDescent="0.25">
      <c r="A2338" s="4">
        <v>40618</v>
      </c>
      <c r="B2338" s="90">
        <v>0.1623</v>
      </c>
    </row>
    <row r="2339" spans="1:2" x14ac:dyDescent="0.25">
      <c r="A2339" s="4">
        <v>40617</v>
      </c>
      <c r="B2339" s="90">
        <v>0.14460000000000001</v>
      </c>
    </row>
    <row r="2340" spans="1:2" x14ac:dyDescent="0.25">
      <c r="A2340" s="4">
        <v>40616</v>
      </c>
      <c r="B2340" s="90">
        <v>0.16830000000000001</v>
      </c>
    </row>
    <row r="2341" spans="1:2" x14ac:dyDescent="0.25">
      <c r="A2341" s="4">
        <v>40615</v>
      </c>
      <c r="B2341" s="90">
        <v>0.1492</v>
      </c>
    </row>
    <row r="2342" spans="1:2" x14ac:dyDescent="0.25">
      <c r="A2342" s="4">
        <v>40614</v>
      </c>
      <c r="B2342" s="90">
        <v>0.12559999999999999</v>
      </c>
    </row>
    <row r="2343" spans="1:2" x14ac:dyDescent="0.25">
      <c r="A2343" s="4">
        <v>40613</v>
      </c>
      <c r="B2343" s="90">
        <v>0.12889999999999999</v>
      </c>
    </row>
    <row r="2344" spans="1:2" x14ac:dyDescent="0.25">
      <c r="A2344" s="4">
        <v>40612</v>
      </c>
      <c r="B2344" s="90">
        <v>0.14119999999999999</v>
      </c>
    </row>
    <row r="2345" spans="1:2" x14ac:dyDescent="0.25">
      <c r="A2345" s="4">
        <v>40611</v>
      </c>
      <c r="B2345" s="90">
        <v>0.15</v>
      </c>
    </row>
    <row r="2346" spans="1:2" x14ac:dyDescent="0.25">
      <c r="A2346" s="4">
        <v>40610</v>
      </c>
      <c r="B2346" s="90">
        <v>0.12740000000000001</v>
      </c>
    </row>
    <row r="2347" spans="1:2" x14ac:dyDescent="0.25">
      <c r="A2347" s="4">
        <v>40609</v>
      </c>
      <c r="B2347" s="90">
        <v>0.1053</v>
      </c>
    </row>
    <row r="2348" spans="1:2" x14ac:dyDescent="0.25">
      <c r="A2348" s="4">
        <v>40608</v>
      </c>
      <c r="B2348" s="90">
        <v>7.3099999999999998E-2</v>
      </c>
    </row>
    <row r="2349" spans="1:2" x14ac:dyDescent="0.25">
      <c r="A2349" s="4">
        <v>40607</v>
      </c>
      <c r="B2349" s="90">
        <v>4.1000000000000002E-2</v>
      </c>
    </row>
    <row r="2350" spans="1:2" x14ac:dyDescent="0.25">
      <c r="A2350" s="4">
        <v>40606</v>
      </c>
      <c r="B2350" s="90">
        <v>4.8899999999999999E-2</v>
      </c>
    </row>
    <row r="2351" spans="1:2" x14ac:dyDescent="0.25">
      <c r="A2351" s="4">
        <v>40605</v>
      </c>
      <c r="B2351" s="90">
        <v>0.1009</v>
      </c>
    </row>
    <row r="2352" spans="1:2" x14ac:dyDescent="0.25">
      <c r="A2352" s="4">
        <v>40604</v>
      </c>
      <c r="B2352" s="90">
        <v>9.2100000000000001E-2</v>
      </c>
    </row>
    <row r="2353" spans="1:2" x14ac:dyDescent="0.25">
      <c r="A2353" s="4">
        <v>40603</v>
      </c>
      <c r="B2353" s="90">
        <v>3.9600000000000003E-2</v>
      </c>
    </row>
    <row r="2354" spans="1:2" x14ac:dyDescent="0.25">
      <c r="A2354" s="4">
        <v>40602</v>
      </c>
      <c r="B2354" s="90">
        <v>4.1300000000000003E-2</v>
      </c>
    </row>
    <row r="2355" spans="1:2" x14ac:dyDescent="0.25">
      <c r="A2355" s="4">
        <v>40601</v>
      </c>
      <c r="B2355" s="90">
        <v>2.8899999999999999E-2</v>
      </c>
    </row>
    <row r="2356" spans="1:2" x14ac:dyDescent="0.25">
      <c r="A2356" s="4">
        <v>40600</v>
      </c>
      <c r="B2356" s="90">
        <v>2.8899999999999999E-2</v>
      </c>
    </row>
    <row r="2357" spans="1:2" x14ac:dyDescent="0.25">
      <c r="A2357" s="4">
        <v>40599</v>
      </c>
      <c r="B2357" s="90">
        <v>1.66E-2</v>
      </c>
    </row>
    <row r="2358" spans="1:2" x14ac:dyDescent="0.25">
      <c r="A2358" s="4">
        <v>40598</v>
      </c>
      <c r="B2358" s="90">
        <v>2.1600000000000001E-2</v>
      </c>
    </row>
    <row r="2359" spans="1:2" x14ac:dyDescent="0.25">
      <c r="A2359" s="4">
        <v>40597</v>
      </c>
      <c r="B2359" s="90">
        <v>7.1999999999999998E-3</v>
      </c>
    </row>
    <row r="2360" spans="1:2" x14ac:dyDescent="0.25">
      <c r="A2360" s="4">
        <v>40596</v>
      </c>
      <c r="B2360" s="90">
        <v>5.0000000000000001E-3</v>
      </c>
    </row>
    <row r="2361" spans="1:2" x14ac:dyDescent="0.25">
      <c r="A2361" s="4">
        <v>40595</v>
      </c>
      <c r="B2361" s="90">
        <v>2.4299999999999999E-2</v>
      </c>
    </row>
    <row r="2362" spans="1:2" x14ac:dyDescent="0.25">
      <c r="A2362" s="4">
        <v>40594</v>
      </c>
      <c r="B2362" s="90">
        <v>2.3199999999999998E-2</v>
      </c>
    </row>
    <row r="2363" spans="1:2" x14ac:dyDescent="0.25">
      <c r="A2363" s="4">
        <v>40593</v>
      </c>
      <c r="B2363" s="90">
        <v>2.3199999999999998E-2</v>
      </c>
    </row>
    <row r="2364" spans="1:2" x14ac:dyDescent="0.25">
      <c r="A2364" s="4">
        <v>40592</v>
      </c>
      <c r="B2364" s="90">
        <v>2.2100000000000002E-2</v>
      </c>
    </row>
    <row r="2365" spans="1:2" x14ac:dyDescent="0.25">
      <c r="A2365" s="4">
        <v>40591</v>
      </c>
      <c r="B2365" s="90">
        <v>1.1599999999999999E-2</v>
      </c>
    </row>
    <row r="2366" spans="1:2" x14ac:dyDescent="0.25">
      <c r="A2366" s="4">
        <v>40590</v>
      </c>
      <c r="B2366" s="90">
        <v>6.8999999999999999E-3</v>
      </c>
    </row>
    <row r="2367" spans="1:2" x14ac:dyDescent="0.25">
      <c r="A2367" s="4">
        <v>40589</v>
      </c>
      <c r="B2367" s="90">
        <v>2.46E-2</v>
      </c>
    </row>
    <row r="2368" spans="1:2" x14ac:dyDescent="0.25">
      <c r="A2368" s="4">
        <v>40588</v>
      </c>
      <c r="B2368" s="90">
        <v>1.8E-3</v>
      </c>
    </row>
    <row r="2369" spans="1:2" x14ac:dyDescent="0.25">
      <c r="A2369" s="4">
        <v>40587</v>
      </c>
      <c r="B2369" s="90">
        <v>0</v>
      </c>
    </row>
    <row r="2370" spans="1:2" x14ac:dyDescent="0.25">
      <c r="A2370" s="4">
        <v>40586</v>
      </c>
      <c r="B2370" s="90">
        <v>0</v>
      </c>
    </row>
    <row r="2371" spans="1:2" x14ac:dyDescent="0.25">
      <c r="A2371" s="4">
        <v>40585</v>
      </c>
      <c r="B2371" s="90">
        <v>7.7999999999999996E-3</v>
      </c>
    </row>
    <row r="2372" spans="1:2" x14ac:dyDescent="0.25">
      <c r="A2372" s="4">
        <v>40584</v>
      </c>
      <c r="B2372" s="90">
        <v>0</v>
      </c>
    </row>
    <row r="2373" spans="1:2" x14ac:dyDescent="0.25">
      <c r="A2373" s="4">
        <v>40583</v>
      </c>
      <c r="B2373" s="90">
        <v>4.3E-3</v>
      </c>
    </row>
    <row r="2374" spans="1:2" x14ac:dyDescent="0.25">
      <c r="A2374" s="4">
        <v>40582</v>
      </c>
      <c r="B2374" s="90">
        <v>3.3500000000000002E-2</v>
      </c>
    </row>
    <row r="2375" spans="1:2" x14ac:dyDescent="0.25">
      <c r="A2375" s="4">
        <v>40581</v>
      </c>
      <c r="B2375" s="90">
        <v>5.9700000000000003E-2</v>
      </c>
    </row>
    <row r="2376" spans="1:2" x14ac:dyDescent="0.25">
      <c r="A2376" s="4">
        <v>40580</v>
      </c>
      <c r="B2376" s="90">
        <v>7.0900000000000005E-2</v>
      </c>
    </row>
    <row r="2377" spans="1:2" x14ac:dyDescent="0.25">
      <c r="A2377" s="4">
        <v>40579</v>
      </c>
      <c r="B2377" s="90">
        <v>7.0900000000000005E-2</v>
      </c>
    </row>
    <row r="2378" spans="1:2" x14ac:dyDescent="0.25">
      <c r="A2378" s="4">
        <v>40578</v>
      </c>
      <c r="B2378" s="90">
        <v>8.2100000000000006E-2</v>
      </c>
    </row>
    <row r="2379" spans="1:2" x14ac:dyDescent="0.25">
      <c r="A2379" s="4">
        <v>40577</v>
      </c>
      <c r="B2379" s="90">
        <v>7.6300000000000007E-2</v>
      </c>
    </row>
    <row r="2380" spans="1:2" x14ac:dyDescent="0.25">
      <c r="A2380" s="4">
        <v>40576</v>
      </c>
      <c r="B2380" s="90">
        <v>5.8200000000000002E-2</v>
      </c>
    </row>
    <row r="2381" spans="1:2" x14ac:dyDescent="0.25">
      <c r="A2381" s="4">
        <v>40575</v>
      </c>
      <c r="B2381" s="90">
        <v>5.2400000000000002E-2</v>
      </c>
    </row>
    <row r="2382" spans="1:2" x14ac:dyDescent="0.25">
      <c r="A2382" s="4">
        <v>40574</v>
      </c>
      <c r="B2382" s="90">
        <v>0.1027</v>
      </c>
    </row>
    <row r="2383" spans="1:2" x14ac:dyDescent="0.25">
      <c r="A2383" s="4">
        <v>40573</v>
      </c>
      <c r="B2383" s="90">
        <v>0.1018</v>
      </c>
    </row>
    <row r="2384" spans="1:2" x14ac:dyDescent="0.25">
      <c r="A2384" s="4">
        <v>40572</v>
      </c>
      <c r="B2384" s="90">
        <v>0.1018</v>
      </c>
    </row>
    <row r="2385" spans="1:2" x14ac:dyDescent="0.25">
      <c r="A2385" s="4">
        <v>40571</v>
      </c>
      <c r="B2385" s="90">
        <v>0.10100000000000001</v>
      </c>
    </row>
    <row r="2386" spans="1:2" x14ac:dyDescent="0.25">
      <c r="A2386" s="4">
        <v>40570</v>
      </c>
      <c r="B2386" s="90">
        <v>0.1212</v>
      </c>
    </row>
    <row r="2387" spans="1:2" x14ac:dyDescent="0.25">
      <c r="A2387" s="4">
        <v>40569</v>
      </c>
      <c r="B2387" s="90">
        <v>0.13700000000000001</v>
      </c>
    </row>
    <row r="2388" spans="1:2" x14ac:dyDescent="0.25">
      <c r="A2388" s="4">
        <v>40568</v>
      </c>
      <c r="B2388" s="90">
        <v>0.12970000000000001</v>
      </c>
    </row>
    <row r="2389" spans="1:2" x14ac:dyDescent="0.25">
      <c r="A2389" s="4">
        <v>40567</v>
      </c>
      <c r="B2389" s="90">
        <v>0.1229</v>
      </c>
    </row>
    <row r="2390" spans="1:2" x14ac:dyDescent="0.25">
      <c r="A2390" s="4">
        <v>40566</v>
      </c>
      <c r="B2390" s="90">
        <v>0.1046</v>
      </c>
    </row>
    <row r="2391" spans="1:2" x14ac:dyDescent="0.25">
      <c r="A2391" s="4">
        <v>40565</v>
      </c>
      <c r="B2391" s="90">
        <v>7.4399999999999994E-2</v>
      </c>
    </row>
    <row r="2392" spans="1:2" x14ac:dyDescent="0.25">
      <c r="A2392" s="4">
        <v>40564</v>
      </c>
      <c r="B2392" s="90">
        <v>8.4400000000000003E-2</v>
      </c>
    </row>
    <row r="2393" spans="1:2" x14ac:dyDescent="0.25">
      <c r="A2393" s="4">
        <v>40563</v>
      </c>
      <c r="B2393" s="90">
        <v>9.5699999999999993E-2</v>
      </c>
    </row>
    <row r="2394" spans="1:2" x14ac:dyDescent="0.25">
      <c r="A2394" s="4">
        <v>40562</v>
      </c>
      <c r="B2394" s="90">
        <v>0.15690000000000001</v>
      </c>
    </row>
    <row r="2395" spans="1:2" x14ac:dyDescent="0.25">
      <c r="A2395" s="4">
        <v>40561</v>
      </c>
      <c r="B2395" s="90">
        <v>0.12620000000000001</v>
      </c>
    </row>
    <row r="2396" spans="1:2" x14ac:dyDescent="0.25">
      <c r="A2396" s="4">
        <v>40560</v>
      </c>
      <c r="B2396" s="90">
        <v>0.13969999999999999</v>
      </c>
    </row>
    <row r="2397" spans="1:2" x14ac:dyDescent="0.25">
      <c r="A2397" s="4">
        <v>40559</v>
      </c>
      <c r="B2397" s="90">
        <v>0.10349999999999999</v>
      </c>
    </row>
    <row r="2398" spans="1:2" x14ac:dyDescent="0.25">
      <c r="A2398" s="4">
        <v>40558</v>
      </c>
      <c r="B2398" s="90">
        <v>8.2900000000000001E-2</v>
      </c>
    </row>
    <row r="2399" spans="1:2" x14ac:dyDescent="0.25">
      <c r="A2399" s="4">
        <v>40557</v>
      </c>
      <c r="B2399" s="90">
        <v>7.7799999999999994E-2</v>
      </c>
    </row>
    <row r="2400" spans="1:2" x14ac:dyDescent="0.25">
      <c r="A2400" s="4">
        <v>40556</v>
      </c>
      <c r="B2400" s="90">
        <v>9.9500000000000005E-2</v>
      </c>
    </row>
    <row r="2401" spans="1:2" x14ac:dyDescent="0.25">
      <c r="A2401" s="4">
        <v>40555</v>
      </c>
      <c r="B2401" s="90">
        <v>0.126</v>
      </c>
    </row>
    <row r="2402" spans="1:2" x14ac:dyDescent="0.25">
      <c r="A2402" s="4">
        <v>40554</v>
      </c>
      <c r="B2402" s="90">
        <v>0.13</v>
      </c>
    </row>
    <row r="2403" spans="1:2" x14ac:dyDescent="0.25">
      <c r="A2403" s="4">
        <v>40553</v>
      </c>
      <c r="B2403" s="90">
        <v>0.1169</v>
      </c>
    </row>
    <row r="2404" spans="1:2" x14ac:dyDescent="0.25">
      <c r="A2404" s="4">
        <v>40552</v>
      </c>
      <c r="B2404" s="90">
        <v>0.1002</v>
      </c>
    </row>
    <row r="2405" spans="1:2" x14ac:dyDescent="0.25">
      <c r="A2405" s="4">
        <v>40551</v>
      </c>
      <c r="B2405" s="90">
        <v>7.0699999999999999E-2</v>
      </c>
    </row>
    <row r="2406" spans="1:2" x14ac:dyDescent="0.25">
      <c r="A2406" s="4">
        <v>40550</v>
      </c>
      <c r="B2406" s="90">
        <v>7.2499999999999995E-2</v>
      </c>
    </row>
    <row r="2407" spans="1:2" x14ac:dyDescent="0.25">
      <c r="A2407" s="4">
        <v>40549</v>
      </c>
      <c r="B2407" s="90">
        <v>8.5099999999999995E-2</v>
      </c>
    </row>
    <row r="2408" spans="1:2" x14ac:dyDescent="0.25">
      <c r="A2408" s="4">
        <v>40548</v>
      </c>
      <c r="B2408" s="90">
        <v>0.13619999999999999</v>
      </c>
    </row>
    <row r="2409" spans="1:2" x14ac:dyDescent="0.25">
      <c r="A2409" s="4">
        <v>40547</v>
      </c>
      <c r="B2409" s="90">
        <v>0.109</v>
      </c>
    </row>
    <row r="2410" spans="1:2" x14ac:dyDescent="0.25">
      <c r="A2410" s="4">
        <v>40546</v>
      </c>
      <c r="B2410" s="90">
        <v>0.12429999999999999</v>
      </c>
    </row>
    <row r="2411" spans="1:2" x14ac:dyDescent="0.25">
      <c r="A2411" s="4">
        <v>40545</v>
      </c>
      <c r="B2411" s="90">
        <v>0.10100000000000001</v>
      </c>
    </row>
    <row r="2412" spans="1:2" x14ac:dyDescent="0.25">
      <c r="A2412" s="4">
        <v>40544</v>
      </c>
      <c r="B2412" s="90">
        <v>7.1499999999999994E-2</v>
      </c>
    </row>
    <row r="2413" spans="1:2" x14ac:dyDescent="0.25">
      <c r="A2413" s="4">
        <v>40543</v>
      </c>
      <c r="B2413" s="90">
        <v>6.9000000000000006E-2</v>
      </c>
    </row>
    <row r="2414" spans="1:2" x14ac:dyDescent="0.25">
      <c r="A2414" s="4">
        <v>40542</v>
      </c>
      <c r="B2414" s="90">
        <v>8.7999999999999995E-2</v>
      </c>
    </row>
    <row r="2415" spans="1:2" x14ac:dyDescent="0.25">
      <c r="A2415" s="4">
        <v>40541</v>
      </c>
      <c r="B2415" s="90">
        <v>0.128</v>
      </c>
    </row>
    <row r="2416" spans="1:2" x14ac:dyDescent="0.25">
      <c r="A2416" s="4">
        <v>40540</v>
      </c>
      <c r="B2416" s="90">
        <v>0.12180000000000001</v>
      </c>
    </row>
    <row r="2417" spans="1:2" x14ac:dyDescent="0.25">
      <c r="A2417" s="4">
        <v>40539</v>
      </c>
      <c r="B2417" s="90">
        <v>0.13469999999999999</v>
      </c>
    </row>
    <row r="2418" spans="1:2" x14ac:dyDescent="0.25">
      <c r="A2418" s="4">
        <v>40538</v>
      </c>
      <c r="B2418" s="90">
        <v>9.64E-2</v>
      </c>
    </row>
    <row r="2419" spans="1:2" x14ac:dyDescent="0.25">
      <c r="A2419" s="4">
        <v>40537</v>
      </c>
      <c r="B2419" s="90">
        <v>6.7000000000000004E-2</v>
      </c>
    </row>
    <row r="2420" spans="1:2" x14ac:dyDescent="0.25">
      <c r="A2420" s="4">
        <v>40536</v>
      </c>
      <c r="B2420" s="90">
        <v>5.0599999999999999E-2</v>
      </c>
    </row>
    <row r="2421" spans="1:2" x14ac:dyDescent="0.25">
      <c r="A2421" s="4">
        <v>40535</v>
      </c>
      <c r="B2421" s="90">
        <v>9.8799999999999999E-2</v>
      </c>
    </row>
    <row r="2422" spans="1:2" x14ac:dyDescent="0.25">
      <c r="A2422" s="4">
        <v>40534</v>
      </c>
      <c r="B2422" s="90">
        <v>0.12989999999999999</v>
      </c>
    </row>
    <row r="2423" spans="1:2" x14ac:dyDescent="0.25">
      <c r="A2423" s="4">
        <v>40533</v>
      </c>
      <c r="B2423" s="90">
        <v>0.12540000000000001</v>
      </c>
    </row>
    <row r="2424" spans="1:2" x14ac:dyDescent="0.25">
      <c r="A2424" s="4">
        <v>40532</v>
      </c>
      <c r="B2424" s="90">
        <v>0.1135</v>
      </c>
    </row>
    <row r="2425" spans="1:2" x14ac:dyDescent="0.25">
      <c r="A2425" s="4">
        <v>40531</v>
      </c>
      <c r="B2425" s="90">
        <v>9.35E-2</v>
      </c>
    </row>
    <row r="2426" spans="1:2" x14ac:dyDescent="0.25">
      <c r="A2426" s="4">
        <v>40530</v>
      </c>
      <c r="B2426" s="90">
        <v>6.4799999999999996E-2</v>
      </c>
    </row>
    <row r="2427" spans="1:2" x14ac:dyDescent="0.25">
      <c r="A2427" s="4">
        <v>40529</v>
      </c>
      <c r="B2427" s="90">
        <v>6.3700000000000007E-2</v>
      </c>
    </row>
    <row r="2428" spans="1:2" x14ac:dyDescent="0.25">
      <c r="A2428" s="4">
        <v>40528</v>
      </c>
      <c r="B2428" s="90">
        <v>9.5399999999999999E-2</v>
      </c>
    </row>
    <row r="2429" spans="1:2" x14ac:dyDescent="0.25">
      <c r="A2429" s="4">
        <v>40527</v>
      </c>
      <c r="B2429" s="90">
        <v>0.10349999999999999</v>
      </c>
    </row>
    <row r="2430" spans="1:2" x14ac:dyDescent="0.25">
      <c r="A2430" s="4">
        <v>40526</v>
      </c>
      <c r="B2430" s="90">
        <v>0.1138</v>
      </c>
    </row>
    <row r="2431" spans="1:2" x14ac:dyDescent="0.25">
      <c r="A2431" s="4">
        <v>40525</v>
      </c>
      <c r="B2431" s="90">
        <v>0.11</v>
      </c>
    </row>
    <row r="2432" spans="1:2" x14ac:dyDescent="0.25">
      <c r="A2432" s="4">
        <v>40524</v>
      </c>
      <c r="B2432" s="90">
        <v>8.9200000000000002E-2</v>
      </c>
    </row>
    <row r="2433" spans="1:2" x14ac:dyDescent="0.25">
      <c r="A2433" s="4">
        <v>40523</v>
      </c>
      <c r="B2433" s="90">
        <v>7.0199999999999999E-2</v>
      </c>
    </row>
    <row r="2434" spans="1:2" x14ac:dyDescent="0.25">
      <c r="A2434" s="4">
        <v>40522</v>
      </c>
      <c r="B2434" s="90">
        <v>6.7799999999999999E-2</v>
      </c>
    </row>
    <row r="2435" spans="1:2" x14ac:dyDescent="0.25">
      <c r="A2435" s="4">
        <v>40521</v>
      </c>
      <c r="B2435" s="90">
        <v>8.8800000000000004E-2</v>
      </c>
    </row>
    <row r="2436" spans="1:2" x14ac:dyDescent="0.25">
      <c r="A2436" s="4">
        <v>40520</v>
      </c>
      <c r="B2436" s="90">
        <v>0.12970000000000001</v>
      </c>
    </row>
    <row r="2437" spans="1:2" x14ac:dyDescent="0.25">
      <c r="A2437" s="4">
        <v>40519</v>
      </c>
      <c r="B2437" s="90">
        <v>0.12089999999999999</v>
      </c>
    </row>
    <row r="2438" spans="1:2" x14ac:dyDescent="0.25">
      <c r="A2438" s="4">
        <v>40518</v>
      </c>
      <c r="B2438" s="90">
        <v>0.1361</v>
      </c>
    </row>
    <row r="2439" spans="1:2" x14ac:dyDescent="0.25">
      <c r="A2439" s="4">
        <v>40517</v>
      </c>
      <c r="B2439" s="90">
        <v>8.7099999999999997E-2</v>
      </c>
    </row>
    <row r="2440" spans="1:2" x14ac:dyDescent="0.25">
      <c r="A2440" s="4">
        <v>40516</v>
      </c>
      <c r="B2440" s="90">
        <v>5.8700000000000002E-2</v>
      </c>
    </row>
    <row r="2441" spans="1:2" x14ac:dyDescent="0.25">
      <c r="A2441" s="4">
        <v>40515</v>
      </c>
      <c r="B2441" s="90">
        <v>6.6299999999999998E-2</v>
      </c>
    </row>
    <row r="2442" spans="1:2" x14ac:dyDescent="0.25">
      <c r="A2442" s="4">
        <v>40514</v>
      </c>
      <c r="B2442" s="90">
        <v>8.1900000000000001E-2</v>
      </c>
    </row>
    <row r="2443" spans="1:2" x14ac:dyDescent="0.25">
      <c r="A2443" s="4">
        <v>40513</v>
      </c>
      <c r="B2443" s="90">
        <v>0.11269999999999999</v>
      </c>
    </row>
    <row r="2444" spans="1:2" x14ac:dyDescent="0.25">
      <c r="A2444" s="4">
        <v>40512</v>
      </c>
      <c r="B2444" s="90">
        <v>0.1105</v>
      </c>
    </row>
    <row r="2445" spans="1:2" x14ac:dyDescent="0.25">
      <c r="A2445" s="4">
        <v>40511</v>
      </c>
      <c r="B2445" s="90">
        <v>0.1144</v>
      </c>
    </row>
    <row r="2446" spans="1:2" x14ac:dyDescent="0.25">
      <c r="A2446" s="4">
        <v>40510</v>
      </c>
      <c r="B2446" s="90">
        <v>6.3799999999999996E-2</v>
      </c>
    </row>
    <row r="2447" spans="1:2" x14ac:dyDescent="0.25">
      <c r="A2447" s="4">
        <v>40509</v>
      </c>
      <c r="B2447" s="90">
        <v>3.5099999999999999E-2</v>
      </c>
    </row>
    <row r="2448" spans="1:2" x14ac:dyDescent="0.25">
      <c r="A2448" s="4">
        <v>40508</v>
      </c>
      <c r="B2448" s="90">
        <v>7.0999999999999994E-2</v>
      </c>
    </row>
    <row r="2449" spans="1:2" x14ac:dyDescent="0.25">
      <c r="A2449" s="4">
        <v>40507</v>
      </c>
      <c r="B2449" s="90">
        <v>9.1999999999999998E-2</v>
      </c>
    </row>
    <row r="2450" spans="1:2" x14ac:dyDescent="0.25">
      <c r="A2450" s="4">
        <v>40506</v>
      </c>
      <c r="B2450" s="90">
        <v>9.7500000000000003E-2</v>
      </c>
    </row>
    <row r="2451" spans="1:2" x14ac:dyDescent="0.25">
      <c r="A2451" s="4">
        <v>40505</v>
      </c>
      <c r="B2451" s="90">
        <v>9.6600000000000005E-2</v>
      </c>
    </row>
    <row r="2452" spans="1:2" x14ac:dyDescent="0.25">
      <c r="A2452" s="4">
        <v>40504</v>
      </c>
      <c r="B2452" s="90">
        <v>9.4799999999999995E-2</v>
      </c>
    </row>
    <row r="2453" spans="1:2" x14ac:dyDescent="0.25">
      <c r="A2453" s="4">
        <v>40503</v>
      </c>
      <c r="B2453" s="90">
        <v>6.93E-2</v>
      </c>
    </row>
    <row r="2454" spans="1:2" x14ac:dyDescent="0.25">
      <c r="A2454" s="4">
        <v>40502</v>
      </c>
      <c r="B2454" s="90">
        <v>4.9799999999999997E-2</v>
      </c>
    </row>
    <row r="2455" spans="1:2" x14ac:dyDescent="0.25">
      <c r="A2455" s="4">
        <v>40501</v>
      </c>
      <c r="B2455" s="90">
        <v>7.3099999999999998E-2</v>
      </c>
    </row>
    <row r="2456" spans="1:2" x14ac:dyDescent="0.25">
      <c r="A2456" s="4">
        <v>40500</v>
      </c>
      <c r="B2456" s="90">
        <v>9.7900000000000001E-2</v>
      </c>
    </row>
    <row r="2457" spans="1:2" x14ac:dyDescent="0.25">
      <c r="A2457" s="4">
        <v>40499</v>
      </c>
      <c r="B2457" s="90">
        <v>7.6899999999999996E-2</v>
      </c>
    </row>
    <row r="2458" spans="1:2" x14ac:dyDescent="0.25">
      <c r="A2458" s="4">
        <v>40498</v>
      </c>
      <c r="B2458" s="90">
        <v>9.7299999999999998E-2</v>
      </c>
    </row>
    <row r="2459" spans="1:2" x14ac:dyDescent="0.25">
      <c r="A2459" s="4">
        <v>40497</v>
      </c>
      <c r="B2459" s="90">
        <v>5.4300000000000001E-2</v>
      </c>
    </row>
    <row r="2460" spans="1:2" x14ac:dyDescent="0.25">
      <c r="A2460" s="4">
        <v>40496</v>
      </c>
      <c r="B2460" s="90">
        <v>2.6100000000000002E-2</v>
      </c>
    </row>
    <row r="2461" spans="1:2" x14ac:dyDescent="0.25">
      <c r="A2461" s="4">
        <v>40495</v>
      </c>
      <c r="B2461" s="90">
        <v>0</v>
      </c>
    </row>
    <row r="2462" spans="1:2" x14ac:dyDescent="0.25">
      <c r="A2462" s="4">
        <v>40494</v>
      </c>
      <c r="B2462" s="90">
        <v>5.3400000000000003E-2</v>
      </c>
    </row>
    <row r="2463" spans="1:2" x14ac:dyDescent="0.25">
      <c r="A2463" s="4">
        <v>40493</v>
      </c>
      <c r="B2463" s="90">
        <v>4.8399999999999999E-2</v>
      </c>
    </row>
    <row r="2464" spans="1:2" x14ac:dyDescent="0.25">
      <c r="A2464" s="4">
        <v>40492</v>
      </c>
      <c r="B2464" s="90">
        <v>6.6299999999999998E-2</v>
      </c>
    </row>
    <row r="2465" spans="1:2" x14ac:dyDescent="0.25">
      <c r="A2465" s="4">
        <v>40491</v>
      </c>
      <c r="B2465" s="90">
        <v>6.3200000000000006E-2</v>
      </c>
    </row>
    <row r="2466" spans="1:2" x14ac:dyDescent="0.25">
      <c r="A2466" s="4">
        <v>40490</v>
      </c>
      <c r="B2466" s="90">
        <v>6.3299999999999995E-2</v>
      </c>
    </row>
    <row r="2467" spans="1:2" x14ac:dyDescent="0.25">
      <c r="A2467" s="4">
        <v>40489</v>
      </c>
      <c r="B2467" s="90">
        <v>2.64E-2</v>
      </c>
    </row>
    <row r="2468" spans="1:2" x14ac:dyDescent="0.25">
      <c r="A2468" s="4">
        <v>40488</v>
      </c>
      <c r="B2468" s="90">
        <v>0</v>
      </c>
    </row>
    <row r="2469" spans="1:2" x14ac:dyDescent="0.25">
      <c r="A2469" s="4">
        <v>40487</v>
      </c>
      <c r="B2469" s="90">
        <v>5.8400000000000001E-2</v>
      </c>
    </row>
    <row r="2470" spans="1:2" x14ac:dyDescent="0.25">
      <c r="A2470" s="4">
        <v>40486</v>
      </c>
      <c r="B2470" s="90">
        <v>0.06</v>
      </c>
    </row>
    <row r="2471" spans="1:2" x14ac:dyDescent="0.25">
      <c r="A2471" s="4">
        <v>40485</v>
      </c>
      <c r="B2471" s="90">
        <v>6.4299999999999996E-2</v>
      </c>
    </row>
    <row r="2472" spans="1:2" x14ac:dyDescent="0.25">
      <c r="A2472" s="4">
        <v>40484</v>
      </c>
      <c r="B2472" s="90">
        <v>3.9300000000000002E-2</v>
      </c>
    </row>
    <row r="2473" spans="1:2" x14ac:dyDescent="0.25">
      <c r="A2473" s="4">
        <v>40483</v>
      </c>
      <c r="B2473" s="90">
        <v>3.3599999999999998E-2</v>
      </c>
    </row>
    <row r="2474" spans="1:2" x14ac:dyDescent="0.25">
      <c r="A2474" s="4">
        <v>40482</v>
      </c>
      <c r="B2474" s="90">
        <v>3.4299999999999997E-2</v>
      </c>
    </row>
    <row r="2475" spans="1:2" x14ac:dyDescent="0.25">
      <c r="A2475" s="4">
        <v>40481</v>
      </c>
      <c r="B2475" s="90">
        <v>5.7000000000000002E-3</v>
      </c>
    </row>
    <row r="2476" spans="1:2" x14ac:dyDescent="0.25">
      <c r="A2476" s="4">
        <v>40480</v>
      </c>
      <c r="B2476" s="90">
        <v>6.4000000000000003E-3</v>
      </c>
    </row>
    <row r="2477" spans="1:2" x14ac:dyDescent="0.25">
      <c r="A2477" s="4">
        <v>40479</v>
      </c>
      <c r="B2477" s="90">
        <v>2.1600000000000001E-2</v>
      </c>
    </row>
    <row r="2478" spans="1:2" x14ac:dyDescent="0.25">
      <c r="A2478" s="4">
        <v>40478</v>
      </c>
      <c r="B2478" s="90">
        <v>6.6100000000000006E-2</v>
      </c>
    </row>
    <row r="2479" spans="1:2" x14ac:dyDescent="0.25">
      <c r="A2479" s="4">
        <v>40477</v>
      </c>
      <c r="B2479" s="90">
        <v>5.1900000000000002E-2</v>
      </c>
    </row>
    <row r="2480" spans="1:2" x14ac:dyDescent="0.25">
      <c r="A2480" s="4">
        <v>40476</v>
      </c>
      <c r="B2480" s="90">
        <v>6.9099999999999995E-2</v>
      </c>
    </row>
    <row r="2481" spans="1:2" x14ac:dyDescent="0.25">
      <c r="A2481" s="4">
        <v>40475</v>
      </c>
      <c r="B2481" s="90">
        <v>4.0099999999999997E-2</v>
      </c>
    </row>
    <row r="2482" spans="1:2" x14ac:dyDescent="0.25">
      <c r="A2482" s="4">
        <v>40474</v>
      </c>
      <c r="B2482" s="90">
        <v>2.0500000000000001E-2</v>
      </c>
    </row>
    <row r="2483" spans="1:2" x14ac:dyDescent="0.25">
      <c r="A2483" s="4">
        <v>40473</v>
      </c>
      <c r="B2483" s="90">
        <v>2.1000000000000001E-2</v>
      </c>
    </row>
    <row r="2484" spans="1:2" x14ac:dyDescent="0.25">
      <c r="A2484" s="4">
        <v>40472</v>
      </c>
      <c r="B2484" s="90">
        <v>4.4999999999999998E-2</v>
      </c>
    </row>
    <row r="2485" spans="1:2" x14ac:dyDescent="0.25">
      <c r="A2485" s="4">
        <v>40471</v>
      </c>
      <c r="B2485" s="90">
        <v>7.1199999999999999E-2</v>
      </c>
    </row>
    <row r="2486" spans="1:2" x14ac:dyDescent="0.25">
      <c r="A2486" s="4">
        <v>40470</v>
      </c>
      <c r="B2486" s="90">
        <v>6.54E-2</v>
      </c>
    </row>
    <row r="2487" spans="1:2" x14ac:dyDescent="0.25">
      <c r="A2487" s="4">
        <v>40469</v>
      </c>
      <c r="B2487" s="90">
        <v>4.7199999999999999E-2</v>
      </c>
    </row>
    <row r="2488" spans="1:2" x14ac:dyDescent="0.25">
      <c r="A2488" s="4">
        <v>40468</v>
      </c>
      <c r="B2488" s="90">
        <v>3.4000000000000002E-2</v>
      </c>
    </row>
    <row r="2489" spans="1:2" x14ac:dyDescent="0.25">
      <c r="A2489" s="4">
        <v>40467</v>
      </c>
      <c r="B2489" s="90">
        <v>5.4999999999999997E-3</v>
      </c>
    </row>
    <row r="2490" spans="1:2" x14ac:dyDescent="0.25">
      <c r="A2490" s="4">
        <v>40466</v>
      </c>
      <c r="B2490" s="90">
        <v>4.8800000000000003E-2</v>
      </c>
    </row>
    <row r="2491" spans="1:2" x14ac:dyDescent="0.25">
      <c r="A2491" s="4">
        <v>40465</v>
      </c>
      <c r="B2491" s="90">
        <v>6.83E-2</v>
      </c>
    </row>
    <row r="2492" spans="1:2" x14ac:dyDescent="0.25">
      <c r="A2492" s="4">
        <v>40464</v>
      </c>
      <c r="B2492" s="90">
        <v>9.1600000000000001E-2</v>
      </c>
    </row>
    <row r="2493" spans="1:2" x14ac:dyDescent="0.25">
      <c r="A2493" s="4">
        <v>40463</v>
      </c>
      <c r="B2493" s="90">
        <v>5.8500000000000003E-2</v>
      </c>
    </row>
    <row r="2494" spans="1:2" x14ac:dyDescent="0.25">
      <c r="A2494" s="4">
        <v>40462</v>
      </c>
      <c r="B2494" s="90">
        <v>8.4199999999999997E-2</v>
      </c>
    </row>
    <row r="2495" spans="1:2" x14ac:dyDescent="0.25">
      <c r="A2495" s="4">
        <v>40461</v>
      </c>
      <c r="B2495" s="90">
        <v>3.4000000000000002E-2</v>
      </c>
    </row>
    <row r="2496" spans="1:2" x14ac:dyDescent="0.25">
      <c r="A2496" s="4">
        <v>40460</v>
      </c>
      <c r="B2496" s="90">
        <v>5.4999999999999997E-3</v>
      </c>
    </row>
    <row r="2497" spans="1:2" x14ac:dyDescent="0.25">
      <c r="A2497" s="4">
        <v>40459</v>
      </c>
      <c r="B2497" s="90">
        <v>2.1899999999999999E-2</v>
      </c>
    </row>
    <row r="2498" spans="1:2" x14ac:dyDescent="0.25">
      <c r="A2498" s="4">
        <v>40458</v>
      </c>
      <c r="B2498" s="90">
        <v>3.2000000000000001E-2</v>
      </c>
    </row>
    <row r="2499" spans="1:2" x14ac:dyDescent="0.25">
      <c r="A2499" s="4">
        <v>40457</v>
      </c>
      <c r="B2499" s="90">
        <v>5.62E-2</v>
      </c>
    </row>
    <row r="2500" spans="1:2" x14ac:dyDescent="0.25">
      <c r="A2500" s="4">
        <v>40456</v>
      </c>
      <c r="B2500" s="90">
        <v>6.4500000000000002E-2</v>
      </c>
    </row>
    <row r="2501" spans="1:2" x14ac:dyDescent="0.25">
      <c r="A2501" s="4">
        <v>40455</v>
      </c>
      <c r="B2501" s="90">
        <v>6.3399999999999998E-2</v>
      </c>
    </row>
    <row r="2502" spans="1:2" x14ac:dyDescent="0.25">
      <c r="A2502" s="4">
        <v>40454</v>
      </c>
      <c r="B2502" s="90">
        <v>4.5699999999999998E-2</v>
      </c>
    </row>
    <row r="2503" spans="1:2" x14ac:dyDescent="0.25">
      <c r="A2503" s="4">
        <v>40453</v>
      </c>
      <c r="B2503" s="90">
        <v>4.5699999999999998E-2</v>
      </c>
    </row>
    <row r="2504" spans="1:2" x14ac:dyDescent="0.25">
      <c r="A2504" s="4">
        <v>40452</v>
      </c>
      <c r="B2504" s="90">
        <v>4.7199999999999999E-2</v>
      </c>
    </row>
    <row r="2505" spans="1:2" x14ac:dyDescent="0.25">
      <c r="A2505" s="4">
        <v>40451</v>
      </c>
      <c r="B2505" s="90">
        <v>5.4300000000000001E-2</v>
      </c>
    </row>
    <row r="2506" spans="1:2" x14ac:dyDescent="0.25">
      <c r="A2506" s="4">
        <v>40450</v>
      </c>
      <c r="B2506" s="90">
        <v>8.5099999999999995E-2</v>
      </c>
    </row>
    <row r="2507" spans="1:2" x14ac:dyDescent="0.25">
      <c r="A2507" s="4">
        <v>40449</v>
      </c>
      <c r="B2507" s="90">
        <v>6.4500000000000002E-2</v>
      </c>
    </row>
    <row r="2508" spans="1:2" x14ac:dyDescent="0.25">
      <c r="A2508" s="4">
        <v>40448</v>
      </c>
      <c r="B2508" s="90">
        <v>7.0199999999999999E-2</v>
      </c>
    </row>
    <row r="2509" spans="1:2" x14ac:dyDescent="0.25">
      <c r="A2509" s="4">
        <v>40447</v>
      </c>
      <c r="B2509" s="90">
        <v>3.5700000000000003E-2</v>
      </c>
    </row>
    <row r="2510" spans="1:2" x14ac:dyDescent="0.25">
      <c r="A2510" s="4">
        <v>40446</v>
      </c>
      <c r="B2510" s="90">
        <v>6.8999999999999999E-3</v>
      </c>
    </row>
    <row r="2511" spans="1:2" x14ac:dyDescent="0.25">
      <c r="A2511" s="4">
        <v>40445</v>
      </c>
      <c r="B2511" s="90">
        <v>3.0300000000000001E-2</v>
      </c>
    </row>
    <row r="2512" spans="1:2" x14ac:dyDescent="0.25">
      <c r="A2512" s="4">
        <v>40444</v>
      </c>
      <c r="B2512" s="90">
        <v>8.4900000000000003E-2</v>
      </c>
    </row>
    <row r="2513" spans="1:2" x14ac:dyDescent="0.25">
      <c r="A2513" s="4">
        <v>40443</v>
      </c>
      <c r="B2513" s="90">
        <v>7.1199999999999999E-2</v>
      </c>
    </row>
    <row r="2514" spans="1:2" x14ac:dyDescent="0.25">
      <c r="A2514" s="4">
        <v>40442</v>
      </c>
      <c r="B2514" s="90">
        <v>6.4299999999999996E-2</v>
      </c>
    </row>
    <row r="2515" spans="1:2" x14ac:dyDescent="0.25">
      <c r="A2515" s="4">
        <v>40441</v>
      </c>
      <c r="B2515" s="90">
        <v>7.8299999999999995E-2</v>
      </c>
    </row>
    <row r="2516" spans="1:2" x14ac:dyDescent="0.25">
      <c r="A2516" s="4">
        <v>40440</v>
      </c>
      <c r="B2516" s="90">
        <v>2.86E-2</v>
      </c>
    </row>
    <row r="2517" spans="1:2" x14ac:dyDescent="0.25">
      <c r="A2517" s="4">
        <v>40439</v>
      </c>
      <c r="B2517" s="90">
        <v>2.9999999999999997E-4</v>
      </c>
    </row>
    <row r="2518" spans="1:2" x14ac:dyDescent="0.25">
      <c r="A2518" s="4">
        <v>40438</v>
      </c>
      <c r="B2518" s="90">
        <v>4.6199999999999998E-2</v>
      </c>
    </row>
    <row r="2519" spans="1:2" x14ac:dyDescent="0.25">
      <c r="A2519" s="4">
        <v>40437</v>
      </c>
      <c r="B2519" s="90">
        <v>7.7399999999999997E-2</v>
      </c>
    </row>
    <row r="2520" spans="1:2" x14ac:dyDescent="0.25">
      <c r="A2520" s="4">
        <v>40436</v>
      </c>
      <c r="B2520" s="90">
        <v>6.0499999999999998E-2</v>
      </c>
    </row>
    <row r="2521" spans="1:2" x14ac:dyDescent="0.25">
      <c r="A2521" s="4">
        <v>40435</v>
      </c>
      <c r="B2521" s="90">
        <v>6.8500000000000005E-2</v>
      </c>
    </row>
    <row r="2522" spans="1:2" x14ac:dyDescent="0.25">
      <c r="A2522" s="4">
        <v>40434</v>
      </c>
      <c r="B2522" s="90">
        <v>7.4200000000000002E-2</v>
      </c>
    </row>
    <row r="2523" spans="1:2" x14ac:dyDescent="0.25">
      <c r="A2523" s="4">
        <v>40433</v>
      </c>
      <c r="B2523" s="90">
        <v>6.9500000000000006E-2</v>
      </c>
    </row>
    <row r="2524" spans="1:2" x14ac:dyDescent="0.25">
      <c r="A2524" s="4">
        <v>40432</v>
      </c>
      <c r="B2524" s="90">
        <v>4.99E-2</v>
      </c>
    </row>
    <row r="2525" spans="1:2" x14ac:dyDescent="0.25">
      <c r="A2525" s="4">
        <v>40431</v>
      </c>
      <c r="B2525" s="90">
        <v>6.4699999999999994E-2</v>
      </c>
    </row>
    <row r="2526" spans="1:2" x14ac:dyDescent="0.25">
      <c r="A2526" s="4">
        <v>40430</v>
      </c>
      <c r="B2526" s="90">
        <v>9.9099999999999994E-2</v>
      </c>
    </row>
    <row r="2527" spans="1:2" x14ac:dyDescent="0.25">
      <c r="A2527" s="4">
        <v>40429</v>
      </c>
      <c r="B2527" s="90">
        <v>9.7000000000000003E-2</v>
      </c>
    </row>
    <row r="2528" spans="1:2" x14ac:dyDescent="0.25">
      <c r="A2528" s="4">
        <v>40428</v>
      </c>
      <c r="B2528" s="90">
        <v>5.9900000000000002E-2</v>
      </c>
    </row>
    <row r="2529" spans="1:2" x14ac:dyDescent="0.25">
      <c r="A2529" s="4">
        <v>40427</v>
      </c>
      <c r="B2529" s="90">
        <v>8.1900000000000001E-2</v>
      </c>
    </row>
    <row r="2530" spans="1:2" x14ac:dyDescent="0.25">
      <c r="A2530" s="4">
        <v>40426</v>
      </c>
      <c r="B2530" s="90">
        <v>2.9000000000000001E-2</v>
      </c>
    </row>
    <row r="2531" spans="1:2" x14ac:dyDescent="0.25">
      <c r="A2531" s="4">
        <v>40425</v>
      </c>
      <c r="B2531" s="90">
        <v>5.9999999999999995E-4</v>
      </c>
    </row>
    <row r="2532" spans="1:2" x14ac:dyDescent="0.25">
      <c r="A2532" s="4">
        <v>40424</v>
      </c>
      <c r="B2532" s="90">
        <v>4.3499999999999997E-2</v>
      </c>
    </row>
    <row r="2533" spans="1:2" x14ac:dyDescent="0.25">
      <c r="A2533" s="4">
        <v>40423</v>
      </c>
      <c r="B2533" s="90">
        <v>8.6400000000000005E-2</v>
      </c>
    </row>
    <row r="2534" spans="1:2" x14ac:dyDescent="0.25">
      <c r="A2534" s="4">
        <v>40422</v>
      </c>
      <c r="B2534" s="90">
        <v>7.0199999999999999E-2</v>
      </c>
    </row>
    <row r="2535" spans="1:2" x14ac:dyDescent="0.25">
      <c r="A2535" s="4">
        <v>40421</v>
      </c>
      <c r="B2535" s="90">
        <v>7.8600000000000003E-2</v>
      </c>
    </row>
    <row r="2536" spans="1:2" x14ac:dyDescent="0.25">
      <c r="A2536" s="4">
        <v>40420</v>
      </c>
      <c r="B2536" s="90">
        <v>0.10639999999999999</v>
      </c>
    </row>
    <row r="2537" spans="1:2" x14ac:dyDescent="0.25">
      <c r="A2537" s="4">
        <v>40419</v>
      </c>
      <c r="B2537" s="90">
        <v>5.0700000000000002E-2</v>
      </c>
    </row>
    <row r="2538" spans="1:2" x14ac:dyDescent="0.25">
      <c r="A2538" s="4">
        <v>40418</v>
      </c>
      <c r="B2538" s="90">
        <v>2.2700000000000001E-2</v>
      </c>
    </row>
    <row r="2539" spans="1:2" x14ac:dyDescent="0.25">
      <c r="A2539" s="4">
        <v>40417</v>
      </c>
      <c r="B2539" s="90">
        <v>3.3799999999999997E-2</v>
      </c>
    </row>
    <row r="2540" spans="1:2" x14ac:dyDescent="0.25">
      <c r="A2540" s="4">
        <v>40416</v>
      </c>
      <c r="B2540" s="90">
        <v>7.2499999999999995E-2</v>
      </c>
    </row>
    <row r="2541" spans="1:2" x14ac:dyDescent="0.25">
      <c r="A2541" s="4">
        <v>40415</v>
      </c>
      <c r="B2541" s="90">
        <v>8.7999999999999995E-2</v>
      </c>
    </row>
    <row r="2542" spans="1:2" x14ac:dyDescent="0.25">
      <c r="A2542" s="4">
        <v>40414</v>
      </c>
      <c r="B2542" s="90">
        <v>0.1056</v>
      </c>
    </row>
    <row r="2543" spans="1:2" x14ac:dyDescent="0.25">
      <c r="A2543" s="4">
        <v>40413</v>
      </c>
      <c r="B2543" s="90">
        <v>0.1032</v>
      </c>
    </row>
    <row r="2544" spans="1:2" x14ac:dyDescent="0.25">
      <c r="A2544" s="4">
        <v>40412</v>
      </c>
      <c r="B2544" s="90">
        <v>6.8099999999999994E-2</v>
      </c>
    </row>
    <row r="2545" spans="1:2" x14ac:dyDescent="0.25">
      <c r="A2545" s="4">
        <v>40411</v>
      </c>
      <c r="B2545" s="90">
        <v>4.8599999999999997E-2</v>
      </c>
    </row>
    <row r="2546" spans="1:2" x14ac:dyDescent="0.25">
      <c r="A2546" s="4">
        <v>40410</v>
      </c>
      <c r="B2546" s="90">
        <v>3.44E-2</v>
      </c>
    </row>
    <row r="2547" spans="1:2" x14ac:dyDescent="0.25">
      <c r="A2547" s="4">
        <v>40409</v>
      </c>
      <c r="B2547" s="90">
        <v>8.4699999999999998E-2</v>
      </c>
    </row>
    <row r="2548" spans="1:2" x14ac:dyDescent="0.25">
      <c r="A2548" s="4">
        <v>40408</v>
      </c>
      <c r="B2548" s="90">
        <v>9.2600000000000002E-2</v>
      </c>
    </row>
    <row r="2549" spans="1:2" x14ac:dyDescent="0.25">
      <c r="A2549" s="4">
        <v>40407</v>
      </c>
      <c r="B2549" s="90">
        <v>0.1113</v>
      </c>
    </row>
    <row r="2550" spans="1:2" x14ac:dyDescent="0.25">
      <c r="A2550" s="4">
        <v>40406</v>
      </c>
      <c r="B2550" s="90">
        <v>9.8799999999999999E-2</v>
      </c>
    </row>
    <row r="2551" spans="1:2" x14ac:dyDescent="0.25">
      <c r="A2551" s="4">
        <v>40405</v>
      </c>
      <c r="B2551" s="90">
        <v>6.5500000000000003E-2</v>
      </c>
    </row>
    <row r="2552" spans="1:2" x14ac:dyDescent="0.25">
      <c r="A2552" s="4">
        <v>40404</v>
      </c>
      <c r="B2552" s="90">
        <v>4.6199999999999998E-2</v>
      </c>
    </row>
    <row r="2553" spans="1:2" x14ac:dyDescent="0.25">
      <c r="A2553" s="4">
        <v>40403</v>
      </c>
      <c r="B2553" s="90">
        <v>4.2500000000000003E-2</v>
      </c>
    </row>
    <row r="2554" spans="1:2" x14ac:dyDescent="0.25">
      <c r="A2554" s="4">
        <v>40402</v>
      </c>
      <c r="B2554" s="90">
        <v>6.8900000000000003E-2</v>
      </c>
    </row>
    <row r="2555" spans="1:2" x14ac:dyDescent="0.25">
      <c r="A2555" s="4">
        <v>40401</v>
      </c>
      <c r="B2555" s="90">
        <v>9.0700000000000003E-2</v>
      </c>
    </row>
    <row r="2556" spans="1:2" x14ac:dyDescent="0.25">
      <c r="A2556" s="4">
        <v>40400</v>
      </c>
      <c r="B2556" s="90">
        <v>8.3599999999999994E-2</v>
      </c>
    </row>
    <row r="2557" spans="1:2" x14ac:dyDescent="0.25">
      <c r="A2557" s="4">
        <v>40399</v>
      </c>
      <c r="B2557" s="90">
        <v>9.7600000000000006E-2</v>
      </c>
    </row>
    <row r="2558" spans="1:2" x14ac:dyDescent="0.25">
      <c r="A2558" s="4">
        <v>40398</v>
      </c>
      <c r="B2558" s="90">
        <v>7.1499999999999994E-2</v>
      </c>
    </row>
    <row r="2559" spans="1:2" x14ac:dyDescent="0.25">
      <c r="A2559" s="4">
        <v>40397</v>
      </c>
      <c r="B2559" s="90">
        <v>7.1499999999999994E-2</v>
      </c>
    </row>
    <row r="2560" spans="1:2" x14ac:dyDescent="0.25">
      <c r="A2560" s="4">
        <v>40396</v>
      </c>
      <c r="B2560" s="90">
        <v>6.4699999999999994E-2</v>
      </c>
    </row>
    <row r="2561" spans="1:2" x14ac:dyDescent="0.25">
      <c r="A2561" s="4">
        <v>40395</v>
      </c>
      <c r="B2561" s="90">
        <v>9.1999999999999998E-2</v>
      </c>
    </row>
    <row r="2562" spans="1:2" x14ac:dyDescent="0.25">
      <c r="A2562" s="4">
        <v>40394</v>
      </c>
      <c r="B2562" s="90">
        <v>0.11799999999999999</v>
      </c>
    </row>
    <row r="2563" spans="1:2" x14ac:dyDescent="0.25">
      <c r="A2563" s="4">
        <v>40393</v>
      </c>
      <c r="B2563" s="90">
        <v>0.1221</v>
      </c>
    </row>
    <row r="2564" spans="1:2" x14ac:dyDescent="0.25">
      <c r="A2564" s="4">
        <v>40392</v>
      </c>
      <c r="B2564" s="90">
        <v>0.1167</v>
      </c>
    </row>
    <row r="2565" spans="1:2" x14ac:dyDescent="0.25">
      <c r="A2565" s="4">
        <v>40391</v>
      </c>
      <c r="B2565" s="90">
        <v>9.0899999999999995E-2</v>
      </c>
    </row>
    <row r="2566" spans="1:2" x14ac:dyDescent="0.25">
      <c r="A2566" s="4">
        <v>40390</v>
      </c>
      <c r="B2566" s="90">
        <v>7.1800000000000003E-2</v>
      </c>
    </row>
    <row r="2567" spans="1:2" x14ac:dyDescent="0.25">
      <c r="A2567" s="4">
        <v>40389</v>
      </c>
      <c r="B2567" s="90">
        <v>6.4799999999999996E-2</v>
      </c>
    </row>
    <row r="2568" spans="1:2" x14ac:dyDescent="0.25">
      <c r="A2568" s="4">
        <v>40388</v>
      </c>
      <c r="B2568" s="90">
        <v>0.1118</v>
      </c>
    </row>
    <row r="2569" spans="1:2" x14ac:dyDescent="0.25">
      <c r="A2569" s="4">
        <v>40387</v>
      </c>
      <c r="B2569" s="90">
        <v>0.13059999999999999</v>
      </c>
    </row>
    <row r="2570" spans="1:2" x14ac:dyDescent="0.25">
      <c r="A2570" s="4">
        <v>40386</v>
      </c>
      <c r="B2570" s="90">
        <v>0.11210000000000001</v>
      </c>
    </row>
    <row r="2571" spans="1:2" x14ac:dyDescent="0.25">
      <c r="A2571" s="4">
        <v>40385</v>
      </c>
      <c r="B2571" s="90">
        <v>0.1295</v>
      </c>
    </row>
    <row r="2572" spans="1:2" x14ac:dyDescent="0.25">
      <c r="A2572" s="4">
        <v>40384</v>
      </c>
      <c r="B2572" s="90">
        <v>0.1003</v>
      </c>
    </row>
    <row r="2573" spans="1:2" x14ac:dyDescent="0.25">
      <c r="A2573" s="4">
        <v>40383</v>
      </c>
      <c r="B2573" s="90">
        <v>7.0400000000000004E-2</v>
      </c>
    </row>
    <row r="2574" spans="1:2" x14ac:dyDescent="0.25">
      <c r="A2574" s="4">
        <v>40382</v>
      </c>
      <c r="B2574" s="90">
        <v>8.0199999999999994E-2</v>
      </c>
    </row>
    <row r="2575" spans="1:2" x14ac:dyDescent="0.25">
      <c r="A2575" s="4">
        <v>40381</v>
      </c>
      <c r="B2575" s="90">
        <v>0.1031</v>
      </c>
    </row>
    <row r="2576" spans="1:2" x14ac:dyDescent="0.25">
      <c r="A2576" s="4">
        <v>40380</v>
      </c>
      <c r="B2576" s="90">
        <v>0.13919999999999999</v>
      </c>
    </row>
    <row r="2577" spans="1:2" x14ac:dyDescent="0.25">
      <c r="A2577" s="4">
        <v>40379</v>
      </c>
      <c r="B2577" s="90">
        <v>0.1072</v>
      </c>
    </row>
    <row r="2578" spans="1:2" x14ac:dyDescent="0.25">
      <c r="A2578" s="4">
        <v>40378</v>
      </c>
      <c r="B2578" s="90">
        <v>0.1133</v>
      </c>
    </row>
    <row r="2579" spans="1:2" x14ac:dyDescent="0.25">
      <c r="A2579" s="4">
        <v>40377</v>
      </c>
      <c r="B2579" s="90">
        <v>0.11219999999999999</v>
      </c>
    </row>
    <row r="2580" spans="1:2" x14ac:dyDescent="0.25">
      <c r="A2580" s="4">
        <v>40376</v>
      </c>
      <c r="B2580" s="90">
        <v>8.4400000000000003E-2</v>
      </c>
    </row>
    <row r="2581" spans="1:2" x14ac:dyDescent="0.25">
      <c r="A2581" s="4">
        <v>40375</v>
      </c>
      <c r="B2581" s="90">
        <v>7.3400000000000007E-2</v>
      </c>
    </row>
    <row r="2582" spans="1:2" x14ac:dyDescent="0.25">
      <c r="A2582" s="4">
        <v>40374</v>
      </c>
      <c r="B2582" s="90">
        <v>0.08</v>
      </c>
    </row>
    <row r="2583" spans="1:2" x14ac:dyDescent="0.25">
      <c r="A2583" s="4">
        <v>40373</v>
      </c>
      <c r="B2583" s="90">
        <v>0.12089999999999999</v>
      </c>
    </row>
    <row r="2584" spans="1:2" x14ac:dyDescent="0.25">
      <c r="A2584" s="4">
        <v>40372</v>
      </c>
      <c r="B2584" s="90">
        <v>0.1182</v>
      </c>
    </row>
    <row r="2585" spans="1:2" x14ac:dyDescent="0.25">
      <c r="A2585" s="4">
        <v>40371</v>
      </c>
      <c r="B2585" s="90">
        <v>0.10879999999999999</v>
      </c>
    </row>
    <row r="2586" spans="1:2" x14ac:dyDescent="0.25">
      <c r="A2586" s="4">
        <v>40370</v>
      </c>
      <c r="B2586" s="90">
        <v>0.11310000000000001</v>
      </c>
    </row>
    <row r="2587" spans="1:2" x14ac:dyDescent="0.25">
      <c r="A2587" s="4">
        <v>40369</v>
      </c>
      <c r="B2587" s="90">
        <v>8.5199999999999998E-2</v>
      </c>
    </row>
    <row r="2588" spans="1:2" x14ac:dyDescent="0.25">
      <c r="A2588" s="4">
        <v>40368</v>
      </c>
      <c r="B2588" s="90">
        <v>7.9100000000000004E-2</v>
      </c>
    </row>
    <row r="2589" spans="1:2" x14ac:dyDescent="0.25">
      <c r="A2589" s="4">
        <v>40367</v>
      </c>
      <c r="B2589" s="90">
        <v>8.9599999999999999E-2</v>
      </c>
    </row>
    <row r="2590" spans="1:2" x14ac:dyDescent="0.25">
      <c r="A2590" s="4">
        <v>40366</v>
      </c>
      <c r="B2590" s="90">
        <v>0.113</v>
      </c>
    </row>
    <row r="2591" spans="1:2" x14ac:dyDescent="0.25">
      <c r="A2591" s="4">
        <v>40365</v>
      </c>
      <c r="B2591" s="90">
        <v>0.14410000000000001</v>
      </c>
    </row>
    <row r="2592" spans="1:2" x14ac:dyDescent="0.25">
      <c r="A2592" s="4">
        <v>40364</v>
      </c>
      <c r="B2592" s="90">
        <v>0.1075</v>
      </c>
    </row>
    <row r="2593" spans="1:2" x14ac:dyDescent="0.25">
      <c r="A2593" s="4">
        <v>40363</v>
      </c>
      <c r="B2593" s="90">
        <v>7.5999999999999998E-2</v>
      </c>
    </row>
    <row r="2594" spans="1:2" x14ac:dyDescent="0.25">
      <c r="A2594" s="4">
        <v>40362</v>
      </c>
      <c r="B2594" s="90">
        <v>4.8099999999999997E-2</v>
      </c>
    </row>
    <row r="2595" spans="1:2" x14ac:dyDescent="0.25">
      <c r="A2595" s="4">
        <v>40361</v>
      </c>
      <c r="B2595" s="90">
        <v>8.4699999999999998E-2</v>
      </c>
    </row>
    <row r="2596" spans="1:2" x14ac:dyDescent="0.25">
      <c r="A2596" s="4">
        <v>40360</v>
      </c>
      <c r="B2596" s="90">
        <v>0.11509999999999999</v>
      </c>
    </row>
    <row r="2597" spans="1:2" x14ac:dyDescent="0.25">
      <c r="A2597" s="4">
        <v>40359</v>
      </c>
      <c r="B2597" s="90">
        <v>0.1032</v>
      </c>
    </row>
    <row r="2598" spans="1:2" x14ac:dyDescent="0.25">
      <c r="A2598" s="4">
        <v>40358</v>
      </c>
      <c r="B2598" s="90">
        <v>0.1113</v>
      </c>
    </row>
    <row r="2599" spans="1:2" x14ac:dyDescent="0.25">
      <c r="A2599" s="4">
        <v>40357</v>
      </c>
      <c r="B2599" s="90">
        <v>8.0699999999999994E-2</v>
      </c>
    </row>
    <row r="2600" spans="1:2" x14ac:dyDescent="0.25">
      <c r="A2600" s="4">
        <v>40356</v>
      </c>
      <c r="B2600" s="90">
        <v>5.6099999999999997E-2</v>
      </c>
    </row>
    <row r="2601" spans="1:2" x14ac:dyDescent="0.25">
      <c r="A2601" s="4">
        <v>40355</v>
      </c>
      <c r="B2601" s="90">
        <v>2.7699999999999999E-2</v>
      </c>
    </row>
    <row r="2602" spans="1:2" x14ac:dyDescent="0.25">
      <c r="A2602" s="4">
        <v>40354</v>
      </c>
      <c r="B2602" s="90">
        <v>5.9700000000000003E-2</v>
      </c>
    </row>
    <row r="2603" spans="1:2" x14ac:dyDescent="0.25">
      <c r="A2603" s="4">
        <v>40353</v>
      </c>
      <c r="B2603" s="90">
        <v>0.1144</v>
      </c>
    </row>
    <row r="2604" spans="1:2" x14ac:dyDescent="0.25">
      <c r="A2604" s="4">
        <v>40352</v>
      </c>
      <c r="B2604" s="90">
        <v>7.8700000000000006E-2</v>
      </c>
    </row>
    <row r="2605" spans="1:2" x14ac:dyDescent="0.25">
      <c r="A2605" s="4">
        <v>40351</v>
      </c>
      <c r="B2605" s="90">
        <v>0.1158</v>
      </c>
    </row>
    <row r="2606" spans="1:2" x14ac:dyDescent="0.25">
      <c r="A2606" s="4">
        <v>40350</v>
      </c>
      <c r="B2606" s="90">
        <v>9.3899999999999997E-2</v>
      </c>
    </row>
    <row r="2607" spans="1:2" x14ac:dyDescent="0.25">
      <c r="A2607" s="4">
        <v>40349</v>
      </c>
      <c r="B2607" s="90">
        <v>6.1400000000000003E-2</v>
      </c>
    </row>
    <row r="2608" spans="1:2" x14ac:dyDescent="0.25">
      <c r="A2608" s="4">
        <v>40348</v>
      </c>
      <c r="B2608" s="90">
        <v>3.2899999999999999E-2</v>
      </c>
    </row>
    <row r="2609" spans="1:2" x14ac:dyDescent="0.25">
      <c r="A2609" s="4">
        <v>40347</v>
      </c>
      <c r="B2609" s="90">
        <v>5.79E-2</v>
      </c>
    </row>
    <row r="2610" spans="1:2" x14ac:dyDescent="0.25">
      <c r="A2610" s="4">
        <v>40346</v>
      </c>
      <c r="B2610" s="90">
        <v>9.3600000000000003E-2</v>
      </c>
    </row>
    <row r="2611" spans="1:2" x14ac:dyDescent="0.25">
      <c r="A2611" s="4">
        <v>40345</v>
      </c>
      <c r="B2611" s="90">
        <v>0.1152</v>
      </c>
    </row>
    <row r="2612" spans="1:2" x14ac:dyDescent="0.25">
      <c r="A2612" s="4">
        <v>40344</v>
      </c>
      <c r="B2612" s="90">
        <v>0.1086</v>
      </c>
    </row>
    <row r="2613" spans="1:2" x14ac:dyDescent="0.25">
      <c r="A2613" s="4">
        <v>40343</v>
      </c>
      <c r="B2613" s="90">
        <v>0.11310000000000001</v>
      </c>
    </row>
    <row r="2614" spans="1:2" x14ac:dyDescent="0.25">
      <c r="A2614" s="4">
        <v>40342</v>
      </c>
      <c r="B2614" s="90">
        <v>7.9299999999999995E-2</v>
      </c>
    </row>
    <row r="2615" spans="1:2" x14ac:dyDescent="0.25">
      <c r="A2615" s="4">
        <v>40341</v>
      </c>
      <c r="B2615" s="90">
        <v>5.2200000000000003E-2</v>
      </c>
    </row>
    <row r="2616" spans="1:2" x14ac:dyDescent="0.25">
      <c r="A2616" s="4">
        <v>40340</v>
      </c>
      <c r="B2616" s="90">
        <v>6.3600000000000004E-2</v>
      </c>
    </row>
    <row r="2617" spans="1:2" x14ac:dyDescent="0.25">
      <c r="A2617" s="4">
        <v>40339</v>
      </c>
      <c r="B2617" s="90">
        <v>8.5800000000000001E-2</v>
      </c>
    </row>
    <row r="2618" spans="1:2" x14ac:dyDescent="0.25">
      <c r="A2618" s="4">
        <v>40338</v>
      </c>
      <c r="B2618" s="90">
        <v>0.10539999999999999</v>
      </c>
    </row>
    <row r="2619" spans="1:2" x14ac:dyDescent="0.25">
      <c r="A2619" s="4">
        <v>40337</v>
      </c>
      <c r="B2619" s="90">
        <v>0.1014</v>
      </c>
    </row>
    <row r="2620" spans="1:2" x14ac:dyDescent="0.25">
      <c r="A2620" s="4">
        <v>40336</v>
      </c>
      <c r="B2620" s="90">
        <v>0.11210000000000001</v>
      </c>
    </row>
    <row r="2621" spans="1:2" x14ac:dyDescent="0.25">
      <c r="A2621" s="4">
        <v>40335</v>
      </c>
      <c r="B2621" s="90">
        <v>6.88E-2</v>
      </c>
    </row>
    <row r="2622" spans="1:2" x14ac:dyDescent="0.25">
      <c r="A2622" s="4">
        <v>40334</v>
      </c>
      <c r="B2622" s="90">
        <v>4.2200000000000001E-2</v>
      </c>
    </row>
    <row r="2623" spans="1:2" x14ac:dyDescent="0.25">
      <c r="A2623" s="4">
        <v>40333</v>
      </c>
      <c r="B2623" s="90">
        <v>8.1199999999999994E-2</v>
      </c>
    </row>
    <row r="2624" spans="1:2" x14ac:dyDescent="0.25">
      <c r="A2624" s="4">
        <v>40332</v>
      </c>
      <c r="B2624" s="90">
        <v>6.7900000000000002E-2</v>
      </c>
    </row>
    <row r="2625" spans="1:2" x14ac:dyDescent="0.25">
      <c r="A2625" s="4">
        <v>40331</v>
      </c>
      <c r="B2625" s="90">
        <v>8.4500000000000006E-2</v>
      </c>
    </row>
    <row r="2626" spans="1:2" x14ac:dyDescent="0.25">
      <c r="A2626" s="4">
        <v>40330</v>
      </c>
      <c r="B2626" s="90">
        <v>5.8900000000000001E-2</v>
      </c>
    </row>
    <row r="2627" spans="1:2" x14ac:dyDescent="0.25">
      <c r="A2627" s="4">
        <v>40329</v>
      </c>
      <c r="B2627" s="90">
        <v>0.1076</v>
      </c>
    </row>
    <row r="2628" spans="1:2" x14ac:dyDescent="0.25">
      <c r="A2628" s="4">
        <v>40328</v>
      </c>
      <c r="B2628" s="90">
        <v>6.83E-2</v>
      </c>
    </row>
    <row r="2629" spans="1:2" x14ac:dyDescent="0.25">
      <c r="A2629" s="4">
        <v>40327</v>
      </c>
      <c r="B2629" s="90">
        <v>4.1799999999999997E-2</v>
      </c>
    </row>
    <row r="2630" spans="1:2" x14ac:dyDescent="0.25">
      <c r="A2630" s="4">
        <v>40326</v>
      </c>
      <c r="B2630" s="90">
        <v>5.0200000000000002E-2</v>
      </c>
    </row>
    <row r="2631" spans="1:2" x14ac:dyDescent="0.25">
      <c r="A2631" s="4">
        <v>40325</v>
      </c>
      <c r="B2631" s="90">
        <v>8.2100000000000006E-2</v>
      </c>
    </row>
    <row r="2632" spans="1:2" x14ac:dyDescent="0.25">
      <c r="A2632" s="4">
        <v>40324</v>
      </c>
      <c r="B2632" s="90">
        <v>9.4500000000000001E-2</v>
      </c>
    </row>
    <row r="2633" spans="1:2" x14ac:dyDescent="0.25">
      <c r="A2633" s="4">
        <v>40323</v>
      </c>
      <c r="B2633" s="90">
        <v>0.1041</v>
      </c>
    </row>
    <row r="2634" spans="1:2" x14ac:dyDescent="0.25">
      <c r="A2634" s="4">
        <v>40322</v>
      </c>
      <c r="B2634" s="90">
        <v>9.6100000000000005E-2</v>
      </c>
    </row>
    <row r="2635" spans="1:2" x14ac:dyDescent="0.25">
      <c r="A2635" s="4">
        <v>40321</v>
      </c>
      <c r="B2635" s="90">
        <v>7.0800000000000002E-2</v>
      </c>
    </row>
    <row r="2636" spans="1:2" x14ac:dyDescent="0.25">
      <c r="A2636" s="4">
        <v>40320</v>
      </c>
      <c r="B2636" s="90">
        <v>4.5600000000000002E-2</v>
      </c>
    </row>
    <row r="2637" spans="1:2" x14ac:dyDescent="0.25">
      <c r="A2637" s="4">
        <v>40319</v>
      </c>
      <c r="B2637" s="90">
        <v>1.8499999999999999E-2</v>
      </c>
    </row>
    <row r="2638" spans="1:2" x14ac:dyDescent="0.25">
      <c r="A2638" s="4">
        <v>40318</v>
      </c>
      <c r="B2638" s="90">
        <v>7.4099999999999999E-2</v>
      </c>
    </row>
    <row r="2639" spans="1:2" x14ac:dyDescent="0.25">
      <c r="A2639" s="4">
        <v>40317</v>
      </c>
      <c r="B2639" s="90">
        <v>0.10970000000000001</v>
      </c>
    </row>
    <row r="2640" spans="1:2" x14ac:dyDescent="0.25">
      <c r="A2640" s="4">
        <v>40316</v>
      </c>
      <c r="B2640" s="90">
        <v>9.3299999999999994E-2</v>
      </c>
    </row>
    <row r="2641" spans="1:2" x14ac:dyDescent="0.25">
      <c r="A2641" s="4">
        <v>40315</v>
      </c>
      <c r="B2641" s="90">
        <v>8.9099999999999999E-2</v>
      </c>
    </row>
    <row r="2642" spans="1:2" x14ac:dyDescent="0.25">
      <c r="A2642" s="4">
        <v>40314</v>
      </c>
      <c r="B2642" s="90">
        <v>6.8099999999999994E-2</v>
      </c>
    </row>
    <row r="2643" spans="1:2" x14ac:dyDescent="0.25">
      <c r="A2643" s="4">
        <v>40313</v>
      </c>
      <c r="B2643" s="90">
        <v>4.2999999999999997E-2</v>
      </c>
    </row>
    <row r="2644" spans="1:2" x14ac:dyDescent="0.25">
      <c r="A2644" s="4">
        <v>40312</v>
      </c>
      <c r="B2644" s="90">
        <v>5.5800000000000002E-2</v>
      </c>
    </row>
    <row r="2645" spans="1:2" x14ac:dyDescent="0.25">
      <c r="A2645" s="4">
        <v>40311</v>
      </c>
      <c r="B2645" s="90">
        <v>3.7400000000000003E-2</v>
      </c>
    </row>
    <row r="2646" spans="1:2" x14ac:dyDescent="0.25">
      <c r="A2646" s="4">
        <v>40310</v>
      </c>
      <c r="B2646" s="90">
        <v>8.4500000000000006E-2</v>
      </c>
    </row>
    <row r="2647" spans="1:2" x14ac:dyDescent="0.25">
      <c r="A2647" s="4">
        <v>40309</v>
      </c>
      <c r="B2647" s="90">
        <v>9.6600000000000005E-2</v>
      </c>
    </row>
    <row r="2648" spans="1:2" x14ac:dyDescent="0.25">
      <c r="A2648" s="4">
        <v>40308</v>
      </c>
      <c r="B2648" s="90">
        <v>9.0800000000000006E-2</v>
      </c>
    </row>
    <row r="2649" spans="1:2" x14ac:dyDescent="0.25">
      <c r="A2649" s="4">
        <v>40307</v>
      </c>
      <c r="B2649" s="90">
        <v>5.4600000000000003E-2</v>
      </c>
    </row>
    <row r="2650" spans="1:2" x14ac:dyDescent="0.25">
      <c r="A2650" s="4">
        <v>40306</v>
      </c>
      <c r="B2650" s="90">
        <v>3.0099999999999998E-2</v>
      </c>
    </row>
    <row r="2651" spans="1:2" x14ac:dyDescent="0.25">
      <c r="A2651" s="4">
        <v>40305</v>
      </c>
      <c r="B2651" s="90">
        <v>1.95E-2</v>
      </c>
    </row>
    <row r="2652" spans="1:2" x14ac:dyDescent="0.25">
      <c r="A2652" s="4">
        <v>40304</v>
      </c>
      <c r="B2652" s="90">
        <v>7.6499999999999999E-2</v>
      </c>
    </row>
    <row r="2653" spans="1:2" x14ac:dyDescent="0.25">
      <c r="A2653" s="4">
        <v>40303</v>
      </c>
      <c r="B2653" s="90">
        <v>9.3200000000000005E-2</v>
      </c>
    </row>
    <row r="2654" spans="1:2" x14ac:dyDescent="0.25">
      <c r="A2654" s="4">
        <v>40302</v>
      </c>
      <c r="B2654" s="90">
        <v>8.7499999999999994E-2</v>
      </c>
    </row>
    <row r="2655" spans="1:2" x14ac:dyDescent="0.25">
      <c r="A2655" s="4">
        <v>40301</v>
      </c>
      <c r="B2655" s="90">
        <v>9.1399999999999995E-2</v>
      </c>
    </row>
    <row r="2656" spans="1:2" x14ac:dyDescent="0.25">
      <c r="A2656" s="4">
        <v>40300</v>
      </c>
      <c r="B2656" s="90">
        <v>7.4800000000000005E-2</v>
      </c>
    </row>
    <row r="2657" spans="1:2" x14ac:dyDescent="0.25">
      <c r="A2657" s="4">
        <v>40299</v>
      </c>
      <c r="B2657" s="90">
        <v>1.72E-2</v>
      </c>
    </row>
    <row r="2658" spans="1:2" x14ac:dyDescent="0.25">
      <c r="A2658" s="4">
        <v>40298</v>
      </c>
      <c r="B2658" s="90">
        <v>4.7699999999999999E-2</v>
      </c>
    </row>
    <row r="2659" spans="1:2" x14ac:dyDescent="0.25">
      <c r="A2659" s="4">
        <v>40297</v>
      </c>
      <c r="B2659" s="90">
        <v>9.0300000000000005E-2</v>
      </c>
    </row>
    <row r="2660" spans="1:2" x14ac:dyDescent="0.25">
      <c r="A2660" s="4">
        <v>40296</v>
      </c>
      <c r="B2660" s="90">
        <v>8.7300000000000003E-2</v>
      </c>
    </row>
    <row r="2661" spans="1:2" x14ac:dyDescent="0.25">
      <c r="A2661" s="4">
        <v>40295</v>
      </c>
      <c r="B2661" s="90">
        <v>5.8500000000000003E-2</v>
      </c>
    </row>
    <row r="2662" spans="1:2" x14ac:dyDescent="0.25">
      <c r="A2662" s="4">
        <v>40294</v>
      </c>
      <c r="B2662" s="90">
        <v>6.0600000000000001E-2</v>
      </c>
    </row>
    <row r="2663" spans="1:2" x14ac:dyDescent="0.25">
      <c r="A2663" s="4">
        <v>40293</v>
      </c>
      <c r="B2663" s="90">
        <v>4.2299999999999997E-2</v>
      </c>
    </row>
    <row r="2664" spans="1:2" x14ac:dyDescent="0.25">
      <c r="A2664" s="4">
        <v>40292</v>
      </c>
      <c r="B2664" s="90">
        <v>1.89E-2</v>
      </c>
    </row>
    <row r="2665" spans="1:2" x14ac:dyDescent="0.25">
      <c r="A2665" s="4">
        <v>40291</v>
      </c>
      <c r="B2665" s="90">
        <v>4.7199999999999999E-2</v>
      </c>
    </row>
    <row r="2666" spans="1:2" x14ac:dyDescent="0.25">
      <c r="A2666" s="4">
        <v>40290</v>
      </c>
      <c r="B2666" s="90">
        <v>6.5500000000000003E-2</v>
      </c>
    </row>
    <row r="2667" spans="1:2" x14ac:dyDescent="0.25">
      <c r="A2667" s="4">
        <v>40289</v>
      </c>
      <c r="B2667" s="90">
        <v>5.4199999999999998E-2</v>
      </c>
    </row>
    <row r="2668" spans="1:2" x14ac:dyDescent="0.25">
      <c r="A2668" s="4">
        <v>40288</v>
      </c>
      <c r="B2668" s="90">
        <v>5.6500000000000002E-2</v>
      </c>
    </row>
    <row r="2669" spans="1:2" x14ac:dyDescent="0.25">
      <c r="A2669" s="4">
        <v>40287</v>
      </c>
      <c r="B2669" s="90">
        <v>5.1299999999999998E-2</v>
      </c>
    </row>
    <row r="2670" spans="1:2" x14ac:dyDescent="0.25">
      <c r="A2670" s="4">
        <v>40286</v>
      </c>
      <c r="B2670" s="90">
        <v>1.7000000000000001E-2</v>
      </c>
    </row>
    <row r="2671" spans="1:2" x14ac:dyDescent="0.25">
      <c r="A2671" s="4">
        <v>40285</v>
      </c>
      <c r="B2671" s="90">
        <v>0</v>
      </c>
    </row>
    <row r="2672" spans="1:2" x14ac:dyDescent="0.25">
      <c r="A2672" s="4">
        <v>40284</v>
      </c>
      <c r="B2672" s="90">
        <v>0</v>
      </c>
    </row>
    <row r="2673" spans="1:2" x14ac:dyDescent="0.25">
      <c r="A2673" s="4">
        <v>40283</v>
      </c>
      <c r="B2673" s="90">
        <v>2.7300000000000001E-2</v>
      </c>
    </row>
    <row r="2674" spans="1:2" x14ac:dyDescent="0.25">
      <c r="A2674" s="4">
        <v>40282</v>
      </c>
      <c r="B2674" s="90">
        <v>1.8800000000000001E-2</v>
      </c>
    </row>
    <row r="2675" spans="1:2" x14ac:dyDescent="0.25">
      <c r="A2675" s="4">
        <v>40281</v>
      </c>
      <c r="B2675" s="90">
        <v>3.4799999999999998E-2</v>
      </c>
    </row>
    <row r="2676" spans="1:2" x14ac:dyDescent="0.25">
      <c r="A2676" s="4">
        <v>40280</v>
      </c>
      <c r="B2676" s="90">
        <v>3.27E-2</v>
      </c>
    </row>
    <row r="2677" spans="1:2" x14ac:dyDescent="0.25">
      <c r="A2677" s="4">
        <v>40279</v>
      </c>
      <c r="B2677" s="90">
        <v>4.0000000000000002E-4</v>
      </c>
    </row>
    <row r="2678" spans="1:2" x14ac:dyDescent="0.25">
      <c r="A2678" s="4">
        <v>40278</v>
      </c>
      <c r="B2678" s="90">
        <v>0</v>
      </c>
    </row>
    <row r="2679" spans="1:2" x14ac:dyDescent="0.25">
      <c r="A2679" s="4">
        <v>40277</v>
      </c>
      <c r="B2679" s="90">
        <v>0</v>
      </c>
    </row>
    <row r="2680" spans="1:2" x14ac:dyDescent="0.25">
      <c r="A2680" s="4">
        <v>40276</v>
      </c>
      <c r="B2680" s="90">
        <v>6.8999999999999999E-3</v>
      </c>
    </row>
    <row r="2681" spans="1:2" x14ac:dyDescent="0.25">
      <c r="A2681" s="4">
        <v>40275</v>
      </c>
      <c r="B2681" s="90">
        <v>2.1299999999999999E-2</v>
      </c>
    </row>
    <row r="2682" spans="1:2" x14ac:dyDescent="0.25">
      <c r="A2682" s="4">
        <v>40274</v>
      </c>
      <c r="B2682" s="90">
        <v>3.3000000000000002E-2</v>
      </c>
    </row>
    <row r="2683" spans="1:2" x14ac:dyDescent="0.25">
      <c r="A2683" s="4">
        <v>40273</v>
      </c>
      <c r="B2683" s="90">
        <v>2.6800000000000001E-2</v>
      </c>
    </row>
    <row r="2684" spans="1:2" x14ac:dyDescent="0.25">
      <c r="A2684" s="4">
        <v>40272</v>
      </c>
      <c r="B2684" s="90">
        <v>0</v>
      </c>
    </row>
    <row r="2685" spans="1:2" x14ac:dyDescent="0.25">
      <c r="A2685" s="4">
        <v>40271</v>
      </c>
      <c r="B2685" s="90">
        <v>0</v>
      </c>
    </row>
    <row r="2686" spans="1:2" x14ac:dyDescent="0.25">
      <c r="A2686" s="4">
        <v>40270</v>
      </c>
      <c r="B2686" s="90">
        <v>0</v>
      </c>
    </row>
    <row r="2687" spans="1:2" x14ac:dyDescent="0.25">
      <c r="A2687" s="4">
        <v>40269</v>
      </c>
      <c r="B2687" s="90">
        <v>0</v>
      </c>
    </row>
    <row r="2688" spans="1:2" x14ac:dyDescent="0.25">
      <c r="A2688" s="4">
        <v>40268</v>
      </c>
      <c r="B2688" s="90">
        <v>2.1899999999999999E-2</v>
      </c>
    </row>
    <row r="2689" spans="1:2" x14ac:dyDescent="0.25">
      <c r="A2689" s="4">
        <v>40267</v>
      </c>
      <c r="B2689" s="90">
        <v>1.9099999999999999E-2</v>
      </c>
    </row>
    <row r="2690" spans="1:2" x14ac:dyDescent="0.25">
      <c r="A2690" s="4">
        <v>40266</v>
      </c>
      <c r="B2690" s="90">
        <v>2.2499999999999999E-2</v>
      </c>
    </row>
    <row r="2691" spans="1:2" x14ac:dyDescent="0.25">
      <c r="A2691" s="4">
        <v>40265</v>
      </c>
      <c r="B2691" s="90">
        <v>0</v>
      </c>
    </row>
    <row r="2692" spans="1:2" x14ac:dyDescent="0.25">
      <c r="A2692" s="4">
        <v>40264</v>
      </c>
      <c r="B2692" s="90">
        <v>0</v>
      </c>
    </row>
    <row r="2693" spans="1:2" x14ac:dyDescent="0.25">
      <c r="A2693" s="4">
        <v>40263</v>
      </c>
      <c r="B2693" s="90">
        <v>0</v>
      </c>
    </row>
    <row r="2694" spans="1:2" x14ac:dyDescent="0.25">
      <c r="A2694" s="4">
        <v>40262</v>
      </c>
      <c r="B2694" s="90">
        <v>2.5999999999999999E-3</v>
      </c>
    </row>
    <row r="2695" spans="1:2" x14ac:dyDescent="0.25">
      <c r="A2695" s="4">
        <v>40261</v>
      </c>
      <c r="B2695" s="90">
        <v>3.0599999999999999E-2</v>
      </c>
    </row>
    <row r="2696" spans="1:2" x14ac:dyDescent="0.25">
      <c r="A2696" s="4">
        <v>40260</v>
      </c>
      <c r="B2696" s="90">
        <v>1.66E-2</v>
      </c>
    </row>
    <row r="2697" spans="1:2" x14ac:dyDescent="0.25">
      <c r="A2697" s="4">
        <v>40259</v>
      </c>
      <c r="B2697" s="90">
        <v>2.3E-2</v>
      </c>
    </row>
    <row r="2698" spans="1:2" x14ac:dyDescent="0.25">
      <c r="A2698" s="4">
        <v>40258</v>
      </c>
      <c r="B2698" s="90">
        <v>2.6700000000000002E-2</v>
      </c>
    </row>
    <row r="2699" spans="1:2" x14ac:dyDescent="0.25">
      <c r="A2699" s="4">
        <v>40257</v>
      </c>
      <c r="B2699" s="90">
        <v>4.1000000000000003E-3</v>
      </c>
    </row>
    <row r="2700" spans="1:2" x14ac:dyDescent="0.25">
      <c r="A2700" s="4">
        <v>40256</v>
      </c>
      <c r="B2700" s="90">
        <v>7.7000000000000002E-3</v>
      </c>
    </row>
    <row r="2701" spans="1:2" x14ac:dyDescent="0.25">
      <c r="A2701" s="4">
        <v>40255</v>
      </c>
      <c r="B2701" s="90">
        <v>3.7000000000000002E-3</v>
      </c>
    </row>
    <row r="2702" spans="1:2" x14ac:dyDescent="0.25">
      <c r="A2702" s="4">
        <v>40254</v>
      </c>
      <c r="B2702" s="90">
        <v>5.1400000000000001E-2</v>
      </c>
    </row>
    <row r="2703" spans="1:2" x14ac:dyDescent="0.25">
      <c r="A2703" s="4">
        <v>40253</v>
      </c>
      <c r="B2703" s="90">
        <v>5.7000000000000002E-2</v>
      </c>
    </row>
    <row r="2704" spans="1:2" x14ac:dyDescent="0.25">
      <c r="A2704" s="4">
        <v>40252</v>
      </c>
      <c r="B2704" s="90">
        <v>6.8099999999999994E-2</v>
      </c>
    </row>
    <row r="2705" spans="1:2" x14ac:dyDescent="0.25">
      <c r="A2705" s="4">
        <v>40251</v>
      </c>
      <c r="B2705" s="90">
        <v>3.7400000000000003E-2</v>
      </c>
    </row>
    <row r="2706" spans="1:2" x14ac:dyDescent="0.25">
      <c r="A2706" s="4">
        <v>40250</v>
      </c>
      <c r="B2706" s="90">
        <v>1.4200000000000001E-2</v>
      </c>
    </row>
    <row r="2707" spans="1:2" x14ac:dyDescent="0.25">
      <c r="A2707" s="4">
        <v>40249</v>
      </c>
      <c r="B2707" s="90">
        <v>7.3000000000000001E-3</v>
      </c>
    </row>
    <row r="2708" spans="1:2" x14ac:dyDescent="0.25">
      <c r="A2708" s="4">
        <v>40248</v>
      </c>
      <c r="B2708" s="90">
        <v>2.24E-2</v>
      </c>
    </row>
    <row r="2709" spans="1:2" x14ac:dyDescent="0.25">
      <c r="A2709" s="4">
        <v>40247</v>
      </c>
      <c r="B2709" s="90">
        <v>5.1700000000000003E-2</v>
      </c>
    </row>
    <row r="2710" spans="1:2" x14ac:dyDescent="0.25">
      <c r="A2710" s="4">
        <v>40246</v>
      </c>
      <c r="B2710" s="90">
        <v>5.4199999999999998E-2</v>
      </c>
    </row>
    <row r="2711" spans="1:2" x14ac:dyDescent="0.25">
      <c r="A2711" s="4">
        <v>40245</v>
      </c>
      <c r="B2711" s="90">
        <v>4.99E-2</v>
      </c>
    </row>
    <row r="2712" spans="1:2" x14ac:dyDescent="0.25">
      <c r="A2712" s="4">
        <v>40244</v>
      </c>
      <c r="B2712" s="90">
        <v>2.2499999999999999E-2</v>
      </c>
    </row>
    <row r="2713" spans="1:2" x14ac:dyDescent="0.25">
      <c r="A2713" s="4">
        <v>40243</v>
      </c>
      <c r="B2713" s="90">
        <v>0</v>
      </c>
    </row>
    <row r="2714" spans="1:2" x14ac:dyDescent="0.25">
      <c r="A2714" s="4">
        <v>40242</v>
      </c>
      <c r="B2714" s="90">
        <v>4.5999999999999999E-3</v>
      </c>
    </row>
    <row r="2715" spans="1:2" x14ac:dyDescent="0.25">
      <c r="A2715" s="4">
        <v>40241</v>
      </c>
      <c r="B2715" s="90">
        <v>0.02</v>
      </c>
    </row>
    <row r="2716" spans="1:2" x14ac:dyDescent="0.25">
      <c r="A2716" s="4">
        <v>40240</v>
      </c>
      <c r="B2716" s="90">
        <v>5.7299999999999997E-2</v>
      </c>
    </row>
    <row r="2717" spans="1:2" x14ac:dyDescent="0.25">
      <c r="A2717" s="4">
        <v>40239</v>
      </c>
      <c r="B2717" s="90">
        <v>7.1800000000000003E-2</v>
      </c>
    </row>
    <row r="2718" spans="1:2" x14ac:dyDescent="0.25">
      <c r="A2718" s="4">
        <v>40238</v>
      </c>
      <c r="B2718" s="90">
        <v>1.6000000000000001E-3</v>
      </c>
    </row>
    <row r="2719" spans="1:2" x14ac:dyDescent="0.25">
      <c r="A2719" s="4">
        <v>40237</v>
      </c>
      <c r="B2719" s="90">
        <v>1.2999999999999999E-3</v>
      </c>
    </row>
    <row r="2720" spans="1:2" x14ac:dyDescent="0.25">
      <c r="A2720" s="4">
        <v>40236</v>
      </c>
      <c r="B2720" s="90">
        <v>1.2999999999999999E-3</v>
      </c>
    </row>
    <row r="2721" spans="1:2" x14ac:dyDescent="0.25">
      <c r="A2721" s="4">
        <v>40235</v>
      </c>
      <c r="B2721" s="90">
        <v>1E-3</v>
      </c>
    </row>
    <row r="2722" spans="1:2" x14ac:dyDescent="0.25">
      <c r="A2722" s="4">
        <v>40234</v>
      </c>
      <c r="B2722" s="90">
        <v>0</v>
      </c>
    </row>
    <row r="2723" spans="1:2" x14ac:dyDescent="0.25">
      <c r="A2723" s="4">
        <v>40233</v>
      </c>
      <c r="B2723" s="90">
        <v>0</v>
      </c>
    </row>
    <row r="2724" spans="1:2" x14ac:dyDescent="0.25">
      <c r="A2724" s="4">
        <v>40232</v>
      </c>
      <c r="B2724" s="90">
        <v>0</v>
      </c>
    </row>
    <row r="2725" spans="1:2" x14ac:dyDescent="0.25">
      <c r="A2725" s="4">
        <v>40231</v>
      </c>
      <c r="B2725" s="90">
        <v>0</v>
      </c>
    </row>
    <row r="2726" spans="1:2" x14ac:dyDescent="0.25">
      <c r="A2726" s="4">
        <v>40230</v>
      </c>
      <c r="B2726" s="90">
        <v>0</v>
      </c>
    </row>
    <row r="2727" spans="1:2" x14ac:dyDescent="0.25">
      <c r="A2727" s="4">
        <v>40229</v>
      </c>
      <c r="B2727" s="90">
        <v>0</v>
      </c>
    </row>
    <row r="2728" spans="1:2" x14ac:dyDescent="0.25">
      <c r="A2728" s="4">
        <v>40228</v>
      </c>
      <c r="B2728" s="90">
        <v>0</v>
      </c>
    </row>
    <row r="2729" spans="1:2" x14ac:dyDescent="0.25">
      <c r="A2729" s="4">
        <v>40227</v>
      </c>
      <c r="B2729" s="90">
        <v>6.0000000000000001E-3</v>
      </c>
    </row>
    <row r="2730" spans="1:2" x14ac:dyDescent="0.25">
      <c r="A2730" s="4">
        <v>40226</v>
      </c>
      <c r="B2730" s="90">
        <v>0</v>
      </c>
    </row>
    <row r="2731" spans="1:2" x14ac:dyDescent="0.25">
      <c r="A2731" s="4">
        <v>40225</v>
      </c>
      <c r="B2731" s="90">
        <v>0</v>
      </c>
    </row>
    <row r="2732" spans="1:2" x14ac:dyDescent="0.25">
      <c r="A2732" s="4">
        <v>40224</v>
      </c>
      <c r="B2732" s="90">
        <v>0</v>
      </c>
    </row>
    <row r="2733" spans="1:2" x14ac:dyDescent="0.25">
      <c r="A2733" s="4">
        <v>40223</v>
      </c>
      <c r="B2733" s="90">
        <v>0</v>
      </c>
    </row>
    <row r="2734" spans="1:2" x14ac:dyDescent="0.25">
      <c r="A2734" s="4">
        <v>40222</v>
      </c>
      <c r="B2734" s="90">
        <v>0</v>
      </c>
    </row>
    <row r="2735" spans="1:2" x14ac:dyDescent="0.25">
      <c r="A2735" s="4">
        <v>40221</v>
      </c>
      <c r="B2735" s="90">
        <v>0</v>
      </c>
    </row>
    <row r="2736" spans="1:2" x14ac:dyDescent="0.25">
      <c r="A2736" s="4">
        <v>40220</v>
      </c>
      <c r="B2736" s="90">
        <v>0</v>
      </c>
    </row>
    <row r="2737" spans="1:2" x14ac:dyDescent="0.25">
      <c r="A2737" s="4">
        <v>40219</v>
      </c>
      <c r="B2737" s="90">
        <v>0</v>
      </c>
    </row>
    <row r="2738" spans="1:2" x14ac:dyDescent="0.25">
      <c r="A2738" s="4">
        <v>40218</v>
      </c>
      <c r="B2738" s="90">
        <v>0</v>
      </c>
    </row>
    <row r="2739" spans="1:2" x14ac:dyDescent="0.25">
      <c r="A2739" s="4">
        <v>40217</v>
      </c>
      <c r="B2739" s="90">
        <v>0</v>
      </c>
    </row>
    <row r="2740" spans="1:2" x14ac:dyDescent="0.25">
      <c r="A2740" s="4">
        <v>40216</v>
      </c>
      <c r="B2740" s="90">
        <v>0</v>
      </c>
    </row>
    <row r="2741" spans="1:2" x14ac:dyDescent="0.25">
      <c r="A2741" s="4">
        <v>40215</v>
      </c>
      <c r="B2741" s="90">
        <v>0</v>
      </c>
    </row>
    <row r="2742" spans="1:2" x14ac:dyDescent="0.25">
      <c r="A2742" s="4">
        <v>40214</v>
      </c>
      <c r="B2742" s="90">
        <v>0</v>
      </c>
    </row>
    <row r="2743" spans="1:2" x14ac:dyDescent="0.25">
      <c r="A2743" s="4">
        <v>40213</v>
      </c>
      <c r="B2743" s="90">
        <v>0</v>
      </c>
    </row>
    <row r="2744" spans="1:2" x14ac:dyDescent="0.25">
      <c r="A2744" s="4">
        <v>40212</v>
      </c>
      <c r="B2744" s="90">
        <v>0</v>
      </c>
    </row>
    <row r="2745" spans="1:2" x14ac:dyDescent="0.25">
      <c r="A2745" s="4">
        <v>40211</v>
      </c>
      <c r="B2745" s="90">
        <v>0</v>
      </c>
    </row>
    <row r="2746" spans="1:2" x14ac:dyDescent="0.25">
      <c r="A2746" s="4">
        <v>40210</v>
      </c>
      <c r="B2746" s="90">
        <v>0</v>
      </c>
    </row>
    <row r="2747" spans="1:2" x14ac:dyDescent="0.25">
      <c r="A2747" s="4">
        <v>40209</v>
      </c>
      <c r="B2747" s="90">
        <v>0</v>
      </c>
    </row>
    <row r="2748" spans="1:2" x14ac:dyDescent="0.25">
      <c r="A2748" s="4">
        <v>40208</v>
      </c>
      <c r="B2748" s="90">
        <v>0</v>
      </c>
    </row>
    <row r="2749" spans="1:2" x14ac:dyDescent="0.25">
      <c r="A2749" s="4">
        <v>40207</v>
      </c>
      <c r="B2749" s="90">
        <v>0</v>
      </c>
    </row>
    <row r="2750" spans="1:2" x14ac:dyDescent="0.25">
      <c r="A2750" s="4">
        <v>40206</v>
      </c>
      <c r="B2750" s="90">
        <v>0</v>
      </c>
    </row>
    <row r="2751" spans="1:2" x14ac:dyDescent="0.25">
      <c r="A2751" s="4">
        <v>40205</v>
      </c>
      <c r="B2751" s="90">
        <v>1.9599999999999999E-2</v>
      </c>
    </row>
    <row r="2752" spans="1:2" x14ac:dyDescent="0.25">
      <c r="A2752" s="4">
        <v>40204</v>
      </c>
      <c r="B2752" s="90">
        <v>1.78E-2</v>
      </c>
    </row>
    <row r="2753" spans="1:2" x14ac:dyDescent="0.25">
      <c r="A2753" s="4">
        <v>40203</v>
      </c>
      <c r="B2753" s="90">
        <v>0</v>
      </c>
    </row>
    <row r="2754" spans="1:2" x14ac:dyDescent="0.25">
      <c r="A2754" s="4">
        <v>40202</v>
      </c>
      <c r="B2754" s="90">
        <v>0</v>
      </c>
    </row>
    <row r="2755" spans="1:2" x14ac:dyDescent="0.25">
      <c r="A2755" s="4">
        <v>40201</v>
      </c>
      <c r="B2755" s="90">
        <v>0</v>
      </c>
    </row>
    <row r="2756" spans="1:2" x14ac:dyDescent="0.25">
      <c r="A2756" s="4">
        <v>40200</v>
      </c>
      <c r="B2756" s="90">
        <v>0</v>
      </c>
    </row>
    <row r="2757" spans="1:2" x14ac:dyDescent="0.25">
      <c r="A2757" s="4">
        <v>40199</v>
      </c>
      <c r="B2757" s="90">
        <v>0</v>
      </c>
    </row>
    <row r="2758" spans="1:2" x14ac:dyDescent="0.25">
      <c r="A2758" s="4">
        <v>40198</v>
      </c>
      <c r="B2758" s="90">
        <v>1.09E-2</v>
      </c>
    </row>
    <row r="2759" spans="1:2" x14ac:dyDescent="0.25">
      <c r="A2759" s="4">
        <v>40197</v>
      </c>
      <c r="B2759" s="90">
        <v>4.1200000000000001E-2</v>
      </c>
    </row>
    <row r="2760" spans="1:2" x14ac:dyDescent="0.25">
      <c r="A2760" s="4">
        <v>40196</v>
      </c>
      <c r="B2760" s="90">
        <v>2.9999999999999997E-4</v>
      </c>
    </row>
    <row r="2761" spans="1:2" x14ac:dyDescent="0.25">
      <c r="A2761" s="4">
        <v>40195</v>
      </c>
      <c r="B2761" s="90">
        <v>0</v>
      </c>
    </row>
    <row r="2762" spans="1:2" x14ac:dyDescent="0.25">
      <c r="A2762" s="4">
        <v>40194</v>
      </c>
      <c r="B2762" s="90">
        <v>0</v>
      </c>
    </row>
    <row r="2763" spans="1:2" x14ac:dyDescent="0.25">
      <c r="A2763" s="4">
        <v>40193</v>
      </c>
      <c r="B2763" s="90">
        <v>0</v>
      </c>
    </row>
    <row r="2764" spans="1:2" x14ac:dyDescent="0.25">
      <c r="A2764" s="4">
        <v>40192</v>
      </c>
      <c r="B2764" s="90">
        <v>1.8599999999999998E-2</v>
      </c>
    </row>
    <row r="2765" spans="1:2" x14ac:dyDescent="0.25">
      <c r="A2765" s="4">
        <v>40191</v>
      </c>
      <c r="B2765" s="90">
        <v>8.2500000000000004E-2</v>
      </c>
    </row>
    <row r="2766" spans="1:2" x14ac:dyDescent="0.25">
      <c r="A2766" s="4">
        <v>40190</v>
      </c>
      <c r="B2766" s="90">
        <v>5.7799999999999997E-2</v>
      </c>
    </row>
    <row r="2767" spans="1:2" x14ac:dyDescent="0.25">
      <c r="A2767" s="4">
        <v>40189</v>
      </c>
      <c r="B2767" s="90">
        <v>4.7899999999999998E-2</v>
      </c>
    </row>
    <row r="2768" spans="1:2" x14ac:dyDescent="0.25">
      <c r="A2768" s="4">
        <v>40188</v>
      </c>
      <c r="B2768" s="90">
        <v>3.2300000000000002E-2</v>
      </c>
    </row>
    <row r="2769" spans="1:2" x14ac:dyDescent="0.25">
      <c r="A2769" s="4">
        <v>40187</v>
      </c>
      <c r="B2769" s="90">
        <v>1.0800000000000001E-2</v>
      </c>
    </row>
    <row r="2770" spans="1:2" x14ac:dyDescent="0.25">
      <c r="A2770" s="4">
        <v>40186</v>
      </c>
      <c r="B2770" s="90">
        <v>1.54E-2</v>
      </c>
    </row>
    <row r="2771" spans="1:2" x14ac:dyDescent="0.25">
      <c r="A2771" s="4">
        <v>40185</v>
      </c>
      <c r="B2771" s="90">
        <v>4.6199999999999998E-2</v>
      </c>
    </row>
    <row r="2772" spans="1:2" x14ac:dyDescent="0.25">
      <c r="A2772" s="4">
        <v>40184</v>
      </c>
      <c r="B2772" s="90">
        <v>0.05</v>
      </c>
    </row>
    <row r="2773" spans="1:2" x14ac:dyDescent="0.25">
      <c r="A2773" s="4">
        <v>40183</v>
      </c>
      <c r="B2773" s="90">
        <v>3.3000000000000002E-2</v>
      </c>
    </row>
    <row r="2774" spans="1:2" x14ac:dyDescent="0.25">
      <c r="A2774" s="4">
        <v>40182</v>
      </c>
      <c r="B2774" s="90">
        <v>7.5899999999999995E-2</v>
      </c>
    </row>
    <row r="2775" spans="1:2" x14ac:dyDescent="0.25">
      <c r="A2775" s="4">
        <v>40181</v>
      </c>
      <c r="B2775" s="90">
        <v>5.3199999999999997E-2</v>
      </c>
    </row>
    <row r="2776" spans="1:2" x14ac:dyDescent="0.25">
      <c r="A2776" s="4">
        <v>40180</v>
      </c>
      <c r="B2776" s="90">
        <v>2.0899999999999998E-2</v>
      </c>
    </row>
    <row r="2777" spans="1:2" x14ac:dyDescent="0.25">
      <c r="A2777" s="4">
        <v>40179</v>
      </c>
      <c r="B2777" s="90">
        <v>0</v>
      </c>
    </row>
    <row r="2778" spans="1:2" x14ac:dyDescent="0.25">
      <c r="A2778" s="4">
        <v>40178</v>
      </c>
      <c r="B2778" s="90">
        <v>2.07E-2</v>
      </c>
    </row>
    <row r="2779" spans="1:2" x14ac:dyDescent="0.25">
      <c r="A2779" s="4">
        <v>40177</v>
      </c>
      <c r="B2779" s="90">
        <v>5.2999999999999999E-2</v>
      </c>
    </row>
    <row r="2780" spans="1:2" x14ac:dyDescent="0.25">
      <c r="A2780" s="4">
        <v>40176</v>
      </c>
      <c r="B2780" s="90">
        <v>3.5099999999999999E-2</v>
      </c>
    </row>
    <row r="2781" spans="1:2" x14ac:dyDescent="0.25">
      <c r="A2781" s="4">
        <v>40175</v>
      </c>
      <c r="B2781" s="90">
        <v>2.9399999999999999E-2</v>
      </c>
    </row>
    <row r="2782" spans="1:2" x14ac:dyDescent="0.25">
      <c r="A2782" s="4">
        <v>40174</v>
      </c>
      <c r="B2782" s="90">
        <v>2.2000000000000001E-3</v>
      </c>
    </row>
    <row r="2783" spans="1:2" x14ac:dyDescent="0.25">
      <c r="A2783" s="4">
        <v>40173</v>
      </c>
      <c r="B2783" s="90">
        <v>0</v>
      </c>
    </row>
    <row r="2784" spans="1:2" x14ac:dyDescent="0.25">
      <c r="A2784" s="4">
        <v>40172</v>
      </c>
      <c r="B2784" s="90">
        <v>0</v>
      </c>
    </row>
    <row r="2785" spans="1:2" x14ac:dyDescent="0.25">
      <c r="A2785" s="4">
        <v>40171</v>
      </c>
      <c r="B2785" s="90">
        <v>0</v>
      </c>
    </row>
    <row r="2786" spans="1:2" x14ac:dyDescent="0.25">
      <c r="A2786" s="4">
        <v>40170</v>
      </c>
      <c r="B2786" s="90">
        <v>0</v>
      </c>
    </row>
    <row r="2787" spans="1:2" x14ac:dyDescent="0.25">
      <c r="A2787" s="4">
        <v>40169</v>
      </c>
      <c r="B2787" s="90">
        <v>1.9E-2</v>
      </c>
    </row>
    <row r="2788" spans="1:2" x14ac:dyDescent="0.25">
      <c r="A2788" s="4">
        <v>40168</v>
      </c>
      <c r="B2788" s="90">
        <v>2.2700000000000001E-2</v>
      </c>
    </row>
    <row r="2789" spans="1:2" x14ac:dyDescent="0.25">
      <c r="A2789" s="4">
        <v>40167</v>
      </c>
      <c r="B2789" s="90">
        <v>0</v>
      </c>
    </row>
    <row r="2790" spans="1:2" x14ac:dyDescent="0.25">
      <c r="A2790" s="4">
        <v>40166</v>
      </c>
      <c r="B2790" s="90">
        <v>0</v>
      </c>
    </row>
    <row r="2791" spans="1:2" x14ac:dyDescent="0.25">
      <c r="A2791" s="4">
        <v>40165</v>
      </c>
      <c r="B2791" s="90">
        <v>0</v>
      </c>
    </row>
    <row r="2792" spans="1:2" x14ac:dyDescent="0.25">
      <c r="A2792" s="4">
        <v>40164</v>
      </c>
      <c r="B2792" s="90">
        <v>0</v>
      </c>
    </row>
    <row r="2793" spans="1:2" x14ac:dyDescent="0.25">
      <c r="A2793" s="4">
        <v>40163</v>
      </c>
      <c r="B2793" s="90">
        <v>1.78E-2</v>
      </c>
    </row>
    <row r="2794" spans="1:2" x14ac:dyDescent="0.25">
      <c r="A2794" s="4">
        <v>40162</v>
      </c>
      <c r="B2794" s="90">
        <v>4.5999999999999999E-3</v>
      </c>
    </row>
    <row r="2795" spans="1:2" x14ac:dyDescent="0.25">
      <c r="A2795" s="4">
        <v>40161</v>
      </c>
      <c r="B2795" s="90">
        <v>2.5999999999999999E-2</v>
      </c>
    </row>
    <row r="2796" spans="1:2" x14ac:dyDescent="0.25">
      <c r="A2796" s="4">
        <v>40160</v>
      </c>
      <c r="B2796" s="90">
        <v>0</v>
      </c>
    </row>
    <row r="2797" spans="1:2" x14ac:dyDescent="0.25">
      <c r="A2797" s="4">
        <v>40159</v>
      </c>
      <c r="B2797" s="90">
        <v>0</v>
      </c>
    </row>
    <row r="2798" spans="1:2" x14ac:dyDescent="0.25">
      <c r="A2798" s="4">
        <v>40158</v>
      </c>
      <c r="B2798" s="90">
        <v>0</v>
      </c>
    </row>
    <row r="2799" spans="1:2" x14ac:dyDescent="0.25">
      <c r="A2799" s="4">
        <v>40157</v>
      </c>
      <c r="B2799" s="90">
        <v>0</v>
      </c>
    </row>
    <row r="2800" spans="1:2" x14ac:dyDescent="0.25">
      <c r="A2800" s="4">
        <v>40156</v>
      </c>
      <c r="B2800" s="90">
        <v>2.0500000000000001E-2</v>
      </c>
    </row>
    <row r="2801" spans="1:2" x14ac:dyDescent="0.25">
      <c r="A2801" s="4">
        <v>40155</v>
      </c>
      <c r="B2801" s="90">
        <v>0</v>
      </c>
    </row>
    <row r="2802" spans="1:2" x14ac:dyDescent="0.25">
      <c r="A2802" s="4">
        <v>40154</v>
      </c>
      <c r="B2802" s="90">
        <v>4.7999999999999996E-3</v>
      </c>
    </row>
    <row r="2803" spans="1:2" x14ac:dyDescent="0.25">
      <c r="A2803" s="4">
        <v>40153</v>
      </c>
      <c r="B2803" s="90">
        <v>0</v>
      </c>
    </row>
    <row r="2804" spans="1:2" x14ac:dyDescent="0.25">
      <c r="A2804" s="4">
        <v>40152</v>
      </c>
      <c r="B2804" s="90">
        <v>0</v>
      </c>
    </row>
    <row r="2805" spans="1:2" x14ac:dyDescent="0.25">
      <c r="A2805" s="4">
        <v>40151</v>
      </c>
      <c r="B2805" s="90">
        <v>0</v>
      </c>
    </row>
    <row r="2806" spans="1:2" x14ac:dyDescent="0.25">
      <c r="A2806" s="4">
        <v>40150</v>
      </c>
      <c r="B2806" s="90">
        <v>0</v>
      </c>
    </row>
    <row r="2807" spans="1:2" x14ac:dyDescent="0.25">
      <c r="A2807" s="4">
        <v>40149</v>
      </c>
      <c r="B2807" s="90">
        <v>0</v>
      </c>
    </row>
    <row r="2808" spans="1:2" x14ac:dyDescent="0.25">
      <c r="A2808" s="4">
        <v>40148</v>
      </c>
      <c r="B2808" s="90">
        <v>2.1000000000000001E-2</v>
      </c>
    </row>
    <row r="2809" spans="1:2" x14ac:dyDescent="0.25">
      <c r="A2809" s="4">
        <v>40147</v>
      </c>
      <c r="B2809" s="90">
        <v>1.9400000000000001E-2</v>
      </c>
    </row>
    <row r="2810" spans="1:2" x14ac:dyDescent="0.25">
      <c r="A2810" s="4">
        <v>40146</v>
      </c>
      <c r="B2810" s="90">
        <v>0</v>
      </c>
    </row>
    <row r="2811" spans="1:2" x14ac:dyDescent="0.25">
      <c r="A2811" s="4">
        <v>40145</v>
      </c>
      <c r="B2811" s="90">
        <v>0</v>
      </c>
    </row>
    <row r="2812" spans="1:2" x14ac:dyDescent="0.25">
      <c r="A2812" s="4">
        <v>40144</v>
      </c>
      <c r="B2812" s="90">
        <v>0</v>
      </c>
    </row>
    <row r="2813" spans="1:2" x14ac:dyDescent="0.25">
      <c r="A2813" s="4">
        <v>40143</v>
      </c>
      <c r="B2813" s="90">
        <v>1.7600000000000001E-2</v>
      </c>
    </row>
    <row r="2814" spans="1:2" x14ac:dyDescent="0.25">
      <c r="A2814" s="4">
        <v>40142</v>
      </c>
      <c r="B2814" s="90">
        <v>2.9600000000000001E-2</v>
      </c>
    </row>
    <row r="2815" spans="1:2" x14ac:dyDescent="0.25">
      <c r="A2815" s="4">
        <v>40141</v>
      </c>
      <c r="B2815" s="90">
        <v>4.1599999999999998E-2</v>
      </c>
    </row>
    <row r="2816" spans="1:2" x14ac:dyDescent="0.25">
      <c r="A2816" s="4">
        <v>40140</v>
      </c>
      <c r="B2816" s="90">
        <v>5.16E-2</v>
      </c>
    </row>
    <row r="2817" spans="1:2" x14ac:dyDescent="0.25">
      <c r="A2817" s="4">
        <v>40139</v>
      </c>
      <c r="B2817" s="90">
        <v>2.2599999999999999E-2</v>
      </c>
    </row>
    <row r="2818" spans="1:2" x14ac:dyDescent="0.25">
      <c r="A2818" s="4">
        <v>40138</v>
      </c>
      <c r="B2818" s="90">
        <v>0</v>
      </c>
    </row>
    <row r="2819" spans="1:2" x14ac:dyDescent="0.25">
      <c r="A2819" s="4">
        <v>40137</v>
      </c>
      <c r="B2819" s="90">
        <v>1.5800000000000002E-2</v>
      </c>
    </row>
    <row r="2820" spans="1:2" x14ac:dyDescent="0.25">
      <c r="A2820" s="4">
        <v>40136</v>
      </c>
      <c r="B2820" s="90">
        <v>4.7100000000000003E-2</v>
      </c>
    </row>
    <row r="2821" spans="1:2" x14ac:dyDescent="0.25">
      <c r="A2821" s="4">
        <v>40135</v>
      </c>
      <c r="B2821" s="90">
        <v>5.3600000000000002E-2</v>
      </c>
    </row>
    <row r="2822" spans="1:2" x14ac:dyDescent="0.25">
      <c r="A2822" s="4">
        <v>40134</v>
      </c>
      <c r="B2822" s="90">
        <v>3.56E-2</v>
      </c>
    </row>
    <row r="2823" spans="1:2" x14ac:dyDescent="0.25">
      <c r="A2823" s="4">
        <v>40133</v>
      </c>
      <c r="B2823" s="90">
        <v>4.5499999999999999E-2</v>
      </c>
    </row>
    <row r="2824" spans="1:2" x14ac:dyDescent="0.25">
      <c r="A2824" s="4">
        <v>40132</v>
      </c>
      <c r="B2824" s="90">
        <v>7.0000000000000001E-3</v>
      </c>
    </row>
    <row r="2825" spans="1:2" x14ac:dyDescent="0.25">
      <c r="A2825" s="4">
        <v>40131</v>
      </c>
      <c r="B2825" s="90">
        <v>0</v>
      </c>
    </row>
    <row r="2826" spans="1:2" x14ac:dyDescent="0.25">
      <c r="A2826" s="4">
        <v>40130</v>
      </c>
      <c r="B2826" s="90">
        <v>0</v>
      </c>
    </row>
    <row r="2827" spans="1:2" x14ac:dyDescent="0.25">
      <c r="A2827" s="4">
        <v>40129</v>
      </c>
      <c r="B2827" s="90">
        <v>4.7500000000000001E-2</v>
      </c>
    </row>
    <row r="2828" spans="1:2" x14ac:dyDescent="0.25">
      <c r="A2828" s="4">
        <v>40128</v>
      </c>
      <c r="B2828" s="90">
        <v>5.0999999999999997E-2</v>
      </c>
    </row>
    <row r="2829" spans="1:2" x14ac:dyDescent="0.25">
      <c r="A2829" s="4">
        <v>40127</v>
      </c>
      <c r="B2829" s="90">
        <v>5.4800000000000001E-2</v>
      </c>
    </row>
    <row r="2830" spans="1:2" x14ac:dyDescent="0.25">
      <c r="A2830" s="4">
        <v>40126</v>
      </c>
      <c r="B2830" s="90">
        <v>4.58E-2</v>
      </c>
    </row>
    <row r="2831" spans="1:2" x14ac:dyDescent="0.25">
      <c r="A2831" s="4">
        <v>40125</v>
      </c>
      <c r="B2831" s="90">
        <v>2.1499999999999998E-2</v>
      </c>
    </row>
    <row r="2832" spans="1:2" x14ac:dyDescent="0.25">
      <c r="A2832" s="4">
        <v>40124</v>
      </c>
      <c r="B2832" s="90">
        <v>0</v>
      </c>
    </row>
    <row r="2833" spans="1:2" x14ac:dyDescent="0.25">
      <c r="A2833" s="4">
        <v>40123</v>
      </c>
      <c r="B2833" s="90">
        <v>1.9300000000000001E-2</v>
      </c>
    </row>
    <row r="2834" spans="1:2" x14ac:dyDescent="0.25">
      <c r="A2834" s="4">
        <v>40122</v>
      </c>
      <c r="B2834" s="90">
        <v>2.3599999999999999E-2</v>
      </c>
    </row>
    <row r="2835" spans="1:2" x14ac:dyDescent="0.25">
      <c r="A2835" s="4">
        <v>40121</v>
      </c>
      <c r="B2835" s="90">
        <v>5.3999999999999999E-2</v>
      </c>
    </row>
    <row r="2836" spans="1:2" x14ac:dyDescent="0.25">
      <c r="A2836" s="4">
        <v>40120</v>
      </c>
      <c r="B2836" s="90">
        <v>3.9899999999999998E-2</v>
      </c>
    </row>
    <row r="2837" spans="1:2" x14ac:dyDescent="0.25">
      <c r="A2837" s="4">
        <v>40119</v>
      </c>
      <c r="B2837" s="90">
        <v>1.44E-2</v>
      </c>
    </row>
    <row r="2838" spans="1:2" x14ac:dyDescent="0.25">
      <c r="A2838" s="4">
        <v>40118</v>
      </c>
      <c r="B2838" s="90">
        <v>0</v>
      </c>
    </row>
    <row r="2839" spans="1:2" x14ac:dyDescent="0.25">
      <c r="A2839" s="4">
        <v>40117</v>
      </c>
      <c r="B2839" s="90">
        <v>0</v>
      </c>
    </row>
    <row r="2840" spans="1:2" x14ac:dyDescent="0.25">
      <c r="A2840" s="4">
        <v>40116</v>
      </c>
      <c r="B2840" s="90">
        <v>0</v>
      </c>
    </row>
    <row r="2841" spans="1:2" x14ac:dyDescent="0.25">
      <c r="A2841" s="4">
        <v>40115</v>
      </c>
      <c r="B2841" s="90">
        <v>1.4E-2</v>
      </c>
    </row>
    <row r="2842" spans="1:2" x14ac:dyDescent="0.25">
      <c r="A2842" s="4">
        <v>40114</v>
      </c>
      <c r="B2842" s="90">
        <v>1.89E-2</v>
      </c>
    </row>
    <row r="2843" spans="1:2" x14ac:dyDescent="0.25">
      <c r="A2843" s="4">
        <v>40113</v>
      </c>
      <c r="B2843" s="90">
        <v>2.0799999999999999E-2</v>
      </c>
    </row>
    <row r="2844" spans="1:2" x14ac:dyDescent="0.25">
      <c r="A2844" s="4">
        <v>40112</v>
      </c>
      <c r="B2844" s="90">
        <v>4.9099999999999998E-2</v>
      </c>
    </row>
    <row r="2845" spans="1:2" x14ac:dyDescent="0.25">
      <c r="A2845" s="4">
        <v>40111</v>
      </c>
      <c r="B2845" s="90">
        <v>1.7899999999999999E-2</v>
      </c>
    </row>
    <row r="2846" spans="1:2" x14ac:dyDescent="0.25">
      <c r="A2846" s="4">
        <v>40110</v>
      </c>
      <c r="B2846" s="90">
        <v>0</v>
      </c>
    </row>
    <row r="2847" spans="1:2" x14ac:dyDescent="0.25">
      <c r="A2847" s="4">
        <v>40109</v>
      </c>
      <c r="B2847" s="90">
        <v>0</v>
      </c>
    </row>
    <row r="2848" spans="1:2" x14ac:dyDescent="0.25">
      <c r="A2848" s="4">
        <v>40108</v>
      </c>
      <c r="B2848" s="90">
        <v>1.9699999999999999E-2</v>
      </c>
    </row>
    <row r="2849" spans="1:2" x14ac:dyDescent="0.25">
      <c r="A2849" s="4">
        <v>40107</v>
      </c>
      <c r="B2849" s="90">
        <v>5.5199999999999999E-2</v>
      </c>
    </row>
    <row r="2850" spans="1:2" x14ac:dyDescent="0.25">
      <c r="A2850" s="4">
        <v>40106</v>
      </c>
      <c r="B2850" s="90">
        <v>2.3099999999999999E-2</v>
      </c>
    </row>
    <row r="2851" spans="1:2" x14ac:dyDescent="0.25">
      <c r="A2851" s="4">
        <v>40105</v>
      </c>
      <c r="B2851" s="90">
        <v>4.7600000000000003E-2</v>
      </c>
    </row>
    <row r="2852" spans="1:2" x14ac:dyDescent="0.25">
      <c r="A2852" s="4">
        <v>40104</v>
      </c>
      <c r="B2852" s="90">
        <v>2.12E-2</v>
      </c>
    </row>
    <row r="2853" spans="1:2" x14ac:dyDescent="0.25">
      <c r="A2853" s="4">
        <v>40103</v>
      </c>
      <c r="B2853" s="90">
        <v>0</v>
      </c>
    </row>
    <row r="2854" spans="1:2" x14ac:dyDescent="0.25">
      <c r="A2854" s="4">
        <v>40102</v>
      </c>
      <c r="B2854" s="90">
        <v>0</v>
      </c>
    </row>
    <row r="2855" spans="1:2" x14ac:dyDescent="0.25">
      <c r="A2855" s="4">
        <v>40101</v>
      </c>
      <c r="B2855" s="90">
        <v>3.8999999999999998E-3</v>
      </c>
    </row>
    <row r="2856" spans="1:2" x14ac:dyDescent="0.25">
      <c r="A2856" s="4">
        <v>40100</v>
      </c>
      <c r="B2856" s="90">
        <v>4.9599999999999998E-2</v>
      </c>
    </row>
    <row r="2857" spans="1:2" x14ac:dyDescent="0.25">
      <c r="A2857" s="4">
        <v>40099</v>
      </c>
      <c r="B2857" s="90">
        <v>4.5999999999999999E-2</v>
      </c>
    </row>
    <row r="2858" spans="1:2" x14ac:dyDescent="0.25">
      <c r="A2858" s="4">
        <v>40098</v>
      </c>
      <c r="B2858" s="90">
        <v>1.7399999999999999E-2</v>
      </c>
    </row>
    <row r="2859" spans="1:2" x14ac:dyDescent="0.25">
      <c r="A2859" s="4">
        <v>40097</v>
      </c>
      <c r="B2859" s="90">
        <v>0</v>
      </c>
    </row>
    <row r="2860" spans="1:2" x14ac:dyDescent="0.25">
      <c r="A2860" s="4">
        <v>40096</v>
      </c>
      <c r="B2860" s="90">
        <v>0</v>
      </c>
    </row>
    <row r="2861" spans="1:2" x14ac:dyDescent="0.25">
      <c r="A2861" s="4">
        <v>40095</v>
      </c>
      <c r="B2861" s="90">
        <v>0</v>
      </c>
    </row>
    <row r="2862" spans="1:2" x14ac:dyDescent="0.25">
      <c r="A2862" s="4">
        <v>40094</v>
      </c>
      <c r="B2862" s="90">
        <v>0</v>
      </c>
    </row>
    <row r="2863" spans="1:2" x14ac:dyDescent="0.25">
      <c r="A2863" s="4">
        <v>40093</v>
      </c>
      <c r="B2863" s="90">
        <v>0</v>
      </c>
    </row>
    <row r="2864" spans="1:2" x14ac:dyDescent="0.25">
      <c r="A2864" s="4">
        <v>40092</v>
      </c>
      <c r="B2864" s="90">
        <v>0</v>
      </c>
    </row>
    <row r="2865" spans="1:2" x14ac:dyDescent="0.25">
      <c r="A2865" s="4">
        <v>40091</v>
      </c>
      <c r="B2865" s="90">
        <v>1.9E-2</v>
      </c>
    </row>
    <row r="2866" spans="1:2" x14ac:dyDescent="0.25">
      <c r="A2866" s="4">
        <v>40090</v>
      </c>
      <c r="B2866" s="90">
        <v>0</v>
      </c>
    </row>
    <row r="2867" spans="1:2" x14ac:dyDescent="0.25">
      <c r="A2867" s="4">
        <v>40089</v>
      </c>
      <c r="B2867" s="90">
        <v>0</v>
      </c>
    </row>
    <row r="2868" spans="1:2" x14ac:dyDescent="0.25">
      <c r="A2868" s="4">
        <v>40088</v>
      </c>
      <c r="B2868" s="90">
        <v>0</v>
      </c>
    </row>
    <row r="2869" spans="1:2" x14ac:dyDescent="0.25">
      <c r="A2869" s="4">
        <v>40087</v>
      </c>
      <c r="B2869" s="90">
        <v>0</v>
      </c>
    </row>
    <row r="2870" spans="1:2" x14ac:dyDescent="0.25">
      <c r="A2870" s="4">
        <v>40086</v>
      </c>
      <c r="B2870" s="90">
        <v>2.5000000000000001E-3</v>
      </c>
    </row>
    <row r="2871" spans="1:2" x14ac:dyDescent="0.25">
      <c r="A2871" s="4">
        <v>40085</v>
      </c>
      <c r="B2871" s="90">
        <v>1.66E-2</v>
      </c>
    </row>
    <row r="2872" spans="1:2" x14ac:dyDescent="0.25">
      <c r="A2872" s="4">
        <v>40084</v>
      </c>
      <c r="B2872" s="90">
        <v>1.67E-2</v>
      </c>
    </row>
    <row r="2873" spans="1:2" x14ac:dyDescent="0.25">
      <c r="A2873" s="4">
        <v>40083</v>
      </c>
      <c r="B2873" s="90">
        <v>0</v>
      </c>
    </row>
    <row r="2874" spans="1:2" x14ac:dyDescent="0.25">
      <c r="A2874" s="4">
        <v>40082</v>
      </c>
      <c r="B2874" s="90">
        <v>0</v>
      </c>
    </row>
    <row r="2875" spans="1:2" x14ac:dyDescent="0.25">
      <c r="A2875" s="4">
        <v>40081</v>
      </c>
      <c r="B2875" s="90">
        <v>0</v>
      </c>
    </row>
    <row r="2876" spans="1:2" x14ac:dyDescent="0.25">
      <c r="A2876" s="4">
        <v>40080</v>
      </c>
      <c r="B2876" s="90">
        <v>8.0999999999999996E-3</v>
      </c>
    </row>
    <row r="2877" spans="1:2" x14ac:dyDescent="0.25">
      <c r="A2877" s="4">
        <v>40079</v>
      </c>
      <c r="B2877" s="90">
        <v>0</v>
      </c>
    </row>
    <row r="2878" spans="1:2" x14ac:dyDescent="0.25">
      <c r="A2878" s="4">
        <v>40078</v>
      </c>
      <c r="B2878" s="90">
        <v>1.89E-2</v>
      </c>
    </row>
    <row r="2879" spans="1:2" x14ac:dyDescent="0.25">
      <c r="A2879" s="4">
        <v>40077</v>
      </c>
      <c r="B2879" s="90">
        <v>3.4700000000000002E-2</v>
      </c>
    </row>
    <row r="2880" spans="1:2" x14ac:dyDescent="0.25">
      <c r="A2880" s="4">
        <v>40076</v>
      </c>
      <c r="B2880" s="90">
        <v>0</v>
      </c>
    </row>
    <row r="2881" spans="1:2" x14ac:dyDescent="0.25">
      <c r="A2881" s="4">
        <v>40075</v>
      </c>
      <c r="B2881" s="90">
        <v>0</v>
      </c>
    </row>
    <row r="2882" spans="1:2" x14ac:dyDescent="0.25">
      <c r="A2882" s="4">
        <v>40074</v>
      </c>
      <c r="B2882" s="90">
        <v>0</v>
      </c>
    </row>
    <row r="2883" spans="1:2" x14ac:dyDescent="0.25">
      <c r="A2883" s="4">
        <v>40073</v>
      </c>
      <c r="B2883" s="90">
        <v>1.4800000000000001E-2</v>
      </c>
    </row>
    <row r="2884" spans="1:2" x14ac:dyDescent="0.25">
      <c r="A2884" s="4">
        <v>40072</v>
      </c>
      <c r="B2884" s="90">
        <v>1.2800000000000001E-2</v>
      </c>
    </row>
    <row r="2885" spans="1:2" x14ac:dyDescent="0.25">
      <c r="A2885" s="4">
        <v>40071</v>
      </c>
      <c r="B2885" s="90">
        <v>6.8999999999999999E-3</v>
      </c>
    </row>
    <row r="2886" spans="1:2" x14ac:dyDescent="0.25">
      <c r="A2886" s="4">
        <v>40070</v>
      </c>
      <c r="B2886" s="90">
        <v>6.6E-3</v>
      </c>
    </row>
    <row r="2887" spans="1:2" x14ac:dyDescent="0.25">
      <c r="A2887" s="4">
        <v>40069</v>
      </c>
      <c r="B2887" s="90">
        <v>0</v>
      </c>
    </row>
    <row r="2888" spans="1:2" x14ac:dyDescent="0.25">
      <c r="A2888" s="4">
        <v>40068</v>
      </c>
      <c r="B2888" s="90">
        <v>0</v>
      </c>
    </row>
    <row r="2889" spans="1:2" x14ac:dyDescent="0.25">
      <c r="A2889" s="4">
        <v>40067</v>
      </c>
      <c r="B2889" s="90">
        <v>1.49E-2</v>
      </c>
    </row>
    <row r="2890" spans="1:2" x14ac:dyDescent="0.25">
      <c r="A2890" s="4">
        <v>40066</v>
      </c>
      <c r="B2890" s="90">
        <v>4.48E-2</v>
      </c>
    </row>
    <row r="2891" spans="1:2" x14ac:dyDescent="0.25">
      <c r="A2891" s="4">
        <v>40065</v>
      </c>
      <c r="B2891" s="90">
        <v>5.6399999999999999E-2</v>
      </c>
    </row>
    <row r="2892" spans="1:2" x14ac:dyDescent="0.25">
      <c r="A2892" s="4">
        <v>40064</v>
      </c>
      <c r="B2892" s="90">
        <v>4.48E-2</v>
      </c>
    </row>
    <row r="2893" spans="1:2" x14ac:dyDescent="0.25">
      <c r="A2893" s="4">
        <v>40063</v>
      </c>
      <c r="B2893" s="90">
        <v>1.5900000000000001E-2</v>
      </c>
    </row>
    <row r="2894" spans="1:2" x14ac:dyDescent="0.25">
      <c r="A2894" s="4">
        <v>40062</v>
      </c>
      <c r="B2894" s="90">
        <v>0</v>
      </c>
    </row>
    <row r="2895" spans="1:2" x14ac:dyDescent="0.25">
      <c r="A2895" s="4">
        <v>40061</v>
      </c>
      <c r="B2895" s="90">
        <v>0</v>
      </c>
    </row>
    <row r="2896" spans="1:2" x14ac:dyDescent="0.25">
      <c r="A2896" s="4">
        <v>40060</v>
      </c>
      <c r="B2896" s="90">
        <v>0</v>
      </c>
    </row>
    <row r="2897" spans="1:2" x14ac:dyDescent="0.25">
      <c r="A2897" s="4">
        <v>40059</v>
      </c>
      <c r="B2897" s="90">
        <v>7.1000000000000004E-3</v>
      </c>
    </row>
    <row r="2898" spans="1:2" x14ac:dyDescent="0.25">
      <c r="A2898" s="4">
        <v>40058</v>
      </c>
      <c r="B2898" s="90">
        <v>2.5399999999999999E-2</v>
      </c>
    </row>
    <row r="2899" spans="1:2" x14ac:dyDescent="0.25">
      <c r="A2899" s="4">
        <v>40057</v>
      </c>
      <c r="B2899" s="90">
        <v>0</v>
      </c>
    </row>
    <row r="2900" spans="1:2" x14ac:dyDescent="0.25">
      <c r="A2900" s="4">
        <v>40056</v>
      </c>
      <c r="B2900" s="90">
        <v>3.85E-2</v>
      </c>
    </row>
    <row r="2901" spans="1:2" x14ac:dyDescent="0.25">
      <c r="A2901" s="4">
        <v>40055</v>
      </c>
      <c r="B2901" s="90">
        <v>1.5900000000000001E-2</v>
      </c>
    </row>
    <row r="2902" spans="1:2" x14ac:dyDescent="0.25">
      <c r="A2902" s="4">
        <v>40054</v>
      </c>
      <c r="B2902" s="90">
        <v>0</v>
      </c>
    </row>
    <row r="2903" spans="1:2" x14ac:dyDescent="0.25">
      <c r="A2903" s="4">
        <v>40053</v>
      </c>
      <c r="B2903" s="90">
        <v>2.3E-3</v>
      </c>
    </row>
    <row r="2904" spans="1:2" x14ac:dyDescent="0.25">
      <c r="A2904" s="4">
        <v>40052</v>
      </c>
      <c r="B2904" s="90">
        <v>2.23E-2</v>
      </c>
    </row>
    <row r="2905" spans="1:2" x14ac:dyDescent="0.25">
      <c r="A2905" s="4">
        <v>40051</v>
      </c>
      <c r="B2905" s="90">
        <v>4.7500000000000001E-2</v>
      </c>
    </row>
    <row r="2906" spans="1:2" x14ac:dyDescent="0.25">
      <c r="A2906" s="4">
        <v>40050</v>
      </c>
      <c r="B2906" s="90">
        <v>5.1900000000000002E-2</v>
      </c>
    </row>
    <row r="2907" spans="1:2" x14ac:dyDescent="0.25">
      <c r="A2907" s="4">
        <v>40049</v>
      </c>
      <c r="B2907" s="90">
        <v>1.77E-2</v>
      </c>
    </row>
    <row r="2908" spans="1:2" x14ac:dyDescent="0.25">
      <c r="A2908" s="4">
        <v>40048</v>
      </c>
      <c r="B2908" s="90">
        <v>1.2999999999999999E-2</v>
      </c>
    </row>
    <row r="2909" spans="1:2" x14ac:dyDescent="0.25">
      <c r="A2909" s="4">
        <v>40047</v>
      </c>
      <c r="B2909" s="90">
        <v>0</v>
      </c>
    </row>
    <row r="2910" spans="1:2" x14ac:dyDescent="0.25">
      <c r="A2910" s="4">
        <v>40046</v>
      </c>
      <c r="B2910" s="90">
        <v>0</v>
      </c>
    </row>
    <row r="2911" spans="1:2" x14ac:dyDescent="0.25">
      <c r="A2911" s="4">
        <v>40045</v>
      </c>
      <c r="B2911" s="90">
        <v>1.41E-2</v>
      </c>
    </row>
    <row r="2912" spans="1:2" x14ac:dyDescent="0.25">
      <c r="A2912" s="4">
        <v>40044</v>
      </c>
      <c r="B2912" s="90">
        <v>4.5400000000000003E-2</v>
      </c>
    </row>
    <row r="2913" spans="1:2" x14ac:dyDescent="0.25">
      <c r="A2913" s="4">
        <v>40043</v>
      </c>
      <c r="B2913" s="90">
        <v>3.7900000000000003E-2</v>
      </c>
    </row>
    <row r="2914" spans="1:2" x14ac:dyDescent="0.25">
      <c r="A2914" s="4">
        <v>40042</v>
      </c>
      <c r="B2914" s="90">
        <v>4.9799999999999997E-2</v>
      </c>
    </row>
    <row r="2915" spans="1:2" x14ac:dyDescent="0.25">
      <c r="A2915" s="4">
        <v>40041</v>
      </c>
      <c r="B2915" s="90">
        <v>1.8800000000000001E-2</v>
      </c>
    </row>
    <row r="2916" spans="1:2" x14ac:dyDescent="0.25">
      <c r="A2916" s="4">
        <v>40040</v>
      </c>
      <c r="B2916" s="90">
        <v>0</v>
      </c>
    </row>
    <row r="2917" spans="1:2" x14ac:dyDescent="0.25">
      <c r="A2917" s="4">
        <v>40039</v>
      </c>
      <c r="B2917" s="90">
        <v>0</v>
      </c>
    </row>
    <row r="2918" spans="1:2" x14ac:dyDescent="0.25">
      <c r="A2918" s="4">
        <v>40038</v>
      </c>
      <c r="B2918" s="90">
        <v>1.6500000000000001E-2</v>
      </c>
    </row>
    <row r="2919" spans="1:2" x14ac:dyDescent="0.25">
      <c r="A2919" s="4">
        <v>40037</v>
      </c>
      <c r="B2919" s="90">
        <v>3.0800000000000001E-2</v>
      </c>
    </row>
    <row r="2920" spans="1:2" x14ac:dyDescent="0.25">
      <c r="A2920" s="4">
        <v>40036</v>
      </c>
      <c r="B2920" s="90">
        <v>3.3700000000000001E-2</v>
      </c>
    </row>
    <row r="2921" spans="1:2" x14ac:dyDescent="0.25">
      <c r="A2921" s="4">
        <v>40035</v>
      </c>
      <c r="B2921" s="90">
        <v>4.1700000000000001E-2</v>
      </c>
    </row>
    <row r="2922" spans="1:2" x14ac:dyDescent="0.25">
      <c r="A2922" s="4">
        <v>40034</v>
      </c>
      <c r="B2922" s="90">
        <v>2.0799999999999999E-2</v>
      </c>
    </row>
    <row r="2923" spans="1:2" x14ac:dyDescent="0.25">
      <c r="A2923" s="4">
        <v>40033</v>
      </c>
      <c r="B2923" s="90">
        <v>0</v>
      </c>
    </row>
    <row r="2924" spans="1:2" x14ac:dyDescent="0.25">
      <c r="A2924" s="4">
        <v>40032</v>
      </c>
      <c r="B2924" s="90">
        <v>2.18E-2</v>
      </c>
    </row>
    <row r="2925" spans="1:2" x14ac:dyDescent="0.25">
      <c r="A2925" s="4">
        <v>40031</v>
      </c>
      <c r="B2925" s="90">
        <v>3.2099999999999997E-2</v>
      </c>
    </row>
    <row r="2926" spans="1:2" x14ac:dyDescent="0.25">
      <c r="A2926" s="4">
        <v>40030</v>
      </c>
      <c r="B2926" s="90">
        <v>7.6600000000000001E-2</v>
      </c>
    </row>
    <row r="2927" spans="1:2" x14ac:dyDescent="0.25">
      <c r="A2927" s="4">
        <v>40029</v>
      </c>
      <c r="B2927" s="90">
        <v>5.5199999999999999E-2</v>
      </c>
    </row>
    <row r="2928" spans="1:2" x14ac:dyDescent="0.25">
      <c r="A2928" s="4">
        <v>40028</v>
      </c>
      <c r="B2928" s="90">
        <v>8.1799999999999998E-2</v>
      </c>
    </row>
    <row r="2929" spans="1:2" x14ac:dyDescent="0.25">
      <c r="A2929" s="4">
        <v>40027</v>
      </c>
      <c r="B2929" s="90">
        <v>5.1999999999999998E-2</v>
      </c>
    </row>
    <row r="2930" spans="1:2" x14ac:dyDescent="0.25">
      <c r="A2930" s="4">
        <v>40026</v>
      </c>
      <c r="B2930" s="90">
        <v>1.9699999999999999E-2</v>
      </c>
    </row>
    <row r="2931" spans="1:2" x14ac:dyDescent="0.25">
      <c r="A2931" s="4">
        <v>40025</v>
      </c>
      <c r="B2931" s="90">
        <v>2.2800000000000001E-2</v>
      </c>
    </row>
    <row r="2932" spans="1:2" x14ac:dyDescent="0.25">
      <c r="A2932" s="4">
        <v>40024</v>
      </c>
      <c r="B2932" s="90">
        <v>5.1799999999999999E-2</v>
      </c>
    </row>
    <row r="2933" spans="1:2" x14ac:dyDescent="0.25">
      <c r="A2933" s="4">
        <v>40023</v>
      </c>
      <c r="B2933" s="90">
        <v>8.6099999999999996E-2</v>
      </c>
    </row>
    <row r="2934" spans="1:2" x14ac:dyDescent="0.25">
      <c r="A2934" s="4">
        <v>40022</v>
      </c>
      <c r="B2934" s="90">
        <v>7.5800000000000006E-2</v>
      </c>
    </row>
    <row r="2935" spans="1:2" x14ac:dyDescent="0.25">
      <c r="A2935" s="4">
        <v>40021</v>
      </c>
      <c r="B2935" s="90">
        <v>6.6100000000000006E-2</v>
      </c>
    </row>
    <row r="2936" spans="1:2" x14ac:dyDescent="0.25">
      <c r="A2936" s="4">
        <v>40020</v>
      </c>
      <c r="B2936" s="90">
        <v>3.5400000000000001E-2</v>
      </c>
    </row>
    <row r="2937" spans="1:2" x14ac:dyDescent="0.25">
      <c r="A2937" s="4">
        <v>40019</v>
      </c>
      <c r="B2937" s="90">
        <v>1.38E-2</v>
      </c>
    </row>
    <row r="2938" spans="1:2" x14ac:dyDescent="0.25">
      <c r="A2938" s="4">
        <v>40018</v>
      </c>
      <c r="B2938" s="90">
        <v>5.5999999999999999E-3</v>
      </c>
    </row>
    <row r="2939" spans="1:2" x14ac:dyDescent="0.25">
      <c r="A2939" s="4">
        <v>40017</v>
      </c>
      <c r="B2939" s="90">
        <v>1.66E-2</v>
      </c>
    </row>
    <row r="2940" spans="1:2" x14ac:dyDescent="0.25">
      <c r="A2940" s="4">
        <v>40016</v>
      </c>
      <c r="B2940" s="90">
        <v>8.2500000000000004E-2</v>
      </c>
    </row>
    <row r="2941" spans="1:2" x14ac:dyDescent="0.25">
      <c r="A2941" s="4">
        <v>40015</v>
      </c>
      <c r="B2941" s="90">
        <v>6.5199999999999994E-2</v>
      </c>
    </row>
    <row r="2942" spans="1:2" x14ac:dyDescent="0.25">
      <c r="A2942" s="4">
        <v>40014</v>
      </c>
      <c r="B2942" s="90">
        <v>6.3500000000000001E-2</v>
      </c>
    </row>
    <row r="2943" spans="1:2" x14ac:dyDescent="0.25">
      <c r="A2943" s="4">
        <v>40013</v>
      </c>
      <c r="B2943" s="90">
        <v>4.4200000000000003E-2</v>
      </c>
    </row>
    <row r="2944" spans="1:2" x14ac:dyDescent="0.25">
      <c r="A2944" s="4">
        <v>40012</v>
      </c>
      <c r="B2944" s="90">
        <v>2.23E-2</v>
      </c>
    </row>
    <row r="2945" spans="1:2" x14ac:dyDescent="0.25">
      <c r="A2945" s="4">
        <v>40011</v>
      </c>
      <c r="B2945" s="90">
        <v>1.4800000000000001E-2</v>
      </c>
    </row>
    <row r="2946" spans="1:2" x14ac:dyDescent="0.25">
      <c r="A2946" s="4">
        <v>40010</v>
      </c>
      <c r="B2946" s="90">
        <v>1.55E-2</v>
      </c>
    </row>
    <row r="2947" spans="1:2" x14ac:dyDescent="0.25">
      <c r="A2947" s="4">
        <v>40009</v>
      </c>
      <c r="B2947" s="90">
        <v>5.5599999999999997E-2</v>
      </c>
    </row>
    <row r="2948" spans="1:2" x14ac:dyDescent="0.25">
      <c r="A2948" s="4">
        <v>40008</v>
      </c>
      <c r="B2948" s="90">
        <v>4.7199999999999999E-2</v>
      </c>
    </row>
    <row r="2949" spans="1:2" x14ac:dyDescent="0.25">
      <c r="A2949" s="4">
        <v>40007</v>
      </c>
      <c r="B2949" s="90">
        <v>7.8399999999999997E-2</v>
      </c>
    </row>
    <row r="2950" spans="1:2" x14ac:dyDescent="0.25">
      <c r="A2950" s="4">
        <v>40006</v>
      </c>
      <c r="B2950" s="90">
        <v>5.1200000000000002E-2</v>
      </c>
    </row>
    <row r="2951" spans="1:2" x14ac:dyDescent="0.25">
      <c r="A2951" s="4">
        <v>40005</v>
      </c>
      <c r="B2951" s="90">
        <v>2.8400000000000002E-2</v>
      </c>
    </row>
    <row r="2952" spans="1:2" x14ac:dyDescent="0.25">
      <c r="A2952" s="4">
        <v>40004</v>
      </c>
      <c r="B2952" s="90">
        <v>3.3399999999999999E-2</v>
      </c>
    </row>
    <row r="2953" spans="1:2" x14ac:dyDescent="0.25">
      <c r="A2953" s="4">
        <v>40003</v>
      </c>
      <c r="B2953" s="90">
        <v>2.8000000000000001E-2</v>
      </c>
    </row>
    <row r="2954" spans="1:2" x14ac:dyDescent="0.25">
      <c r="A2954" s="4">
        <v>40002</v>
      </c>
      <c r="B2954" s="90">
        <v>8.6300000000000002E-2</v>
      </c>
    </row>
    <row r="2955" spans="1:2" x14ac:dyDescent="0.25">
      <c r="A2955" s="4">
        <v>40001</v>
      </c>
      <c r="B2955" s="90">
        <v>7.4800000000000005E-2</v>
      </c>
    </row>
    <row r="2956" spans="1:2" x14ac:dyDescent="0.25">
      <c r="A2956" s="4">
        <v>40000</v>
      </c>
      <c r="B2956" s="90">
        <v>8.4400000000000003E-2</v>
      </c>
    </row>
    <row r="2957" spans="1:2" x14ac:dyDescent="0.25">
      <c r="A2957" s="4">
        <v>39999</v>
      </c>
      <c r="B2957" s="90">
        <v>6.1899999999999997E-2</v>
      </c>
    </row>
    <row r="2958" spans="1:2" x14ac:dyDescent="0.25">
      <c r="A2958" s="4">
        <v>39998</v>
      </c>
      <c r="B2958" s="90">
        <v>3.8600000000000002E-2</v>
      </c>
    </row>
    <row r="2959" spans="1:2" x14ac:dyDescent="0.25">
      <c r="A2959" s="4">
        <v>39997</v>
      </c>
      <c r="B2959" s="90">
        <v>3.9199999999999999E-2</v>
      </c>
    </row>
    <row r="2960" spans="1:2" x14ac:dyDescent="0.25">
      <c r="A2960" s="4">
        <v>39996</v>
      </c>
      <c r="B2960" s="90">
        <v>8.1799999999999998E-2</v>
      </c>
    </row>
    <row r="2961" spans="1:2" x14ac:dyDescent="0.25">
      <c r="A2961" s="4">
        <v>39995</v>
      </c>
      <c r="B2961" s="90">
        <v>8.1000000000000003E-2</v>
      </c>
    </row>
    <row r="2962" spans="1:2" x14ac:dyDescent="0.25">
      <c r="A2962" s="4">
        <v>39994</v>
      </c>
      <c r="B2962" s="90">
        <v>7.0900000000000005E-2</v>
      </c>
    </row>
    <row r="2963" spans="1:2" x14ac:dyDescent="0.25">
      <c r="A2963" s="4">
        <v>39993</v>
      </c>
      <c r="B2963" s="90">
        <v>8.5099999999999995E-2</v>
      </c>
    </row>
    <row r="2964" spans="1:2" x14ac:dyDescent="0.25">
      <c r="A2964" s="4">
        <v>39992</v>
      </c>
      <c r="B2964" s="90">
        <v>4.4699999999999997E-2</v>
      </c>
    </row>
    <row r="2965" spans="1:2" x14ac:dyDescent="0.25">
      <c r="A2965" s="4">
        <v>39991</v>
      </c>
      <c r="B2965" s="90">
        <v>2.12E-2</v>
      </c>
    </row>
    <row r="2966" spans="1:2" x14ac:dyDescent="0.25">
      <c r="A2966" s="4">
        <v>39990</v>
      </c>
      <c r="B2966" s="90">
        <v>2.8500000000000001E-2</v>
      </c>
    </row>
    <row r="2967" spans="1:2" x14ac:dyDescent="0.25">
      <c r="A2967" s="4">
        <v>39989</v>
      </c>
      <c r="B2967" s="90">
        <v>4.4699999999999997E-2</v>
      </c>
    </row>
    <row r="2968" spans="1:2" x14ac:dyDescent="0.25">
      <c r="A2968" s="4">
        <v>39988</v>
      </c>
      <c r="B2968" s="90">
        <v>0.06</v>
      </c>
    </row>
    <row r="2969" spans="1:2" x14ac:dyDescent="0.25">
      <c r="A2969" s="4">
        <v>39987</v>
      </c>
      <c r="B2969" s="90">
        <v>6.2799999999999995E-2</v>
      </c>
    </row>
    <row r="2970" spans="1:2" x14ac:dyDescent="0.25">
      <c r="A2970" s="4">
        <v>39986</v>
      </c>
      <c r="B2970" s="90">
        <v>6.7799999999999999E-2</v>
      </c>
    </row>
    <row r="2971" spans="1:2" x14ac:dyDescent="0.25">
      <c r="A2971" s="4">
        <v>39985</v>
      </c>
      <c r="B2971" s="90">
        <v>3.9699999999999999E-2</v>
      </c>
    </row>
    <row r="2972" spans="1:2" x14ac:dyDescent="0.25">
      <c r="A2972" s="4">
        <v>39984</v>
      </c>
      <c r="B2972" s="90">
        <v>1.6500000000000001E-2</v>
      </c>
    </row>
    <row r="2973" spans="1:2" x14ac:dyDescent="0.25">
      <c r="A2973" s="4">
        <v>39983</v>
      </c>
      <c r="B2973" s="90">
        <v>3.5299999999999998E-2</v>
      </c>
    </row>
    <row r="2974" spans="1:2" x14ac:dyDescent="0.25">
      <c r="A2974" s="4">
        <v>39982</v>
      </c>
      <c r="B2974" s="90">
        <v>4.6300000000000001E-2</v>
      </c>
    </row>
    <row r="2975" spans="1:2" x14ac:dyDescent="0.25">
      <c r="A2975" s="4">
        <v>39981</v>
      </c>
      <c r="B2975" s="90">
        <v>6.5199999999999994E-2</v>
      </c>
    </row>
    <row r="2976" spans="1:2" x14ac:dyDescent="0.25">
      <c r="A2976" s="4">
        <v>39980</v>
      </c>
      <c r="B2976" s="90">
        <v>6.1800000000000001E-2</v>
      </c>
    </row>
    <row r="2977" spans="1:2" x14ac:dyDescent="0.25">
      <c r="A2977" s="4">
        <v>39979</v>
      </c>
      <c r="B2977" s="90">
        <v>8.1799999999999998E-2</v>
      </c>
    </row>
    <row r="2978" spans="1:2" x14ac:dyDescent="0.25">
      <c r="A2978" s="4">
        <v>39978</v>
      </c>
      <c r="B2978" s="90">
        <v>5.0599999999999999E-2</v>
      </c>
    </row>
    <row r="2979" spans="1:2" x14ac:dyDescent="0.25">
      <c r="A2979" s="4">
        <v>39977</v>
      </c>
      <c r="B2979" s="90">
        <v>1.6799999999999999E-2</v>
      </c>
    </row>
    <row r="2980" spans="1:2" x14ac:dyDescent="0.25">
      <c r="A2980" s="4">
        <v>39976</v>
      </c>
      <c r="B2980" s="90">
        <v>4.3499999999999997E-2</v>
      </c>
    </row>
    <row r="2981" spans="1:2" x14ac:dyDescent="0.25">
      <c r="A2981" s="4">
        <v>39975</v>
      </c>
      <c r="B2981" s="90">
        <v>5.2200000000000003E-2</v>
      </c>
    </row>
    <row r="2982" spans="1:2" x14ac:dyDescent="0.25">
      <c r="A2982" s="4">
        <v>39974</v>
      </c>
      <c r="B2982" s="90">
        <v>7.0699999999999999E-2</v>
      </c>
    </row>
    <row r="2983" spans="1:2" x14ac:dyDescent="0.25">
      <c r="A2983" s="4">
        <v>39973</v>
      </c>
      <c r="B2983" s="90">
        <v>6.6199999999999995E-2</v>
      </c>
    </row>
    <row r="2984" spans="1:2" x14ac:dyDescent="0.25">
      <c r="A2984" s="4">
        <v>39972</v>
      </c>
      <c r="B2984" s="90">
        <v>6.1199999999999997E-2</v>
      </c>
    </row>
    <row r="2985" spans="1:2" x14ac:dyDescent="0.25">
      <c r="A2985" s="4">
        <v>39971</v>
      </c>
      <c r="B2985" s="90">
        <v>4.3200000000000002E-2</v>
      </c>
    </row>
    <row r="2986" spans="1:2" x14ac:dyDescent="0.25">
      <c r="A2986" s="4">
        <v>39970</v>
      </c>
      <c r="B2986" s="90">
        <v>1.8100000000000002E-2</v>
      </c>
    </row>
    <row r="2987" spans="1:2" x14ac:dyDescent="0.25">
      <c r="A2987" s="4">
        <v>39969</v>
      </c>
      <c r="B2987" s="90">
        <v>0.05</v>
      </c>
    </row>
    <row r="2988" spans="1:2" x14ac:dyDescent="0.25">
      <c r="A2988" s="4">
        <v>39968</v>
      </c>
      <c r="B2988" s="90">
        <v>6.1400000000000003E-2</v>
      </c>
    </row>
    <row r="2989" spans="1:2" x14ac:dyDescent="0.25">
      <c r="A2989" s="4">
        <v>39967</v>
      </c>
      <c r="B2989" s="90">
        <v>5.45E-2</v>
      </c>
    </row>
    <row r="2990" spans="1:2" x14ac:dyDescent="0.25">
      <c r="A2990" s="4">
        <v>39966</v>
      </c>
      <c r="B2990" s="90">
        <v>6.9500000000000006E-2</v>
      </c>
    </row>
    <row r="2991" spans="1:2" x14ac:dyDescent="0.25">
      <c r="A2991" s="4">
        <v>39965</v>
      </c>
      <c r="B2991" s="90">
        <v>6.5600000000000006E-2</v>
      </c>
    </row>
    <row r="2992" spans="1:2" x14ac:dyDescent="0.25">
      <c r="A2992" s="4">
        <v>39964</v>
      </c>
      <c r="B2992" s="90">
        <v>8.6400000000000005E-2</v>
      </c>
    </row>
    <row r="2993" spans="1:2" x14ac:dyDescent="0.25">
      <c r="A2993" s="4">
        <v>39963</v>
      </c>
      <c r="B2993" s="90">
        <v>5.0500000000000003E-2</v>
      </c>
    </row>
    <row r="2994" spans="1:2" x14ac:dyDescent="0.25">
      <c r="A2994" s="4">
        <v>39962</v>
      </c>
      <c r="B2994" s="90">
        <v>5.1799999999999999E-2</v>
      </c>
    </row>
    <row r="2995" spans="1:2" x14ac:dyDescent="0.25">
      <c r="A2995" s="4">
        <v>39961</v>
      </c>
      <c r="B2995" s="90">
        <v>8.5099999999999995E-2</v>
      </c>
    </row>
    <row r="2996" spans="1:2" x14ac:dyDescent="0.25">
      <c r="A2996" s="4">
        <v>39960</v>
      </c>
      <c r="B2996" s="90">
        <v>9.4799999999999995E-2</v>
      </c>
    </row>
    <row r="2997" spans="1:2" x14ac:dyDescent="0.25">
      <c r="A2997" s="4">
        <v>39959</v>
      </c>
      <c r="B2997" s="90">
        <v>9.0399999999999994E-2</v>
      </c>
    </row>
    <row r="2998" spans="1:2" x14ac:dyDescent="0.25">
      <c r="A2998" s="4">
        <v>39958</v>
      </c>
      <c r="B2998" s="90">
        <v>0.1084</v>
      </c>
    </row>
    <row r="2999" spans="1:2" x14ac:dyDescent="0.25">
      <c r="A2999" s="4">
        <v>39957</v>
      </c>
      <c r="B2999" s="90">
        <v>7.9799999999999996E-2</v>
      </c>
    </row>
    <row r="3000" spans="1:2" x14ac:dyDescent="0.25">
      <c r="A3000" s="4">
        <v>39956</v>
      </c>
      <c r="B3000" s="90">
        <v>5.2699999999999997E-2</v>
      </c>
    </row>
    <row r="3001" spans="1:2" x14ac:dyDescent="0.25">
      <c r="A3001" s="4">
        <v>39955</v>
      </c>
      <c r="B3001" s="90">
        <v>5.1400000000000001E-2</v>
      </c>
    </row>
    <row r="3002" spans="1:2" x14ac:dyDescent="0.25">
      <c r="A3002" s="4">
        <v>39954</v>
      </c>
      <c r="B3002" s="90">
        <v>6.1800000000000001E-2</v>
      </c>
    </row>
    <row r="3003" spans="1:2" x14ac:dyDescent="0.25">
      <c r="A3003" s="4">
        <v>39953</v>
      </c>
      <c r="B3003" s="90">
        <v>0.1135</v>
      </c>
    </row>
    <row r="3004" spans="1:2" x14ac:dyDescent="0.25">
      <c r="A3004" s="4">
        <v>39952</v>
      </c>
      <c r="B3004" s="90">
        <v>0.1003</v>
      </c>
    </row>
    <row r="3005" spans="1:2" x14ac:dyDescent="0.25">
      <c r="A3005" s="4">
        <v>39951</v>
      </c>
      <c r="B3005" s="90">
        <v>9.1899999999999996E-2</v>
      </c>
    </row>
    <row r="3006" spans="1:2" x14ac:dyDescent="0.25">
      <c r="A3006" s="4">
        <v>39950</v>
      </c>
      <c r="B3006" s="90">
        <v>8.3299999999999999E-2</v>
      </c>
    </row>
    <row r="3007" spans="1:2" x14ac:dyDescent="0.25">
      <c r="A3007" s="4">
        <v>39949</v>
      </c>
      <c r="B3007" s="90">
        <v>4.7600000000000003E-2</v>
      </c>
    </row>
    <row r="3008" spans="1:2" x14ac:dyDescent="0.25">
      <c r="A3008" s="4">
        <v>39948</v>
      </c>
      <c r="B3008" s="90">
        <v>4.3400000000000001E-2</v>
      </c>
    </row>
    <row r="3009" spans="1:2" x14ac:dyDescent="0.25">
      <c r="A3009" s="4">
        <v>39947</v>
      </c>
      <c r="B3009" s="90">
        <v>8.5000000000000006E-2</v>
      </c>
    </row>
    <row r="3010" spans="1:2" x14ac:dyDescent="0.25">
      <c r="A3010" s="4">
        <v>39946</v>
      </c>
      <c r="B3010" s="90">
        <v>9.3600000000000003E-2</v>
      </c>
    </row>
    <row r="3011" spans="1:2" x14ac:dyDescent="0.25">
      <c r="A3011" s="4">
        <v>39945</v>
      </c>
      <c r="B3011" s="90">
        <v>0.1072</v>
      </c>
    </row>
    <row r="3012" spans="1:2" x14ac:dyDescent="0.25">
      <c r="A3012" s="4">
        <v>39944</v>
      </c>
      <c r="B3012" s="90">
        <v>0.1421</v>
      </c>
    </row>
    <row r="3013" spans="1:2" x14ac:dyDescent="0.25">
      <c r="A3013" s="4">
        <v>39943</v>
      </c>
      <c r="B3013" s="90">
        <v>0.1014</v>
      </c>
    </row>
    <row r="3014" spans="1:2" x14ac:dyDescent="0.25">
      <c r="A3014" s="4">
        <v>39942</v>
      </c>
      <c r="B3014" s="90">
        <v>7.46E-2</v>
      </c>
    </row>
    <row r="3015" spans="1:2" x14ac:dyDescent="0.25">
      <c r="A3015" s="4">
        <v>39941</v>
      </c>
      <c r="B3015" s="90">
        <v>6.2E-2</v>
      </c>
    </row>
    <row r="3016" spans="1:2" x14ac:dyDescent="0.25">
      <c r="A3016" s="4">
        <v>39940</v>
      </c>
      <c r="B3016" s="90">
        <v>9.0399999999999994E-2</v>
      </c>
    </row>
    <row r="3017" spans="1:2" x14ac:dyDescent="0.25">
      <c r="A3017" s="4">
        <v>39939</v>
      </c>
      <c r="B3017" s="90">
        <v>0.13650000000000001</v>
      </c>
    </row>
    <row r="3018" spans="1:2" x14ac:dyDescent="0.25">
      <c r="A3018" s="4">
        <v>39938</v>
      </c>
      <c r="B3018" s="90">
        <v>0.1384</v>
      </c>
    </row>
    <row r="3019" spans="1:2" x14ac:dyDescent="0.25">
      <c r="A3019" s="4">
        <v>39937</v>
      </c>
      <c r="B3019" s="90">
        <v>0.11609999999999999</v>
      </c>
    </row>
    <row r="3020" spans="1:2" x14ac:dyDescent="0.25">
      <c r="A3020" s="4">
        <v>39936</v>
      </c>
      <c r="B3020" s="90">
        <v>9.8299999999999998E-2</v>
      </c>
    </row>
    <row r="3021" spans="1:2" x14ac:dyDescent="0.25">
      <c r="A3021" s="4">
        <v>39935</v>
      </c>
      <c r="B3021" s="90">
        <v>7.1599999999999997E-2</v>
      </c>
    </row>
    <row r="3022" spans="1:2" x14ac:dyDescent="0.25">
      <c r="A3022" s="4">
        <v>39934</v>
      </c>
      <c r="B3022" s="90">
        <v>4.4900000000000002E-2</v>
      </c>
    </row>
    <row r="3023" spans="1:2" x14ac:dyDescent="0.25">
      <c r="A3023" s="4">
        <v>39933</v>
      </c>
      <c r="B3023" s="90">
        <v>7.9699999999999993E-2</v>
      </c>
    </row>
    <row r="3024" spans="1:2" x14ac:dyDescent="0.25">
      <c r="A3024" s="4">
        <v>39932</v>
      </c>
      <c r="B3024" s="90">
        <v>5.3999999999999999E-2</v>
      </c>
    </row>
    <row r="3025" spans="1:2" x14ac:dyDescent="0.25">
      <c r="A3025" s="4">
        <v>39931</v>
      </c>
      <c r="B3025" s="90">
        <v>6.4899999999999999E-2</v>
      </c>
    </row>
    <row r="3026" spans="1:2" x14ac:dyDescent="0.25">
      <c r="A3026" s="4">
        <v>39930</v>
      </c>
      <c r="B3026" s="90">
        <v>5.45E-2</v>
      </c>
    </row>
    <row r="3027" spans="1:2" x14ac:dyDescent="0.25">
      <c r="A3027" s="4">
        <v>39929</v>
      </c>
      <c r="B3027" s="90">
        <v>5.8299999999999998E-2</v>
      </c>
    </row>
    <row r="3028" spans="1:2" x14ac:dyDescent="0.25">
      <c r="A3028" s="4">
        <v>39928</v>
      </c>
      <c r="B3028" s="90">
        <v>3.04E-2</v>
      </c>
    </row>
    <row r="3029" spans="1:2" x14ac:dyDescent="0.25">
      <c r="A3029" s="4">
        <v>39927</v>
      </c>
      <c r="B3029" s="90">
        <v>5.0599999999999999E-2</v>
      </c>
    </row>
    <row r="3030" spans="1:2" x14ac:dyDescent="0.25">
      <c r="A3030" s="4">
        <v>39926</v>
      </c>
      <c r="B3030" s="90">
        <v>7.8299999999999995E-2</v>
      </c>
    </row>
    <row r="3031" spans="1:2" x14ac:dyDescent="0.25">
      <c r="A3031" s="4">
        <v>39925</v>
      </c>
      <c r="B3031" s="90">
        <v>4.7399999999999998E-2</v>
      </c>
    </row>
    <row r="3032" spans="1:2" x14ac:dyDescent="0.25">
      <c r="A3032" s="4">
        <v>39924</v>
      </c>
      <c r="B3032" s="90">
        <v>5.33E-2</v>
      </c>
    </row>
    <row r="3033" spans="1:2" x14ac:dyDescent="0.25">
      <c r="A3033" s="4">
        <v>39923</v>
      </c>
      <c r="B3033" s="90">
        <v>5.74E-2</v>
      </c>
    </row>
    <row r="3034" spans="1:2" x14ac:dyDescent="0.25">
      <c r="A3034" s="4">
        <v>39922</v>
      </c>
      <c r="B3034" s="90">
        <v>2.5399999999999999E-2</v>
      </c>
    </row>
    <row r="3035" spans="1:2" x14ac:dyDescent="0.25">
      <c r="A3035" s="4">
        <v>39921</v>
      </c>
      <c r="B3035" s="90">
        <v>0</v>
      </c>
    </row>
    <row r="3036" spans="1:2" x14ac:dyDescent="0.25">
      <c r="A3036" s="4">
        <v>39920</v>
      </c>
      <c r="B3036" s="90">
        <v>3.0800000000000001E-2</v>
      </c>
    </row>
    <row r="3037" spans="1:2" x14ac:dyDescent="0.25">
      <c r="A3037" s="4">
        <v>39919</v>
      </c>
      <c r="B3037" s="90">
        <v>5.2200000000000003E-2</v>
      </c>
    </row>
    <row r="3038" spans="1:2" x14ac:dyDescent="0.25">
      <c r="A3038" s="4">
        <v>39918</v>
      </c>
      <c r="B3038" s="90">
        <v>3.9699999999999999E-2</v>
      </c>
    </row>
    <row r="3039" spans="1:2" x14ac:dyDescent="0.25">
      <c r="A3039" s="4">
        <v>39917</v>
      </c>
      <c r="B3039" s="90">
        <v>4.5400000000000003E-2</v>
      </c>
    </row>
    <row r="3040" spans="1:2" x14ac:dyDescent="0.25">
      <c r="A3040" s="4">
        <v>39916</v>
      </c>
      <c r="B3040" s="90">
        <v>2.9600000000000001E-2</v>
      </c>
    </row>
    <row r="3041" spans="1:2" x14ac:dyDescent="0.25">
      <c r="A3041" s="4">
        <v>39915</v>
      </c>
      <c r="B3041" s="90">
        <v>0</v>
      </c>
    </row>
    <row r="3042" spans="1:2" x14ac:dyDescent="0.25">
      <c r="A3042" s="4">
        <v>39914</v>
      </c>
      <c r="B3042" s="90">
        <v>0</v>
      </c>
    </row>
    <row r="3043" spans="1:2" x14ac:dyDescent="0.25">
      <c r="A3043" s="4">
        <v>39913</v>
      </c>
      <c r="B3043" s="90">
        <v>0</v>
      </c>
    </row>
    <row r="3044" spans="1:2" x14ac:dyDescent="0.25">
      <c r="A3044" s="4">
        <v>39912</v>
      </c>
      <c r="B3044" s="90">
        <v>0</v>
      </c>
    </row>
    <row r="3045" spans="1:2" x14ac:dyDescent="0.25">
      <c r="A3045" s="4">
        <v>39911</v>
      </c>
      <c r="B3045" s="90">
        <v>9.4999999999999998E-3</v>
      </c>
    </row>
    <row r="3046" spans="1:2" x14ac:dyDescent="0.25">
      <c r="A3046" s="4">
        <v>39910</v>
      </c>
      <c r="B3046" s="90">
        <v>2.3800000000000002E-2</v>
      </c>
    </row>
    <row r="3047" spans="1:2" x14ac:dyDescent="0.25">
      <c r="A3047" s="4">
        <v>39909</v>
      </c>
      <c r="B3047" s="90">
        <v>1.4E-2</v>
      </c>
    </row>
    <row r="3048" spans="1:2" x14ac:dyDescent="0.25">
      <c r="A3048" s="4">
        <v>39908</v>
      </c>
      <c r="B3048" s="90">
        <v>0</v>
      </c>
    </row>
    <row r="3049" spans="1:2" x14ac:dyDescent="0.25">
      <c r="A3049" s="4">
        <v>39907</v>
      </c>
      <c r="B3049" s="90">
        <v>0</v>
      </c>
    </row>
    <row r="3050" spans="1:2" x14ac:dyDescent="0.25">
      <c r="A3050" s="4">
        <v>39906</v>
      </c>
      <c r="B3050" s="90">
        <v>0</v>
      </c>
    </row>
    <row r="3051" spans="1:2" x14ac:dyDescent="0.25">
      <c r="A3051" s="4">
        <v>39905</v>
      </c>
      <c r="B3051" s="90">
        <v>1.61E-2</v>
      </c>
    </row>
    <row r="3052" spans="1:2" x14ac:dyDescent="0.25">
      <c r="A3052" s="4">
        <v>39904</v>
      </c>
      <c r="B3052" s="90">
        <v>4.5400000000000003E-2</v>
      </c>
    </row>
    <row r="3053" spans="1:2" x14ac:dyDescent="0.25">
      <c r="A3053" s="4">
        <v>39903</v>
      </c>
      <c r="B3053" s="90">
        <v>0.1045</v>
      </c>
    </row>
    <row r="3054" spans="1:2" x14ac:dyDescent="0.25">
      <c r="A3054" s="4">
        <v>39902</v>
      </c>
      <c r="B3054" s="90">
        <v>8.4900000000000003E-2</v>
      </c>
    </row>
    <row r="3055" spans="1:2" x14ac:dyDescent="0.25">
      <c r="A3055" s="4">
        <v>39901</v>
      </c>
      <c r="B3055" s="90">
        <v>4.1300000000000003E-2</v>
      </c>
    </row>
    <row r="3056" spans="1:2" x14ac:dyDescent="0.25">
      <c r="A3056" s="4">
        <v>39900</v>
      </c>
      <c r="B3056" s="90">
        <v>2.12E-2</v>
      </c>
    </row>
    <row r="3057" spans="1:2" x14ac:dyDescent="0.25">
      <c r="A3057" s="4">
        <v>39899</v>
      </c>
      <c r="B3057" s="90">
        <v>1.89E-2</v>
      </c>
    </row>
    <row r="3058" spans="1:2" x14ac:dyDescent="0.25">
      <c r="A3058" s="4">
        <v>39898</v>
      </c>
      <c r="B3058" s="90">
        <v>4.7500000000000001E-2</v>
      </c>
    </row>
    <row r="3059" spans="1:2" x14ac:dyDescent="0.25">
      <c r="A3059" s="4">
        <v>39897</v>
      </c>
      <c r="B3059" s="90">
        <v>7.1499999999999994E-2</v>
      </c>
    </row>
    <row r="3060" spans="1:2" x14ac:dyDescent="0.25">
      <c r="A3060" s="4">
        <v>39896</v>
      </c>
      <c r="B3060" s="90">
        <v>6.1800000000000001E-2</v>
      </c>
    </row>
    <row r="3061" spans="1:2" x14ac:dyDescent="0.25">
      <c r="A3061" s="4">
        <v>39895</v>
      </c>
      <c r="B3061" s="90">
        <v>9.7500000000000003E-2</v>
      </c>
    </row>
    <row r="3062" spans="1:2" x14ac:dyDescent="0.25">
      <c r="A3062" s="4">
        <v>39894</v>
      </c>
      <c r="B3062" s="90">
        <v>5.3400000000000003E-2</v>
      </c>
    </row>
    <row r="3063" spans="1:2" x14ac:dyDescent="0.25">
      <c r="A3063" s="4">
        <v>39893</v>
      </c>
      <c r="B3063" s="90">
        <v>5.3400000000000003E-2</v>
      </c>
    </row>
    <row r="3064" spans="1:2" x14ac:dyDescent="0.25">
      <c r="A3064" s="4">
        <v>39892</v>
      </c>
      <c r="B3064" s="90">
        <v>4.1000000000000002E-2</v>
      </c>
    </row>
    <row r="3065" spans="1:2" x14ac:dyDescent="0.25">
      <c r="A3065" s="4">
        <v>39891</v>
      </c>
      <c r="B3065" s="90">
        <v>7.9500000000000001E-2</v>
      </c>
    </row>
    <row r="3066" spans="1:2" x14ac:dyDescent="0.25">
      <c r="A3066" s="4">
        <v>39890</v>
      </c>
      <c r="B3066" s="90">
        <v>0.10249999999999999</v>
      </c>
    </row>
    <row r="3067" spans="1:2" x14ac:dyDescent="0.25">
      <c r="A3067" s="4">
        <v>39889</v>
      </c>
      <c r="B3067" s="90">
        <v>0.1017</v>
      </c>
    </row>
    <row r="3068" spans="1:2" x14ac:dyDescent="0.25">
      <c r="A3068" s="4">
        <v>39888</v>
      </c>
      <c r="B3068" s="90">
        <v>0.10879999999999999</v>
      </c>
    </row>
    <row r="3069" spans="1:2" x14ac:dyDescent="0.25">
      <c r="A3069" s="4">
        <v>39887</v>
      </c>
      <c r="B3069" s="90">
        <v>7.8700000000000006E-2</v>
      </c>
    </row>
    <row r="3070" spans="1:2" x14ac:dyDescent="0.25">
      <c r="A3070" s="4">
        <v>39886</v>
      </c>
      <c r="B3070" s="90">
        <v>4.82E-2</v>
      </c>
    </row>
    <row r="3071" spans="1:2" x14ac:dyDescent="0.25">
      <c r="A3071" s="4">
        <v>39885</v>
      </c>
      <c r="B3071" s="90">
        <v>4.8500000000000001E-2</v>
      </c>
    </row>
    <row r="3072" spans="1:2" x14ac:dyDescent="0.25">
      <c r="A3072" s="4">
        <v>39884</v>
      </c>
      <c r="B3072" s="90">
        <v>8.6400000000000005E-2</v>
      </c>
    </row>
    <row r="3073" spans="1:2" x14ac:dyDescent="0.25">
      <c r="A3073" s="4">
        <v>39883</v>
      </c>
      <c r="B3073" s="90">
        <v>0.1071</v>
      </c>
    </row>
    <row r="3074" spans="1:2" x14ac:dyDescent="0.25">
      <c r="A3074" s="4">
        <v>39882</v>
      </c>
      <c r="B3074" s="90">
        <v>0.1424</v>
      </c>
    </row>
    <row r="3075" spans="1:2" x14ac:dyDescent="0.25">
      <c r="A3075" s="4">
        <v>39881</v>
      </c>
      <c r="B3075" s="90">
        <v>0.1578</v>
      </c>
    </row>
    <row r="3076" spans="1:2" x14ac:dyDescent="0.25">
      <c r="A3076" s="4">
        <v>39880</v>
      </c>
      <c r="B3076" s="90">
        <v>0.13350000000000001</v>
      </c>
    </row>
    <row r="3077" spans="1:2" x14ac:dyDescent="0.25">
      <c r="A3077" s="4">
        <v>39879</v>
      </c>
      <c r="B3077" s="90">
        <v>0.1011</v>
      </c>
    </row>
    <row r="3078" spans="1:2" x14ac:dyDescent="0.25">
      <c r="A3078" s="4">
        <v>39878</v>
      </c>
      <c r="B3078" s="90">
        <v>0.1085</v>
      </c>
    </row>
    <row r="3079" spans="1:2" x14ac:dyDescent="0.25">
      <c r="A3079" s="4">
        <v>39877</v>
      </c>
      <c r="B3079" s="90">
        <v>0.1479</v>
      </c>
    </row>
    <row r="3080" spans="1:2" x14ac:dyDescent="0.25">
      <c r="A3080" s="4">
        <v>39876</v>
      </c>
      <c r="B3080" s="90">
        <v>0.14799999999999999</v>
      </c>
    </row>
    <row r="3081" spans="1:2" x14ac:dyDescent="0.25">
      <c r="A3081" s="4">
        <v>39875</v>
      </c>
      <c r="B3081" s="90">
        <v>0.1641</v>
      </c>
    </row>
    <row r="3082" spans="1:2" x14ac:dyDescent="0.25">
      <c r="A3082" s="4">
        <v>39874</v>
      </c>
      <c r="B3082" s="90">
        <v>0.1729</v>
      </c>
    </row>
    <row r="3083" spans="1:2" x14ac:dyDescent="0.25">
      <c r="A3083" s="4">
        <v>39873</v>
      </c>
      <c r="B3083" s="90">
        <v>8.7099999999999997E-2</v>
      </c>
    </row>
    <row r="3084" spans="1:2" x14ac:dyDescent="0.25">
      <c r="A3084" s="4">
        <v>39872</v>
      </c>
      <c r="B3084" s="90">
        <v>8.7099999999999997E-2</v>
      </c>
    </row>
    <row r="3085" spans="1:2" x14ac:dyDescent="0.25">
      <c r="A3085" s="4">
        <v>39871</v>
      </c>
      <c r="B3085" s="90">
        <v>9.0800000000000006E-2</v>
      </c>
    </row>
    <row r="3086" spans="1:2" x14ac:dyDescent="0.25">
      <c r="A3086" s="4">
        <v>39870</v>
      </c>
      <c r="B3086" s="90">
        <v>0.11070000000000001</v>
      </c>
    </row>
    <row r="3087" spans="1:2" x14ac:dyDescent="0.25">
      <c r="A3087" s="4">
        <v>39869</v>
      </c>
      <c r="B3087" s="90">
        <v>7.9100000000000004E-2</v>
      </c>
    </row>
    <row r="3088" spans="1:2" x14ac:dyDescent="0.25">
      <c r="A3088" s="4">
        <v>39868</v>
      </c>
      <c r="B3088" s="90">
        <v>6.5600000000000006E-2</v>
      </c>
    </row>
    <row r="3089" spans="1:2" x14ac:dyDescent="0.25">
      <c r="A3089" s="4">
        <v>39867</v>
      </c>
      <c r="B3089" s="90">
        <v>4.1599999999999998E-2</v>
      </c>
    </row>
    <row r="3090" spans="1:2" x14ac:dyDescent="0.25">
      <c r="A3090" s="4">
        <v>39866</v>
      </c>
      <c r="B3090" s="90">
        <v>4.1599999999999998E-2</v>
      </c>
    </row>
    <row r="3091" spans="1:2" x14ac:dyDescent="0.25">
      <c r="A3091" s="4">
        <v>39865</v>
      </c>
      <c r="B3091" s="90">
        <v>4.1599999999999998E-2</v>
      </c>
    </row>
    <row r="3092" spans="1:2" x14ac:dyDescent="0.25">
      <c r="A3092" s="4">
        <v>39864</v>
      </c>
      <c r="B3092" s="90">
        <v>5.0099999999999999E-2</v>
      </c>
    </row>
    <row r="3093" spans="1:2" x14ac:dyDescent="0.25">
      <c r="A3093" s="4">
        <v>39863</v>
      </c>
      <c r="B3093" s="90">
        <v>5.8999999999999997E-2</v>
      </c>
    </row>
    <row r="3094" spans="1:2" x14ac:dyDescent="0.25">
      <c r="A3094" s="4">
        <v>39862</v>
      </c>
      <c r="B3094" s="90">
        <v>2.87E-2</v>
      </c>
    </row>
    <row r="3095" spans="1:2" x14ac:dyDescent="0.25">
      <c r="A3095" s="4">
        <v>39861</v>
      </c>
      <c r="B3095" s="90">
        <v>5.5300000000000002E-2</v>
      </c>
    </row>
    <row r="3096" spans="1:2" x14ac:dyDescent="0.25">
      <c r="A3096" s="4">
        <v>39860</v>
      </c>
      <c r="B3096" s="90">
        <v>6.5299999999999997E-2</v>
      </c>
    </row>
    <row r="3097" spans="1:2" x14ac:dyDescent="0.25">
      <c r="A3097" s="4">
        <v>39859</v>
      </c>
      <c r="B3097" s="90">
        <v>6.6699999999999995E-2</v>
      </c>
    </row>
    <row r="3098" spans="1:2" x14ac:dyDescent="0.25">
      <c r="A3098" s="4">
        <v>39858</v>
      </c>
      <c r="B3098" s="90">
        <v>6.6699999999999995E-2</v>
      </c>
    </row>
    <row r="3099" spans="1:2" x14ac:dyDescent="0.25">
      <c r="A3099" s="4">
        <v>39857</v>
      </c>
      <c r="B3099" s="90">
        <v>5.8200000000000002E-2</v>
      </c>
    </row>
    <row r="3100" spans="1:2" x14ac:dyDescent="0.25">
      <c r="A3100" s="4">
        <v>39856</v>
      </c>
      <c r="B3100" s="90">
        <v>6.6900000000000001E-2</v>
      </c>
    </row>
    <row r="3101" spans="1:2" x14ac:dyDescent="0.25">
      <c r="A3101" s="4">
        <v>39855</v>
      </c>
      <c r="B3101" s="90">
        <v>6.3799999999999996E-2</v>
      </c>
    </row>
    <row r="3102" spans="1:2" x14ac:dyDescent="0.25">
      <c r="A3102" s="4">
        <v>39854</v>
      </c>
      <c r="B3102" s="90">
        <v>7.0999999999999994E-2</v>
      </c>
    </row>
    <row r="3103" spans="1:2" x14ac:dyDescent="0.25">
      <c r="A3103" s="4">
        <v>39853</v>
      </c>
      <c r="B3103" s="90">
        <v>4.4200000000000003E-2</v>
      </c>
    </row>
    <row r="3104" spans="1:2" x14ac:dyDescent="0.25">
      <c r="A3104" s="4">
        <v>39852</v>
      </c>
      <c r="B3104" s="90">
        <v>4.0500000000000001E-2</v>
      </c>
    </row>
    <row r="3105" spans="1:2" x14ac:dyDescent="0.25">
      <c r="A3105" s="4">
        <v>39851</v>
      </c>
      <c r="B3105" s="90">
        <v>4.0500000000000001E-2</v>
      </c>
    </row>
    <row r="3106" spans="1:2" x14ac:dyDescent="0.25">
      <c r="A3106" s="4">
        <v>39850</v>
      </c>
      <c r="B3106" s="90">
        <v>3.6799999999999999E-2</v>
      </c>
    </row>
    <row r="3107" spans="1:2" x14ac:dyDescent="0.25">
      <c r="A3107" s="4">
        <v>39849</v>
      </c>
      <c r="B3107" s="90">
        <v>3.6900000000000002E-2</v>
      </c>
    </row>
    <row r="3108" spans="1:2" x14ac:dyDescent="0.25">
      <c r="A3108" s="4">
        <v>39848</v>
      </c>
      <c r="B3108" s="90">
        <v>5.8200000000000002E-2</v>
      </c>
    </row>
    <row r="3109" spans="1:2" x14ac:dyDescent="0.25">
      <c r="A3109" s="4">
        <v>39847</v>
      </c>
      <c r="B3109" s="90">
        <v>6.1899999999999997E-2</v>
      </c>
    </row>
    <row r="3110" spans="1:2" x14ac:dyDescent="0.25">
      <c r="A3110" s="4">
        <v>39846</v>
      </c>
      <c r="B3110" s="90">
        <v>5.0200000000000002E-2</v>
      </c>
    </row>
    <row r="3111" spans="1:2" x14ac:dyDescent="0.25">
      <c r="A3111" s="4">
        <v>39845</v>
      </c>
      <c r="B3111" s="90">
        <v>4.5100000000000001E-2</v>
      </c>
    </row>
    <row r="3112" spans="1:2" x14ac:dyDescent="0.25">
      <c r="A3112" s="4">
        <v>39844</v>
      </c>
      <c r="B3112" s="90">
        <v>4.5100000000000001E-2</v>
      </c>
    </row>
    <row r="3113" spans="1:2" x14ac:dyDescent="0.25">
      <c r="A3113" s="4">
        <v>39843</v>
      </c>
      <c r="B3113" s="90">
        <v>7.4300000000000005E-2</v>
      </c>
    </row>
    <row r="3114" spans="1:2" x14ac:dyDescent="0.25">
      <c r="A3114" s="4">
        <v>39842</v>
      </c>
      <c r="B3114" s="90">
        <v>0.1019</v>
      </c>
    </row>
    <row r="3115" spans="1:2" x14ac:dyDescent="0.25">
      <c r="A3115" s="4">
        <v>39841</v>
      </c>
      <c r="B3115" s="90">
        <v>0.16889999999999999</v>
      </c>
    </row>
    <row r="3116" spans="1:2" x14ac:dyDescent="0.25">
      <c r="A3116" s="4">
        <v>39840</v>
      </c>
      <c r="B3116" s="90">
        <v>0.16520000000000001</v>
      </c>
    </row>
    <row r="3117" spans="1:2" x14ac:dyDescent="0.25">
      <c r="A3117" s="4">
        <v>39839</v>
      </c>
      <c r="B3117" s="90">
        <v>0.14349999999999999</v>
      </c>
    </row>
    <row r="3118" spans="1:2" x14ac:dyDescent="0.25">
      <c r="A3118" s="4">
        <v>39838</v>
      </c>
      <c r="B3118" s="90">
        <v>0.1071</v>
      </c>
    </row>
    <row r="3119" spans="1:2" x14ac:dyDescent="0.25">
      <c r="A3119" s="4">
        <v>39837</v>
      </c>
      <c r="B3119" s="90">
        <v>0.1071</v>
      </c>
    </row>
    <row r="3120" spans="1:2" x14ac:dyDescent="0.25">
      <c r="A3120" s="4">
        <v>39836</v>
      </c>
      <c r="B3120" s="90">
        <v>0.1404</v>
      </c>
    </row>
    <row r="3121" spans="1:2" x14ac:dyDescent="0.25">
      <c r="A3121" s="4">
        <v>39835</v>
      </c>
      <c r="B3121" s="90">
        <v>0.1767</v>
      </c>
    </row>
    <row r="3122" spans="1:2" x14ac:dyDescent="0.25">
      <c r="A3122" s="4">
        <v>39834</v>
      </c>
      <c r="B3122" s="90">
        <v>0.21249999999999999</v>
      </c>
    </row>
    <row r="3123" spans="1:2" x14ac:dyDescent="0.25">
      <c r="A3123" s="4">
        <v>39833</v>
      </c>
      <c r="B3123" s="90">
        <v>0.22739999999999999</v>
      </c>
    </row>
    <row r="3124" spans="1:2" x14ac:dyDescent="0.25">
      <c r="A3124" s="4">
        <v>39832</v>
      </c>
      <c r="B3124" s="90">
        <v>0.23549999999999999</v>
      </c>
    </row>
    <row r="3125" spans="1:2" x14ac:dyDescent="0.25">
      <c r="A3125" s="4">
        <v>39831</v>
      </c>
      <c r="B3125" s="90">
        <v>0.20910000000000001</v>
      </c>
    </row>
    <row r="3126" spans="1:2" x14ac:dyDescent="0.25">
      <c r="A3126" s="4">
        <v>39830</v>
      </c>
      <c r="B3126" s="90">
        <v>0.18140000000000001</v>
      </c>
    </row>
    <row r="3127" spans="1:2" x14ac:dyDescent="0.25">
      <c r="A3127" s="4">
        <v>39829</v>
      </c>
      <c r="B3127" s="90">
        <v>0.19170000000000001</v>
      </c>
    </row>
    <row r="3128" spans="1:2" x14ac:dyDescent="0.25">
      <c r="A3128" s="4">
        <v>39828</v>
      </c>
      <c r="B3128" s="90">
        <v>0.20760000000000001</v>
      </c>
    </row>
    <row r="3129" spans="1:2" x14ac:dyDescent="0.25">
      <c r="A3129" s="4">
        <v>39827</v>
      </c>
      <c r="B3129" s="90">
        <v>0.2545</v>
      </c>
    </row>
    <row r="3130" spans="1:2" x14ac:dyDescent="0.25">
      <c r="A3130" s="4">
        <v>39826</v>
      </c>
      <c r="B3130" s="90">
        <v>0.23430000000000001</v>
      </c>
    </row>
    <row r="3131" spans="1:2" x14ac:dyDescent="0.25">
      <c r="A3131" s="4">
        <v>39825</v>
      </c>
      <c r="B3131" s="90">
        <v>0.222</v>
      </c>
    </row>
    <row r="3132" spans="1:2" x14ac:dyDescent="0.25">
      <c r="A3132" s="4">
        <v>39824</v>
      </c>
      <c r="B3132" s="90">
        <v>0.219</v>
      </c>
    </row>
    <row r="3133" spans="1:2" x14ac:dyDescent="0.25">
      <c r="A3133" s="4">
        <v>39823</v>
      </c>
      <c r="B3133" s="90">
        <v>0.19070000000000001</v>
      </c>
    </row>
    <row r="3134" spans="1:2" x14ac:dyDescent="0.25">
      <c r="A3134" s="4">
        <v>39822</v>
      </c>
      <c r="B3134" s="90">
        <v>0.1774</v>
      </c>
    </row>
    <row r="3135" spans="1:2" x14ac:dyDescent="0.25">
      <c r="A3135" s="4">
        <v>39821</v>
      </c>
      <c r="B3135" s="90">
        <v>0.2014</v>
      </c>
    </row>
    <row r="3136" spans="1:2" x14ac:dyDescent="0.25">
      <c r="A3136" s="4">
        <v>39820</v>
      </c>
      <c r="B3136" s="90">
        <v>0.22009999999999999</v>
      </c>
    </row>
    <row r="3137" spans="1:2" x14ac:dyDescent="0.25">
      <c r="A3137" s="4">
        <v>39819</v>
      </c>
      <c r="B3137" s="90">
        <v>0.25330000000000003</v>
      </c>
    </row>
    <row r="3138" spans="1:2" x14ac:dyDescent="0.25">
      <c r="A3138" s="4">
        <v>39818</v>
      </c>
      <c r="B3138" s="90">
        <v>0.25190000000000001</v>
      </c>
    </row>
    <row r="3139" spans="1:2" x14ac:dyDescent="0.25">
      <c r="A3139" s="4">
        <v>39817</v>
      </c>
      <c r="B3139" s="90">
        <v>0.21179999999999999</v>
      </c>
    </row>
    <row r="3140" spans="1:2" x14ac:dyDescent="0.25">
      <c r="A3140" s="4">
        <v>39816</v>
      </c>
      <c r="B3140" s="90">
        <v>0.184</v>
      </c>
    </row>
    <row r="3141" spans="1:2" x14ac:dyDescent="0.25">
      <c r="A3141" s="4">
        <v>39815</v>
      </c>
      <c r="B3141" s="90">
        <v>0.17280000000000001</v>
      </c>
    </row>
    <row r="3142" spans="1:2" x14ac:dyDescent="0.25">
      <c r="A3142" s="4">
        <v>39814</v>
      </c>
      <c r="B3142" s="90">
        <v>0.184</v>
      </c>
    </row>
    <row r="3143" spans="1:2" x14ac:dyDescent="0.25">
      <c r="A3143" s="4">
        <v>39813</v>
      </c>
      <c r="B3143" s="90">
        <v>0.2235</v>
      </c>
    </row>
    <row r="3144" spans="1:2" x14ac:dyDescent="0.25">
      <c r="A3144" s="4">
        <v>39812</v>
      </c>
      <c r="B3144" s="90">
        <v>0.2235</v>
      </c>
    </row>
    <row r="3145" spans="1:2" x14ac:dyDescent="0.25">
      <c r="A3145" s="4">
        <v>39811</v>
      </c>
      <c r="B3145" s="90">
        <v>0.193</v>
      </c>
    </row>
    <row r="3146" spans="1:2" x14ac:dyDescent="0.25">
      <c r="A3146" s="4">
        <v>39810</v>
      </c>
      <c r="B3146" s="90">
        <v>0.18440000000000001</v>
      </c>
    </row>
    <row r="3147" spans="1:2" x14ac:dyDescent="0.25">
      <c r="A3147" s="4">
        <v>39809</v>
      </c>
      <c r="B3147" s="90">
        <v>0.156</v>
      </c>
    </row>
    <row r="3148" spans="1:2" x14ac:dyDescent="0.25">
      <c r="A3148" s="4">
        <v>39808</v>
      </c>
      <c r="B3148" s="90">
        <v>0.14779999999999999</v>
      </c>
    </row>
    <row r="3149" spans="1:2" x14ac:dyDescent="0.25">
      <c r="A3149" s="4">
        <v>39807</v>
      </c>
      <c r="B3149" s="90">
        <v>0.13880000000000001</v>
      </c>
    </row>
    <row r="3150" spans="1:2" x14ac:dyDescent="0.25">
      <c r="A3150" s="4">
        <v>39806</v>
      </c>
      <c r="B3150" s="90">
        <v>0.16619999999999999</v>
      </c>
    </row>
    <row r="3151" spans="1:2" x14ac:dyDescent="0.25">
      <c r="A3151" s="4">
        <v>39805</v>
      </c>
      <c r="B3151" s="90">
        <v>0.17730000000000001</v>
      </c>
    </row>
    <row r="3152" spans="1:2" x14ac:dyDescent="0.25">
      <c r="A3152" s="4">
        <v>39804</v>
      </c>
      <c r="B3152" s="90">
        <v>0.16969999999999999</v>
      </c>
    </row>
    <row r="3153" spans="1:2" x14ac:dyDescent="0.25">
      <c r="A3153" s="4">
        <v>39803</v>
      </c>
      <c r="B3153" s="90">
        <v>0.1308</v>
      </c>
    </row>
    <row r="3154" spans="1:2" x14ac:dyDescent="0.25">
      <c r="A3154" s="4">
        <v>39802</v>
      </c>
      <c r="B3154" s="90">
        <v>9.1700000000000004E-2</v>
      </c>
    </row>
    <row r="3155" spans="1:2" x14ac:dyDescent="0.25">
      <c r="A3155" s="4">
        <v>39801</v>
      </c>
      <c r="B3155" s="90">
        <v>0.1225</v>
      </c>
    </row>
    <row r="3156" spans="1:2" x14ac:dyDescent="0.25">
      <c r="A3156" s="4">
        <v>39800</v>
      </c>
      <c r="B3156" s="90">
        <v>0.15340000000000001</v>
      </c>
    </row>
    <row r="3157" spans="1:2" x14ac:dyDescent="0.25">
      <c r="A3157" s="4">
        <v>39799</v>
      </c>
      <c r="B3157" s="90">
        <v>0.1867</v>
      </c>
    </row>
    <row r="3158" spans="1:2" x14ac:dyDescent="0.25">
      <c r="A3158" s="4">
        <v>39798</v>
      </c>
      <c r="B3158" s="90">
        <v>0.18779999999999999</v>
      </c>
    </row>
    <row r="3159" spans="1:2" x14ac:dyDescent="0.25">
      <c r="A3159" s="4">
        <v>39797</v>
      </c>
      <c r="B3159" s="90">
        <v>0.1638</v>
      </c>
    </row>
    <row r="3160" spans="1:2" x14ac:dyDescent="0.25">
      <c r="A3160" s="4">
        <v>39796</v>
      </c>
      <c r="B3160" s="90">
        <v>0.1348</v>
      </c>
    </row>
    <row r="3161" spans="1:2" x14ac:dyDescent="0.25">
      <c r="A3161" s="4">
        <v>39795</v>
      </c>
      <c r="B3161" s="90">
        <v>0.1051</v>
      </c>
    </row>
    <row r="3162" spans="1:2" x14ac:dyDescent="0.25">
      <c r="A3162" s="4">
        <v>39794</v>
      </c>
      <c r="B3162" s="90">
        <v>0.10589999999999999</v>
      </c>
    </row>
    <row r="3163" spans="1:2" x14ac:dyDescent="0.25">
      <c r="A3163" s="4">
        <v>39793</v>
      </c>
      <c r="B3163" s="90">
        <v>0.14399999999999999</v>
      </c>
    </row>
    <row r="3164" spans="1:2" x14ac:dyDescent="0.25">
      <c r="A3164" s="4">
        <v>39792</v>
      </c>
      <c r="B3164" s="90">
        <v>0.1668</v>
      </c>
    </row>
    <row r="3165" spans="1:2" x14ac:dyDescent="0.25">
      <c r="A3165" s="4">
        <v>39791</v>
      </c>
      <c r="B3165" s="90">
        <v>0.17510000000000001</v>
      </c>
    </row>
    <row r="3166" spans="1:2" x14ac:dyDescent="0.25">
      <c r="A3166" s="4">
        <v>39790</v>
      </c>
      <c r="B3166" s="90">
        <v>0.18790000000000001</v>
      </c>
    </row>
    <row r="3167" spans="1:2" x14ac:dyDescent="0.25">
      <c r="A3167" s="4">
        <v>39789</v>
      </c>
      <c r="B3167" s="90">
        <v>0.12809999999999999</v>
      </c>
    </row>
    <row r="3168" spans="1:2" x14ac:dyDescent="0.25">
      <c r="A3168" s="4">
        <v>39788</v>
      </c>
      <c r="B3168" s="90">
        <v>9.8699999999999996E-2</v>
      </c>
    </row>
    <row r="3169" spans="1:2" x14ac:dyDescent="0.25">
      <c r="A3169" s="4">
        <v>39787</v>
      </c>
      <c r="B3169" s="90">
        <v>0.11609999999999999</v>
      </c>
    </row>
    <row r="3170" spans="1:2" x14ac:dyDescent="0.25">
      <c r="A3170" s="4">
        <v>39786</v>
      </c>
      <c r="B3170" s="90">
        <v>0.14410000000000001</v>
      </c>
    </row>
    <row r="3171" spans="1:2" x14ac:dyDescent="0.25">
      <c r="A3171" s="4">
        <v>39785</v>
      </c>
      <c r="B3171" s="90">
        <v>0.1547</v>
      </c>
    </row>
    <row r="3172" spans="1:2" x14ac:dyDescent="0.25">
      <c r="A3172" s="4">
        <v>39784</v>
      </c>
      <c r="B3172" s="90">
        <v>0.1623</v>
      </c>
    </row>
    <row r="3173" spans="1:2" x14ac:dyDescent="0.25">
      <c r="A3173" s="4">
        <v>39783</v>
      </c>
      <c r="B3173" s="90">
        <v>0.18690000000000001</v>
      </c>
    </row>
    <row r="3174" spans="1:2" x14ac:dyDescent="0.25">
      <c r="A3174" s="4">
        <v>39782</v>
      </c>
      <c r="B3174" s="90">
        <v>0.15359999999999999</v>
      </c>
    </row>
    <row r="3175" spans="1:2" x14ac:dyDescent="0.25">
      <c r="A3175" s="4">
        <v>39781</v>
      </c>
      <c r="B3175" s="90">
        <v>0.12540000000000001</v>
      </c>
    </row>
    <row r="3176" spans="1:2" x14ac:dyDescent="0.25">
      <c r="A3176" s="4">
        <v>39780</v>
      </c>
      <c r="B3176" s="90">
        <v>0.15820000000000001</v>
      </c>
    </row>
    <row r="3177" spans="1:2" x14ac:dyDescent="0.25">
      <c r="A3177" s="4">
        <v>39779</v>
      </c>
      <c r="B3177" s="90">
        <v>0.1913</v>
      </c>
    </row>
    <row r="3178" spans="1:2" x14ac:dyDescent="0.25">
      <c r="A3178" s="4">
        <v>39778</v>
      </c>
      <c r="B3178" s="90">
        <v>0.1638</v>
      </c>
    </row>
    <row r="3179" spans="1:2" x14ac:dyDescent="0.25">
      <c r="A3179" s="4">
        <v>39777</v>
      </c>
      <c r="B3179" s="90">
        <v>0.21129999999999999</v>
      </c>
    </row>
    <row r="3180" spans="1:2" x14ac:dyDescent="0.25">
      <c r="A3180" s="4">
        <v>39776</v>
      </c>
      <c r="B3180" s="90">
        <v>0.1963</v>
      </c>
    </row>
    <row r="3181" spans="1:2" x14ac:dyDescent="0.25">
      <c r="A3181" s="4">
        <v>39775</v>
      </c>
      <c r="B3181" s="90">
        <v>0.16289999999999999</v>
      </c>
    </row>
    <row r="3182" spans="1:2" x14ac:dyDescent="0.25">
      <c r="A3182" s="4">
        <v>39774</v>
      </c>
      <c r="B3182" s="90">
        <v>0.13370000000000001</v>
      </c>
    </row>
    <row r="3183" spans="1:2" x14ac:dyDescent="0.25">
      <c r="A3183" s="4">
        <v>39773</v>
      </c>
      <c r="B3183" s="90">
        <v>0.15890000000000001</v>
      </c>
    </row>
    <row r="3184" spans="1:2" x14ac:dyDescent="0.25">
      <c r="A3184" s="4">
        <v>39772</v>
      </c>
      <c r="B3184" s="90">
        <v>0.2019</v>
      </c>
    </row>
    <row r="3185" spans="1:2" x14ac:dyDescent="0.25">
      <c r="A3185" s="4">
        <v>39771</v>
      </c>
      <c r="B3185" s="90">
        <v>0.186</v>
      </c>
    </row>
    <row r="3186" spans="1:2" x14ac:dyDescent="0.25">
      <c r="A3186" s="4">
        <v>39770</v>
      </c>
      <c r="B3186" s="90">
        <v>0.2291</v>
      </c>
    </row>
    <row r="3187" spans="1:2" x14ac:dyDescent="0.25">
      <c r="A3187" s="4">
        <v>39769</v>
      </c>
      <c r="B3187" s="90">
        <v>0.2054</v>
      </c>
    </row>
    <row r="3188" spans="1:2" x14ac:dyDescent="0.25">
      <c r="A3188" s="4">
        <v>39768</v>
      </c>
      <c r="B3188" s="90">
        <v>0.1895</v>
      </c>
    </row>
    <row r="3189" spans="1:2" x14ac:dyDescent="0.25">
      <c r="A3189" s="4">
        <v>39767</v>
      </c>
      <c r="B3189" s="90">
        <v>0.161</v>
      </c>
    </row>
    <row r="3190" spans="1:2" x14ac:dyDescent="0.25">
      <c r="A3190" s="4">
        <v>39766</v>
      </c>
      <c r="B3190" s="90">
        <v>0.16159999999999999</v>
      </c>
    </row>
    <row r="3191" spans="1:2" x14ac:dyDescent="0.25">
      <c r="A3191" s="4">
        <v>39765</v>
      </c>
      <c r="B3191" s="90">
        <v>0.20530000000000001</v>
      </c>
    </row>
    <row r="3192" spans="1:2" x14ac:dyDescent="0.25">
      <c r="A3192" s="4">
        <v>39764</v>
      </c>
      <c r="B3192" s="90">
        <v>0.21190000000000001</v>
      </c>
    </row>
    <row r="3193" spans="1:2" x14ac:dyDescent="0.25">
      <c r="A3193" s="4">
        <v>39763</v>
      </c>
      <c r="B3193" s="90">
        <v>0.18609999999999999</v>
      </c>
    </row>
    <row r="3194" spans="1:2" x14ac:dyDescent="0.25">
      <c r="A3194" s="4">
        <v>39762</v>
      </c>
      <c r="B3194" s="90">
        <v>0.19040000000000001</v>
      </c>
    </row>
    <row r="3195" spans="1:2" x14ac:dyDescent="0.25">
      <c r="A3195" s="4">
        <v>39761</v>
      </c>
      <c r="B3195" s="90">
        <v>0.16830000000000001</v>
      </c>
    </row>
    <row r="3196" spans="1:2" x14ac:dyDescent="0.25">
      <c r="A3196" s="4">
        <v>39760</v>
      </c>
      <c r="B3196" s="90">
        <v>0.13830000000000001</v>
      </c>
    </row>
    <row r="3197" spans="1:2" x14ac:dyDescent="0.25">
      <c r="A3197" s="4">
        <v>39759</v>
      </c>
      <c r="B3197" s="90">
        <v>0.18529999999999999</v>
      </c>
    </row>
    <row r="3198" spans="1:2" x14ac:dyDescent="0.25">
      <c r="A3198" s="4">
        <v>39758</v>
      </c>
      <c r="B3198" s="90">
        <v>0.18229999999999999</v>
      </c>
    </row>
    <row r="3199" spans="1:2" x14ac:dyDescent="0.25">
      <c r="A3199" s="4">
        <v>39757</v>
      </c>
      <c r="B3199" s="90">
        <v>0.2137</v>
      </c>
    </row>
    <row r="3200" spans="1:2" x14ac:dyDescent="0.25">
      <c r="A3200" s="4">
        <v>39756</v>
      </c>
      <c r="B3200" s="90">
        <v>0.2271</v>
      </c>
    </row>
    <row r="3201" spans="1:2" x14ac:dyDescent="0.25">
      <c r="A3201" s="4">
        <v>39755</v>
      </c>
      <c r="B3201" s="90">
        <v>0.2286</v>
      </c>
    </row>
    <row r="3202" spans="1:2" x14ac:dyDescent="0.25">
      <c r="A3202" s="4">
        <v>39754</v>
      </c>
      <c r="B3202" s="90">
        <v>0.19040000000000001</v>
      </c>
    </row>
    <row r="3203" spans="1:2" x14ac:dyDescent="0.25">
      <c r="A3203" s="4">
        <v>39753</v>
      </c>
      <c r="B3203" s="90">
        <v>0.1618</v>
      </c>
    </row>
    <row r="3204" spans="1:2" x14ac:dyDescent="0.25">
      <c r="A3204" s="4">
        <v>39752</v>
      </c>
      <c r="B3204" s="90">
        <v>0.1908</v>
      </c>
    </row>
    <row r="3205" spans="1:2" x14ac:dyDescent="0.25">
      <c r="A3205" s="4">
        <v>39751</v>
      </c>
      <c r="B3205" s="90">
        <v>0.2215</v>
      </c>
    </row>
    <row r="3206" spans="1:2" x14ac:dyDescent="0.25">
      <c r="A3206" s="4">
        <v>39750</v>
      </c>
      <c r="B3206" s="90">
        <v>0.2208</v>
      </c>
    </row>
    <row r="3207" spans="1:2" x14ac:dyDescent="0.25">
      <c r="A3207" s="4">
        <v>39749</v>
      </c>
      <c r="B3207" s="90">
        <v>0.22620000000000001</v>
      </c>
    </row>
    <row r="3208" spans="1:2" x14ac:dyDescent="0.25">
      <c r="A3208" s="4">
        <v>39748</v>
      </c>
      <c r="B3208" s="90">
        <v>0.23430000000000001</v>
      </c>
    </row>
    <row r="3209" spans="1:2" x14ac:dyDescent="0.25">
      <c r="A3209" s="4">
        <v>39747</v>
      </c>
      <c r="B3209" s="90">
        <v>0.20799999999999999</v>
      </c>
    </row>
    <row r="3210" spans="1:2" x14ac:dyDescent="0.25">
      <c r="A3210" s="4">
        <v>39746</v>
      </c>
      <c r="B3210" s="90">
        <v>0.17749999999999999</v>
      </c>
    </row>
    <row r="3211" spans="1:2" x14ac:dyDescent="0.25">
      <c r="A3211" s="4">
        <v>39745</v>
      </c>
      <c r="B3211" s="90">
        <v>0.18049999999999999</v>
      </c>
    </row>
    <row r="3212" spans="1:2" x14ac:dyDescent="0.25">
      <c r="A3212" s="4">
        <v>39744</v>
      </c>
      <c r="B3212" s="90">
        <v>0.2266</v>
      </c>
    </row>
    <row r="3213" spans="1:2" x14ac:dyDescent="0.25">
      <c r="A3213" s="4">
        <v>39743</v>
      </c>
      <c r="B3213" s="90">
        <v>0.24510000000000001</v>
      </c>
    </row>
    <row r="3214" spans="1:2" x14ac:dyDescent="0.25">
      <c r="A3214" s="4">
        <v>39742</v>
      </c>
      <c r="B3214" s="90">
        <v>0.2379</v>
      </c>
    </row>
    <row r="3215" spans="1:2" x14ac:dyDescent="0.25">
      <c r="A3215" s="4">
        <v>39741</v>
      </c>
      <c r="B3215" s="90">
        <v>0.2331</v>
      </c>
    </row>
    <row r="3216" spans="1:2" x14ac:dyDescent="0.25">
      <c r="A3216" s="4">
        <v>39740</v>
      </c>
      <c r="B3216" s="90">
        <v>0.19839999999999999</v>
      </c>
    </row>
    <row r="3217" spans="1:2" x14ac:dyDescent="0.25">
      <c r="A3217" s="4">
        <v>39739</v>
      </c>
      <c r="B3217" s="90">
        <v>0.16839999999999999</v>
      </c>
    </row>
    <row r="3218" spans="1:2" x14ac:dyDescent="0.25">
      <c r="A3218" s="4">
        <v>39738</v>
      </c>
      <c r="B3218" s="90">
        <v>0.17319999999999999</v>
      </c>
    </row>
    <row r="3219" spans="1:2" x14ac:dyDescent="0.25">
      <c r="A3219" s="4">
        <v>39737</v>
      </c>
      <c r="B3219" s="90">
        <v>0.19109999999999999</v>
      </c>
    </row>
    <row r="3220" spans="1:2" x14ac:dyDescent="0.25">
      <c r="A3220" s="4">
        <v>39736</v>
      </c>
      <c r="B3220" s="90">
        <v>0.24390000000000001</v>
      </c>
    </row>
    <row r="3221" spans="1:2" x14ac:dyDescent="0.25">
      <c r="A3221" s="4">
        <v>39735</v>
      </c>
      <c r="B3221" s="90">
        <v>0.22589999999999999</v>
      </c>
    </row>
    <row r="3222" spans="1:2" x14ac:dyDescent="0.25">
      <c r="A3222" s="4">
        <v>39734</v>
      </c>
      <c r="B3222" s="90">
        <v>0.22040000000000001</v>
      </c>
    </row>
    <row r="3223" spans="1:2" x14ac:dyDescent="0.25">
      <c r="A3223" s="4">
        <v>39733</v>
      </c>
      <c r="B3223" s="90">
        <v>0.18809999999999999</v>
      </c>
    </row>
    <row r="3224" spans="1:2" x14ac:dyDescent="0.25">
      <c r="A3224" s="4">
        <v>39732</v>
      </c>
      <c r="B3224" s="90">
        <v>0.15909999999999999</v>
      </c>
    </row>
    <row r="3225" spans="1:2" x14ac:dyDescent="0.25">
      <c r="A3225" s="4">
        <v>39731</v>
      </c>
      <c r="B3225" s="90">
        <v>0.1653</v>
      </c>
    </row>
    <row r="3226" spans="1:2" x14ac:dyDescent="0.25">
      <c r="A3226" s="4">
        <v>39730</v>
      </c>
      <c r="B3226" s="90">
        <v>0.2054</v>
      </c>
    </row>
    <row r="3227" spans="1:2" x14ac:dyDescent="0.25">
      <c r="A3227" s="4">
        <v>39729</v>
      </c>
      <c r="B3227" s="90">
        <v>0.22209999999999999</v>
      </c>
    </row>
    <row r="3228" spans="1:2" x14ac:dyDescent="0.25">
      <c r="A3228" s="4">
        <v>39728</v>
      </c>
      <c r="B3228" s="90">
        <v>0.2273</v>
      </c>
    </row>
    <row r="3229" spans="1:2" x14ac:dyDescent="0.25">
      <c r="A3229" s="4">
        <v>39727</v>
      </c>
      <c r="B3229" s="90">
        <v>0.25080000000000002</v>
      </c>
    </row>
    <row r="3230" spans="1:2" x14ac:dyDescent="0.25">
      <c r="A3230" s="4">
        <v>39726</v>
      </c>
      <c r="B3230" s="90">
        <v>0.21240000000000001</v>
      </c>
    </row>
    <row r="3231" spans="1:2" x14ac:dyDescent="0.25">
      <c r="A3231" s="4">
        <v>39725</v>
      </c>
      <c r="B3231" s="90">
        <v>0.18179999999999999</v>
      </c>
    </row>
    <row r="3232" spans="1:2" x14ac:dyDescent="0.25">
      <c r="A3232" s="4">
        <v>39724</v>
      </c>
      <c r="B3232" s="90">
        <v>0.17469999999999999</v>
      </c>
    </row>
    <row r="3233" spans="1:2" x14ac:dyDescent="0.25">
      <c r="A3233" s="4">
        <v>39723</v>
      </c>
      <c r="B3233" s="90">
        <v>0.193</v>
      </c>
    </row>
    <row r="3234" spans="1:2" x14ac:dyDescent="0.25">
      <c r="A3234" s="4">
        <v>39722</v>
      </c>
      <c r="B3234" s="90">
        <v>0.2223</v>
      </c>
    </row>
    <row r="3235" spans="1:2" x14ac:dyDescent="0.25">
      <c r="A3235" s="4">
        <v>39721</v>
      </c>
      <c r="B3235" s="90">
        <v>0.18229999999999999</v>
      </c>
    </row>
    <row r="3236" spans="1:2" x14ac:dyDescent="0.25">
      <c r="A3236" s="4">
        <v>39720</v>
      </c>
      <c r="B3236" s="90">
        <v>0.19639999999999999</v>
      </c>
    </row>
    <row r="3237" spans="1:2" x14ac:dyDescent="0.25">
      <c r="A3237" s="4">
        <v>39719</v>
      </c>
      <c r="B3237" s="90">
        <v>0.1663</v>
      </c>
    </row>
    <row r="3238" spans="1:2" x14ac:dyDescent="0.25">
      <c r="A3238" s="4">
        <v>39718</v>
      </c>
      <c r="B3238" s="90">
        <v>0.127</v>
      </c>
    </row>
    <row r="3239" spans="1:2" x14ac:dyDescent="0.25">
      <c r="A3239" s="4">
        <v>39717</v>
      </c>
      <c r="B3239" s="90">
        <v>0.16569999999999999</v>
      </c>
    </row>
    <row r="3240" spans="1:2" x14ac:dyDescent="0.25">
      <c r="A3240" s="4">
        <v>39716</v>
      </c>
      <c r="B3240" s="90">
        <v>0.1963</v>
      </c>
    </row>
    <row r="3241" spans="1:2" x14ac:dyDescent="0.25">
      <c r="A3241" s="4">
        <v>39715</v>
      </c>
      <c r="B3241" s="90">
        <v>0.2069</v>
      </c>
    </row>
    <row r="3242" spans="1:2" x14ac:dyDescent="0.25">
      <c r="A3242" s="4">
        <v>39714</v>
      </c>
      <c r="B3242" s="90">
        <v>0.2021</v>
      </c>
    </row>
    <row r="3243" spans="1:2" x14ac:dyDescent="0.25">
      <c r="A3243" s="4">
        <v>39713</v>
      </c>
      <c r="B3243" s="90">
        <v>0.20050000000000001</v>
      </c>
    </row>
    <row r="3244" spans="1:2" x14ac:dyDescent="0.25">
      <c r="A3244" s="4">
        <v>39712</v>
      </c>
      <c r="B3244" s="90">
        <v>0.1673</v>
      </c>
    </row>
    <row r="3245" spans="1:2" x14ac:dyDescent="0.25">
      <c r="A3245" s="4">
        <v>39711</v>
      </c>
      <c r="B3245" s="90">
        <v>0.13739999999999999</v>
      </c>
    </row>
    <row r="3246" spans="1:2" x14ac:dyDescent="0.25">
      <c r="A3246" s="4">
        <v>39710</v>
      </c>
      <c r="B3246" s="90">
        <v>0.17380000000000001</v>
      </c>
    </row>
    <row r="3247" spans="1:2" x14ac:dyDescent="0.25">
      <c r="A3247" s="4">
        <v>39709</v>
      </c>
      <c r="B3247" s="90">
        <v>0.19719999999999999</v>
      </c>
    </row>
    <row r="3248" spans="1:2" x14ac:dyDescent="0.25">
      <c r="A3248" s="4">
        <v>39708</v>
      </c>
      <c r="B3248" s="90">
        <v>0.20910000000000001</v>
      </c>
    </row>
    <row r="3249" spans="1:2" x14ac:dyDescent="0.25">
      <c r="A3249" s="4">
        <v>39707</v>
      </c>
      <c r="B3249" s="90">
        <v>0.19259999999999999</v>
      </c>
    </row>
    <row r="3250" spans="1:2" x14ac:dyDescent="0.25">
      <c r="A3250" s="4">
        <v>39706</v>
      </c>
      <c r="B3250" s="90">
        <v>0.2049</v>
      </c>
    </row>
    <row r="3251" spans="1:2" x14ac:dyDescent="0.25">
      <c r="A3251" s="4">
        <v>39705</v>
      </c>
      <c r="B3251" s="90">
        <v>0.1671</v>
      </c>
    </row>
    <row r="3252" spans="1:2" x14ac:dyDescent="0.25">
      <c r="A3252" s="4">
        <v>39704</v>
      </c>
      <c r="B3252" s="90">
        <v>0.1278</v>
      </c>
    </row>
    <row r="3253" spans="1:2" x14ac:dyDescent="0.25">
      <c r="A3253" s="4">
        <v>39703</v>
      </c>
      <c r="B3253" s="90">
        <v>0.18940000000000001</v>
      </c>
    </row>
    <row r="3254" spans="1:2" x14ac:dyDescent="0.25">
      <c r="A3254" s="4">
        <v>39702</v>
      </c>
      <c r="B3254" s="90">
        <v>0.1976</v>
      </c>
    </row>
    <row r="3255" spans="1:2" x14ac:dyDescent="0.25">
      <c r="A3255" s="4">
        <v>39701</v>
      </c>
      <c r="B3255" s="90">
        <v>0.22009999999999999</v>
      </c>
    </row>
    <row r="3256" spans="1:2" x14ac:dyDescent="0.25">
      <c r="A3256" s="4">
        <v>39700</v>
      </c>
      <c r="B3256" s="90">
        <v>0.18990000000000001</v>
      </c>
    </row>
    <row r="3257" spans="1:2" x14ac:dyDescent="0.25">
      <c r="A3257" s="4">
        <v>39699</v>
      </c>
      <c r="B3257" s="90">
        <v>0.21210000000000001</v>
      </c>
    </row>
    <row r="3258" spans="1:2" x14ac:dyDescent="0.25">
      <c r="A3258" s="4">
        <v>39698</v>
      </c>
      <c r="B3258" s="90">
        <v>0.18379999999999999</v>
      </c>
    </row>
    <row r="3259" spans="1:2" x14ac:dyDescent="0.25">
      <c r="A3259" s="4">
        <v>39697</v>
      </c>
      <c r="B3259" s="90">
        <v>0.14599999999999999</v>
      </c>
    </row>
    <row r="3260" spans="1:2" x14ac:dyDescent="0.25">
      <c r="A3260" s="4">
        <v>39696</v>
      </c>
      <c r="B3260" s="90">
        <v>0.18340000000000001</v>
      </c>
    </row>
    <row r="3261" spans="1:2" x14ac:dyDescent="0.25">
      <c r="A3261" s="4">
        <v>39695</v>
      </c>
      <c r="B3261" s="90">
        <v>0.2056</v>
      </c>
    </row>
    <row r="3262" spans="1:2" x14ac:dyDescent="0.25">
      <c r="A3262" s="4">
        <v>39694</v>
      </c>
      <c r="B3262" s="90">
        <v>0.19750000000000001</v>
      </c>
    </row>
    <row r="3263" spans="1:2" x14ac:dyDescent="0.25">
      <c r="A3263" s="4">
        <v>39693</v>
      </c>
      <c r="B3263" s="90">
        <v>0.20569999999999999</v>
      </c>
    </row>
    <row r="3264" spans="1:2" x14ac:dyDescent="0.25">
      <c r="A3264" s="4">
        <v>39692</v>
      </c>
      <c r="B3264" s="90">
        <v>0.19700000000000001</v>
      </c>
    </row>
    <row r="3265" spans="1:2" x14ac:dyDescent="0.25">
      <c r="A3265" s="4">
        <v>39691</v>
      </c>
      <c r="B3265" s="90">
        <v>0.2145</v>
      </c>
    </row>
    <row r="3266" spans="1:2" x14ac:dyDescent="0.25">
      <c r="A3266" s="4">
        <v>39690</v>
      </c>
      <c r="B3266" s="90">
        <v>0.17699999999999999</v>
      </c>
    </row>
    <row r="3267" spans="1:2" x14ac:dyDescent="0.25">
      <c r="A3267" s="4">
        <v>39689</v>
      </c>
      <c r="B3267" s="90">
        <v>0.1938</v>
      </c>
    </row>
    <row r="3268" spans="1:2" x14ac:dyDescent="0.25">
      <c r="A3268" s="4">
        <v>39688</v>
      </c>
      <c r="B3268" s="90">
        <v>0.21249999999999999</v>
      </c>
    </row>
    <row r="3269" spans="1:2" x14ac:dyDescent="0.25">
      <c r="A3269" s="4">
        <v>39687</v>
      </c>
      <c r="B3269" s="90">
        <v>0.2198</v>
      </c>
    </row>
    <row r="3270" spans="1:2" x14ac:dyDescent="0.25">
      <c r="A3270" s="4">
        <v>39686</v>
      </c>
      <c r="B3270" s="90">
        <v>0.23780000000000001</v>
      </c>
    </row>
    <row r="3271" spans="1:2" x14ac:dyDescent="0.25">
      <c r="A3271" s="4">
        <v>39685</v>
      </c>
      <c r="B3271" s="90">
        <v>0.25609999999999999</v>
      </c>
    </row>
    <row r="3272" spans="1:2" x14ac:dyDescent="0.25">
      <c r="A3272" s="4">
        <v>39684</v>
      </c>
      <c r="B3272" s="90">
        <v>0.21890000000000001</v>
      </c>
    </row>
    <row r="3273" spans="1:2" x14ac:dyDescent="0.25">
      <c r="A3273" s="4">
        <v>39683</v>
      </c>
      <c r="B3273" s="90">
        <v>0.19059999999999999</v>
      </c>
    </row>
    <row r="3274" spans="1:2" x14ac:dyDescent="0.25">
      <c r="A3274" s="4">
        <v>39682</v>
      </c>
      <c r="B3274" s="90">
        <v>0.19139999999999999</v>
      </c>
    </row>
    <row r="3275" spans="1:2" x14ac:dyDescent="0.25">
      <c r="A3275" s="4">
        <v>39681</v>
      </c>
      <c r="B3275" s="90">
        <v>0.18940000000000001</v>
      </c>
    </row>
    <row r="3276" spans="1:2" x14ac:dyDescent="0.25">
      <c r="A3276" s="4">
        <v>39680</v>
      </c>
      <c r="B3276" s="90">
        <v>0.23899999999999999</v>
      </c>
    </row>
    <row r="3277" spans="1:2" x14ac:dyDescent="0.25">
      <c r="A3277" s="4">
        <v>39679</v>
      </c>
      <c r="B3277" s="90">
        <v>0.2505</v>
      </c>
    </row>
    <row r="3278" spans="1:2" x14ac:dyDescent="0.25">
      <c r="A3278" s="4">
        <v>39678</v>
      </c>
      <c r="B3278" s="90">
        <v>0.22489999999999999</v>
      </c>
    </row>
    <row r="3279" spans="1:2" x14ac:dyDescent="0.25">
      <c r="A3279" s="4">
        <v>39677</v>
      </c>
      <c r="B3279" s="90">
        <v>0.20519999999999999</v>
      </c>
    </row>
    <row r="3280" spans="1:2" x14ac:dyDescent="0.25">
      <c r="A3280" s="4">
        <v>39676</v>
      </c>
      <c r="B3280" s="90">
        <v>0.1681</v>
      </c>
    </row>
    <row r="3281" spans="1:2" x14ac:dyDescent="0.25">
      <c r="A3281" s="4">
        <v>39675</v>
      </c>
      <c r="B3281" s="90">
        <v>0.184</v>
      </c>
    </row>
    <row r="3282" spans="1:2" x14ac:dyDescent="0.25">
      <c r="A3282" s="4">
        <v>39674</v>
      </c>
      <c r="B3282" s="90">
        <v>0.2016</v>
      </c>
    </row>
    <row r="3283" spans="1:2" x14ac:dyDescent="0.25">
      <c r="A3283" s="4">
        <v>39673</v>
      </c>
      <c r="B3283" s="90">
        <v>0.2293</v>
      </c>
    </row>
    <row r="3284" spans="1:2" x14ac:dyDescent="0.25">
      <c r="A3284" s="4">
        <v>39672</v>
      </c>
      <c r="B3284" s="90">
        <v>0.23380000000000001</v>
      </c>
    </row>
    <row r="3285" spans="1:2" x14ac:dyDescent="0.25">
      <c r="A3285" s="4">
        <v>39671</v>
      </c>
      <c r="B3285" s="90">
        <v>0.2268</v>
      </c>
    </row>
    <row r="3286" spans="1:2" x14ac:dyDescent="0.25">
      <c r="A3286" s="4">
        <v>39670</v>
      </c>
      <c r="B3286" s="90">
        <v>0.20169999999999999</v>
      </c>
    </row>
    <row r="3287" spans="1:2" x14ac:dyDescent="0.25">
      <c r="A3287" s="4">
        <v>39669</v>
      </c>
      <c r="B3287" s="90">
        <v>0.1648</v>
      </c>
    </row>
    <row r="3288" spans="1:2" x14ac:dyDescent="0.25">
      <c r="A3288" s="4">
        <v>39668</v>
      </c>
      <c r="B3288" s="90">
        <v>0.1666</v>
      </c>
    </row>
    <row r="3289" spans="1:2" x14ac:dyDescent="0.25">
      <c r="A3289" s="4">
        <v>39667</v>
      </c>
      <c r="B3289" s="90">
        <v>0.1741</v>
      </c>
    </row>
    <row r="3290" spans="1:2" x14ac:dyDescent="0.25">
      <c r="A3290" s="4">
        <v>39666</v>
      </c>
      <c r="B3290" s="90">
        <v>0.2087</v>
      </c>
    </row>
    <row r="3291" spans="1:2" x14ac:dyDescent="0.25">
      <c r="A3291" s="4">
        <v>39665</v>
      </c>
      <c r="B3291" s="90">
        <v>0.2344</v>
      </c>
    </row>
    <row r="3292" spans="1:2" x14ac:dyDescent="0.25">
      <c r="A3292" s="4">
        <v>39664</v>
      </c>
      <c r="B3292" s="90">
        <v>0.24429999999999999</v>
      </c>
    </row>
    <row r="3293" spans="1:2" x14ac:dyDescent="0.25">
      <c r="A3293" s="4">
        <v>39663</v>
      </c>
      <c r="B3293" s="90">
        <v>0.2001</v>
      </c>
    </row>
    <row r="3294" spans="1:2" x14ac:dyDescent="0.25">
      <c r="A3294" s="4">
        <v>39662</v>
      </c>
      <c r="B3294" s="90">
        <v>0.1633</v>
      </c>
    </row>
    <row r="3295" spans="1:2" x14ac:dyDescent="0.25">
      <c r="A3295" s="4">
        <v>39661</v>
      </c>
      <c r="B3295" s="90">
        <v>0.15740000000000001</v>
      </c>
    </row>
    <row r="3296" spans="1:2" x14ac:dyDescent="0.25">
      <c r="A3296" s="4">
        <v>39660</v>
      </c>
      <c r="B3296" s="90">
        <v>0.1774</v>
      </c>
    </row>
    <row r="3297" spans="1:2" x14ac:dyDescent="0.25">
      <c r="A3297" s="4">
        <v>39659</v>
      </c>
      <c r="B3297" s="90">
        <v>0.2072</v>
      </c>
    </row>
    <row r="3298" spans="1:2" x14ac:dyDescent="0.25">
      <c r="A3298" s="4">
        <v>39658</v>
      </c>
      <c r="B3298" s="90">
        <v>0.22819999999999999</v>
      </c>
    </row>
    <row r="3299" spans="1:2" x14ac:dyDescent="0.25">
      <c r="A3299" s="4">
        <v>39657</v>
      </c>
      <c r="B3299" s="90">
        <v>0.22070000000000001</v>
      </c>
    </row>
    <row r="3300" spans="1:2" x14ac:dyDescent="0.25">
      <c r="A3300" s="4">
        <v>39656</v>
      </c>
      <c r="B3300" s="90">
        <v>0.19800000000000001</v>
      </c>
    </row>
    <row r="3301" spans="1:2" x14ac:dyDescent="0.25">
      <c r="A3301" s="4">
        <v>39655</v>
      </c>
      <c r="B3301" s="90">
        <v>0.17119999999999999</v>
      </c>
    </row>
    <row r="3302" spans="1:2" x14ac:dyDescent="0.25">
      <c r="A3302" s="4">
        <v>39654</v>
      </c>
      <c r="B3302" s="90">
        <v>0.17399999999999999</v>
      </c>
    </row>
    <row r="3303" spans="1:2" x14ac:dyDescent="0.25">
      <c r="A3303" s="4">
        <v>39653</v>
      </c>
      <c r="B3303" s="90">
        <v>0.20669999999999999</v>
      </c>
    </row>
    <row r="3304" spans="1:2" x14ac:dyDescent="0.25">
      <c r="A3304" s="4">
        <v>39652</v>
      </c>
      <c r="B3304" s="90">
        <v>0.2235</v>
      </c>
    </row>
    <row r="3305" spans="1:2" x14ac:dyDescent="0.25">
      <c r="A3305" s="4">
        <v>39651</v>
      </c>
      <c r="B3305" s="90">
        <v>0.1915</v>
      </c>
    </row>
    <row r="3306" spans="1:2" x14ac:dyDescent="0.25">
      <c r="A3306" s="4">
        <v>39650</v>
      </c>
      <c r="B3306" s="90">
        <v>0.20549999999999999</v>
      </c>
    </row>
    <row r="3307" spans="1:2" x14ac:dyDescent="0.25">
      <c r="A3307" s="4">
        <v>39649</v>
      </c>
      <c r="B3307" s="90">
        <v>0.1832</v>
      </c>
    </row>
    <row r="3308" spans="1:2" x14ac:dyDescent="0.25">
      <c r="A3308" s="4">
        <v>39648</v>
      </c>
      <c r="B3308" s="90">
        <v>0.14760000000000001</v>
      </c>
    </row>
    <row r="3309" spans="1:2" x14ac:dyDescent="0.25">
      <c r="A3309" s="4">
        <v>39647</v>
      </c>
      <c r="B3309" s="90">
        <v>0.15970000000000001</v>
      </c>
    </row>
    <row r="3310" spans="1:2" x14ac:dyDescent="0.25">
      <c r="A3310" s="4">
        <v>39646</v>
      </c>
      <c r="B3310" s="90">
        <v>0.17749999999999999</v>
      </c>
    </row>
    <row r="3311" spans="1:2" x14ac:dyDescent="0.25">
      <c r="A3311" s="4">
        <v>39645</v>
      </c>
      <c r="B3311" s="90">
        <v>0.2117</v>
      </c>
    </row>
    <row r="3312" spans="1:2" x14ac:dyDescent="0.25">
      <c r="A3312" s="4">
        <v>39644</v>
      </c>
      <c r="B3312" s="90">
        <v>0.21</v>
      </c>
    </row>
    <row r="3313" spans="1:2" x14ac:dyDescent="0.25">
      <c r="A3313" s="4">
        <v>39643</v>
      </c>
      <c r="B3313" s="90">
        <v>0.20280000000000001</v>
      </c>
    </row>
    <row r="3314" spans="1:2" x14ac:dyDescent="0.25">
      <c r="A3314" s="4">
        <v>39642</v>
      </c>
      <c r="B3314" s="90">
        <v>0.17299999999999999</v>
      </c>
    </row>
    <row r="3315" spans="1:2" x14ac:dyDescent="0.25">
      <c r="A3315" s="4">
        <v>39641</v>
      </c>
      <c r="B3315" s="90">
        <v>0.14779999999999999</v>
      </c>
    </row>
    <row r="3316" spans="1:2" x14ac:dyDescent="0.25">
      <c r="A3316" s="4">
        <v>39640</v>
      </c>
      <c r="B3316" s="90">
        <v>0.14269999999999999</v>
      </c>
    </row>
    <row r="3317" spans="1:2" x14ac:dyDescent="0.25">
      <c r="A3317" s="4">
        <v>39639</v>
      </c>
      <c r="B3317" s="90">
        <v>0.16639999999999999</v>
      </c>
    </row>
    <row r="3318" spans="1:2" x14ac:dyDescent="0.25">
      <c r="A3318" s="4">
        <v>39638</v>
      </c>
      <c r="B3318" s="90">
        <v>0.19620000000000001</v>
      </c>
    </row>
    <row r="3319" spans="1:2" x14ac:dyDescent="0.25">
      <c r="A3319" s="4">
        <v>39637</v>
      </c>
      <c r="B3319" s="90">
        <v>0.20469999999999999</v>
      </c>
    </row>
    <row r="3320" spans="1:2" x14ac:dyDescent="0.25">
      <c r="A3320" s="4">
        <v>39636</v>
      </c>
      <c r="B3320" s="90">
        <v>0.19170000000000001</v>
      </c>
    </row>
    <row r="3321" spans="1:2" x14ac:dyDescent="0.25">
      <c r="A3321" s="4">
        <v>39635</v>
      </c>
      <c r="B3321" s="90">
        <v>0.15740000000000001</v>
      </c>
    </row>
    <row r="3322" spans="1:2" x14ac:dyDescent="0.25">
      <c r="A3322" s="4">
        <v>39634</v>
      </c>
      <c r="B3322" s="90">
        <v>0.1234</v>
      </c>
    </row>
    <row r="3323" spans="1:2" x14ac:dyDescent="0.25">
      <c r="A3323" s="4">
        <v>39633</v>
      </c>
      <c r="B3323" s="90">
        <v>0.1231</v>
      </c>
    </row>
    <row r="3324" spans="1:2" x14ac:dyDescent="0.25">
      <c r="A3324" s="4">
        <v>39632</v>
      </c>
      <c r="B3324" s="90">
        <v>0.15110000000000001</v>
      </c>
    </row>
    <row r="3325" spans="1:2" x14ac:dyDescent="0.25">
      <c r="A3325" s="4">
        <v>39631</v>
      </c>
      <c r="B3325" s="90">
        <v>0.21379999999999999</v>
      </c>
    </row>
    <row r="3326" spans="1:2" x14ac:dyDescent="0.25">
      <c r="A3326" s="4">
        <v>39630</v>
      </c>
      <c r="B3326" s="90">
        <v>0.16689999999999999</v>
      </c>
    </row>
    <row r="3327" spans="1:2" x14ac:dyDescent="0.25">
      <c r="A3327" s="4">
        <v>39629</v>
      </c>
      <c r="B3327" s="90">
        <v>0.1731</v>
      </c>
    </row>
    <row r="3328" spans="1:2" x14ac:dyDescent="0.25">
      <c r="A3328" s="4">
        <v>39628</v>
      </c>
      <c r="B3328" s="90">
        <v>0.1421</v>
      </c>
    </row>
    <row r="3329" spans="1:2" x14ac:dyDescent="0.25">
      <c r="A3329" s="4">
        <v>39627</v>
      </c>
      <c r="B3329" s="90">
        <v>0.10730000000000001</v>
      </c>
    </row>
    <row r="3330" spans="1:2" x14ac:dyDescent="0.25">
      <c r="A3330" s="4">
        <v>39626</v>
      </c>
      <c r="B3330" s="90">
        <v>0.1363</v>
      </c>
    </row>
    <row r="3331" spans="1:2" x14ac:dyDescent="0.25">
      <c r="A3331" s="4">
        <v>39625</v>
      </c>
      <c r="B3331" s="90">
        <v>0.16639999999999999</v>
      </c>
    </row>
    <row r="3332" spans="1:2" x14ac:dyDescent="0.25">
      <c r="A3332" s="4">
        <v>39624</v>
      </c>
      <c r="B3332" s="90">
        <v>0.16869999999999999</v>
      </c>
    </row>
    <row r="3333" spans="1:2" x14ac:dyDescent="0.25">
      <c r="A3333" s="4">
        <v>39623</v>
      </c>
      <c r="B3333" s="90">
        <v>0.15160000000000001</v>
      </c>
    </row>
    <row r="3334" spans="1:2" x14ac:dyDescent="0.25">
      <c r="A3334" s="4">
        <v>39622</v>
      </c>
      <c r="B3334" s="90">
        <v>0.1535</v>
      </c>
    </row>
    <row r="3335" spans="1:2" x14ac:dyDescent="0.25">
      <c r="A3335" s="4">
        <v>39621</v>
      </c>
      <c r="B3335" s="90">
        <v>0.13009999999999999</v>
      </c>
    </row>
    <row r="3336" spans="1:2" x14ac:dyDescent="0.25">
      <c r="A3336" s="4">
        <v>39620</v>
      </c>
      <c r="B3336" s="90">
        <v>0.10580000000000001</v>
      </c>
    </row>
    <row r="3337" spans="1:2" x14ac:dyDescent="0.25">
      <c r="A3337" s="4">
        <v>39619</v>
      </c>
      <c r="B3337" s="90">
        <v>0.14050000000000001</v>
      </c>
    </row>
    <row r="3338" spans="1:2" x14ac:dyDescent="0.25">
      <c r="A3338" s="4">
        <v>39618</v>
      </c>
      <c r="B3338" s="90">
        <v>0.1724</v>
      </c>
    </row>
    <row r="3339" spans="1:2" x14ac:dyDescent="0.25">
      <c r="A3339" s="4">
        <v>39617</v>
      </c>
      <c r="B3339" s="90">
        <v>0.1749</v>
      </c>
    </row>
    <row r="3340" spans="1:2" x14ac:dyDescent="0.25">
      <c r="A3340" s="4">
        <v>39616</v>
      </c>
      <c r="B3340" s="90">
        <v>0.15579999999999999</v>
      </c>
    </row>
    <row r="3341" spans="1:2" x14ac:dyDescent="0.25">
      <c r="A3341" s="4">
        <v>39615</v>
      </c>
      <c r="B3341" s="90">
        <v>0.16880000000000001</v>
      </c>
    </row>
    <row r="3342" spans="1:2" x14ac:dyDescent="0.25">
      <c r="A3342" s="4">
        <v>39614</v>
      </c>
      <c r="B3342" s="90">
        <v>0.1394</v>
      </c>
    </row>
    <row r="3343" spans="1:2" x14ac:dyDescent="0.25">
      <c r="A3343" s="4">
        <v>39613</v>
      </c>
      <c r="B3343" s="90">
        <v>0.1047</v>
      </c>
    </row>
    <row r="3344" spans="1:2" x14ac:dyDescent="0.25">
      <c r="A3344" s="4">
        <v>39612</v>
      </c>
      <c r="B3344" s="90">
        <v>0.13489999999999999</v>
      </c>
    </row>
    <row r="3345" spans="1:2" x14ac:dyDescent="0.25">
      <c r="A3345" s="4">
        <v>39611</v>
      </c>
      <c r="B3345" s="90">
        <v>0.18160000000000001</v>
      </c>
    </row>
    <row r="3346" spans="1:2" x14ac:dyDescent="0.25">
      <c r="A3346" s="4">
        <v>39610</v>
      </c>
      <c r="B3346" s="90">
        <v>0.1535</v>
      </c>
    </row>
    <row r="3347" spans="1:2" x14ac:dyDescent="0.25">
      <c r="A3347" s="4">
        <v>39609</v>
      </c>
      <c r="B3347" s="90">
        <v>0.15379999999999999</v>
      </c>
    </row>
    <row r="3348" spans="1:2" x14ac:dyDescent="0.25">
      <c r="A3348" s="4">
        <v>39608</v>
      </c>
      <c r="B3348" s="90">
        <v>0.14449999999999999</v>
      </c>
    </row>
    <row r="3349" spans="1:2" x14ac:dyDescent="0.25">
      <c r="A3349" s="4">
        <v>39607</v>
      </c>
      <c r="B3349" s="90">
        <v>0.11650000000000001</v>
      </c>
    </row>
    <row r="3350" spans="1:2" x14ac:dyDescent="0.25">
      <c r="A3350" s="4">
        <v>39606</v>
      </c>
      <c r="B3350" s="90">
        <v>8.3299999999999999E-2</v>
      </c>
    </row>
    <row r="3351" spans="1:2" x14ac:dyDescent="0.25">
      <c r="A3351" s="4">
        <v>39605</v>
      </c>
      <c r="B3351" s="90">
        <v>0.1118</v>
      </c>
    </row>
    <row r="3352" spans="1:2" x14ac:dyDescent="0.25">
      <c r="A3352" s="4">
        <v>39604</v>
      </c>
      <c r="B3352" s="90">
        <v>0.1462</v>
      </c>
    </row>
    <row r="3353" spans="1:2" x14ac:dyDescent="0.25">
      <c r="A3353" s="4">
        <v>39603</v>
      </c>
      <c r="B3353" s="90">
        <v>0.1454</v>
      </c>
    </row>
    <row r="3354" spans="1:2" x14ac:dyDescent="0.25">
      <c r="A3354" s="4">
        <v>39602</v>
      </c>
      <c r="B3354" s="90">
        <v>0.14630000000000001</v>
      </c>
    </row>
    <row r="3355" spans="1:2" x14ac:dyDescent="0.25">
      <c r="A3355" s="4">
        <v>39601</v>
      </c>
      <c r="B3355" s="90">
        <v>0.14149999999999999</v>
      </c>
    </row>
    <row r="3356" spans="1:2" x14ac:dyDescent="0.25">
      <c r="A3356" s="4">
        <v>39600</v>
      </c>
      <c r="B3356" s="90">
        <v>0.11459999999999999</v>
      </c>
    </row>
    <row r="3357" spans="1:2" x14ac:dyDescent="0.25">
      <c r="A3357" s="4">
        <v>39599</v>
      </c>
      <c r="B3357" s="90">
        <v>0.11459999999999999</v>
      </c>
    </row>
    <row r="3358" spans="1:2" x14ac:dyDescent="0.25">
      <c r="A3358" s="4">
        <v>39598</v>
      </c>
      <c r="B3358" s="90">
        <v>0.1205</v>
      </c>
    </row>
    <row r="3359" spans="1:2" x14ac:dyDescent="0.25">
      <c r="A3359" s="4">
        <v>39597</v>
      </c>
      <c r="B3359" s="90">
        <v>0.14499999999999999</v>
      </c>
    </row>
    <row r="3360" spans="1:2" x14ac:dyDescent="0.25">
      <c r="A3360" s="4">
        <v>39596</v>
      </c>
      <c r="B3360" s="90">
        <v>0.17499999999999999</v>
      </c>
    </row>
    <row r="3361" spans="1:2" x14ac:dyDescent="0.25">
      <c r="A3361" s="4">
        <v>39595</v>
      </c>
      <c r="B3361" s="90">
        <v>0.1696</v>
      </c>
    </row>
    <row r="3362" spans="1:2" x14ac:dyDescent="0.25">
      <c r="A3362" s="4">
        <v>39594</v>
      </c>
      <c r="B3362" s="90">
        <v>0.18509999999999999</v>
      </c>
    </row>
    <row r="3363" spans="1:2" x14ac:dyDescent="0.25">
      <c r="A3363" s="4">
        <v>39593</v>
      </c>
      <c r="B3363" s="90">
        <v>0.15049999999999999</v>
      </c>
    </row>
    <row r="3364" spans="1:2" x14ac:dyDescent="0.25">
      <c r="A3364" s="4">
        <v>39592</v>
      </c>
      <c r="B3364" s="90">
        <v>0.1268</v>
      </c>
    </row>
    <row r="3365" spans="1:2" x14ac:dyDescent="0.25">
      <c r="A3365" s="4">
        <v>39591</v>
      </c>
      <c r="B3365" s="90">
        <v>0.126</v>
      </c>
    </row>
    <row r="3366" spans="1:2" x14ac:dyDescent="0.25">
      <c r="A3366" s="4">
        <v>39590</v>
      </c>
      <c r="B3366" s="90">
        <v>0.10979999999999999</v>
      </c>
    </row>
    <row r="3367" spans="1:2" x14ac:dyDescent="0.25">
      <c r="A3367" s="4">
        <v>39589</v>
      </c>
      <c r="B3367" s="90">
        <v>0.1258</v>
      </c>
    </row>
    <row r="3368" spans="1:2" x14ac:dyDescent="0.25">
      <c r="A3368" s="4">
        <v>39588</v>
      </c>
      <c r="B3368" s="90">
        <v>0.1648</v>
      </c>
    </row>
    <row r="3369" spans="1:2" x14ac:dyDescent="0.25">
      <c r="A3369" s="4">
        <v>39587</v>
      </c>
      <c r="B3369" s="90">
        <v>0.1487</v>
      </c>
    </row>
    <row r="3370" spans="1:2" x14ac:dyDescent="0.25">
      <c r="A3370" s="4">
        <v>39586</v>
      </c>
      <c r="B3370" s="90">
        <v>0.12709999999999999</v>
      </c>
    </row>
    <row r="3371" spans="1:2" x14ac:dyDescent="0.25">
      <c r="A3371" s="4">
        <v>39585</v>
      </c>
      <c r="B3371" s="90">
        <v>9.35E-2</v>
      </c>
    </row>
    <row r="3372" spans="1:2" x14ac:dyDescent="0.25">
      <c r="A3372" s="4">
        <v>39584</v>
      </c>
      <c r="B3372" s="90">
        <v>9.5399999999999999E-2</v>
      </c>
    </row>
    <row r="3373" spans="1:2" x14ac:dyDescent="0.25">
      <c r="A3373" s="4">
        <v>39583</v>
      </c>
      <c r="B3373" s="90">
        <v>0.12189999999999999</v>
      </c>
    </row>
    <row r="3374" spans="1:2" x14ac:dyDescent="0.25">
      <c r="A3374" s="4">
        <v>39582</v>
      </c>
      <c r="B3374" s="90">
        <v>0.14510000000000001</v>
      </c>
    </row>
    <row r="3375" spans="1:2" x14ac:dyDescent="0.25">
      <c r="A3375" s="4">
        <v>39581</v>
      </c>
      <c r="B3375" s="90">
        <v>0.1371</v>
      </c>
    </row>
    <row r="3376" spans="1:2" x14ac:dyDescent="0.25">
      <c r="A3376" s="4">
        <v>39580</v>
      </c>
      <c r="B3376" s="90">
        <v>0.1268</v>
      </c>
    </row>
    <row r="3377" spans="1:2" x14ac:dyDescent="0.25">
      <c r="A3377" s="4">
        <v>39579</v>
      </c>
      <c r="B3377" s="90">
        <v>0.1056</v>
      </c>
    </row>
    <row r="3378" spans="1:2" x14ac:dyDescent="0.25">
      <c r="A3378" s="4">
        <v>39578</v>
      </c>
      <c r="B3378" s="90">
        <v>7.3400000000000007E-2</v>
      </c>
    </row>
    <row r="3379" spans="1:2" x14ac:dyDescent="0.25">
      <c r="A3379" s="4">
        <v>39577</v>
      </c>
      <c r="B3379" s="90">
        <v>7.4300000000000005E-2</v>
      </c>
    </row>
    <row r="3380" spans="1:2" x14ac:dyDescent="0.25">
      <c r="A3380" s="4">
        <v>39576</v>
      </c>
      <c r="B3380" s="90">
        <v>0.14199999999999999</v>
      </c>
    </row>
    <row r="3381" spans="1:2" x14ac:dyDescent="0.25">
      <c r="A3381" s="4">
        <v>39575</v>
      </c>
      <c r="B3381" s="90">
        <v>0.14610000000000001</v>
      </c>
    </row>
    <row r="3382" spans="1:2" x14ac:dyDescent="0.25">
      <c r="A3382" s="4">
        <v>39574</v>
      </c>
      <c r="B3382" s="90">
        <v>0.14510000000000001</v>
      </c>
    </row>
    <row r="3383" spans="1:2" x14ac:dyDescent="0.25">
      <c r="A3383" s="4">
        <v>39573</v>
      </c>
      <c r="B3383" s="90">
        <v>0.12839999999999999</v>
      </c>
    </row>
    <row r="3384" spans="1:2" x14ac:dyDescent="0.25">
      <c r="A3384" s="4">
        <v>39572</v>
      </c>
      <c r="B3384" s="90">
        <v>9.8900000000000002E-2</v>
      </c>
    </row>
    <row r="3385" spans="1:2" x14ac:dyDescent="0.25">
      <c r="A3385" s="4">
        <v>39571</v>
      </c>
      <c r="B3385" s="90">
        <v>6.7100000000000007E-2</v>
      </c>
    </row>
    <row r="3386" spans="1:2" x14ac:dyDescent="0.25">
      <c r="A3386" s="4">
        <v>39570</v>
      </c>
      <c r="B3386" s="90">
        <v>6.0199999999999997E-2</v>
      </c>
    </row>
    <row r="3387" spans="1:2" x14ac:dyDescent="0.25">
      <c r="A3387" s="4">
        <v>39569</v>
      </c>
      <c r="B3387" s="90">
        <v>7.3599999999999999E-2</v>
      </c>
    </row>
    <row r="3388" spans="1:2" x14ac:dyDescent="0.25">
      <c r="A3388" s="4">
        <v>39568</v>
      </c>
      <c r="B3388" s="90">
        <v>8.7099999999999997E-2</v>
      </c>
    </row>
    <row r="3389" spans="1:2" x14ac:dyDescent="0.25">
      <c r="A3389" s="4">
        <v>39567</v>
      </c>
      <c r="B3389" s="90">
        <v>7.5800000000000006E-2</v>
      </c>
    </row>
    <row r="3390" spans="1:2" x14ac:dyDescent="0.25">
      <c r="A3390" s="4">
        <v>39566</v>
      </c>
      <c r="B3390" s="90">
        <v>8.6900000000000005E-2</v>
      </c>
    </row>
    <row r="3391" spans="1:2" x14ac:dyDescent="0.25">
      <c r="A3391" s="4">
        <v>39565</v>
      </c>
      <c r="B3391" s="90">
        <v>5.2400000000000002E-2</v>
      </c>
    </row>
    <row r="3392" spans="1:2" x14ac:dyDescent="0.25">
      <c r="A3392" s="4">
        <v>39564</v>
      </c>
      <c r="B3392" s="90">
        <v>1.9800000000000002E-2</v>
      </c>
    </row>
    <row r="3393" spans="1:2" x14ac:dyDescent="0.25">
      <c r="A3393" s="4">
        <v>39563</v>
      </c>
      <c r="B3393" s="90">
        <v>5.0700000000000002E-2</v>
      </c>
    </row>
    <row r="3394" spans="1:2" x14ac:dyDescent="0.25">
      <c r="A3394" s="4">
        <v>39562</v>
      </c>
      <c r="B3394" s="90">
        <v>8.7099999999999997E-2</v>
      </c>
    </row>
    <row r="3395" spans="1:2" x14ac:dyDescent="0.25">
      <c r="A3395" s="4">
        <v>39561</v>
      </c>
      <c r="B3395" s="90">
        <v>8.5500000000000007E-2</v>
      </c>
    </row>
    <row r="3396" spans="1:2" x14ac:dyDescent="0.25">
      <c r="A3396" s="4">
        <v>39560</v>
      </c>
      <c r="B3396" s="90">
        <v>0.1053</v>
      </c>
    </row>
    <row r="3397" spans="1:2" x14ac:dyDescent="0.25">
      <c r="A3397" s="4">
        <v>39559</v>
      </c>
      <c r="B3397" s="90">
        <v>8.1799999999999998E-2</v>
      </c>
    </row>
    <row r="3398" spans="1:2" x14ac:dyDescent="0.25">
      <c r="A3398" s="4">
        <v>39558</v>
      </c>
      <c r="B3398" s="90">
        <v>4.9200000000000001E-2</v>
      </c>
    </row>
    <row r="3399" spans="1:2" x14ac:dyDescent="0.25">
      <c r="A3399" s="4">
        <v>39557</v>
      </c>
      <c r="B3399" s="90">
        <v>1.67E-2</v>
      </c>
    </row>
    <row r="3400" spans="1:2" x14ac:dyDescent="0.25">
      <c r="A3400" s="4">
        <v>39556</v>
      </c>
      <c r="B3400" s="90">
        <v>5.74E-2</v>
      </c>
    </row>
    <row r="3401" spans="1:2" x14ac:dyDescent="0.25">
      <c r="A3401" s="4">
        <v>39555</v>
      </c>
      <c r="B3401" s="90">
        <v>6.1499999999999999E-2</v>
      </c>
    </row>
    <row r="3402" spans="1:2" x14ac:dyDescent="0.25">
      <c r="A3402" s="4">
        <v>39554</v>
      </c>
      <c r="B3402" s="90">
        <v>6.0900000000000003E-2</v>
      </c>
    </row>
    <row r="3403" spans="1:2" x14ac:dyDescent="0.25">
      <c r="A3403" s="4">
        <v>39553</v>
      </c>
      <c r="B3403" s="90">
        <v>6.3500000000000001E-2</v>
      </c>
    </row>
    <row r="3404" spans="1:2" x14ac:dyDescent="0.25">
      <c r="A3404" s="4">
        <v>39552</v>
      </c>
      <c r="B3404" s="90">
        <v>6.0299999999999999E-2</v>
      </c>
    </row>
    <row r="3405" spans="1:2" x14ac:dyDescent="0.25">
      <c r="A3405" s="4">
        <v>39551</v>
      </c>
      <c r="B3405" s="90">
        <v>4.48E-2</v>
      </c>
    </row>
    <row r="3406" spans="1:2" x14ac:dyDescent="0.25">
      <c r="A3406" s="4">
        <v>39550</v>
      </c>
      <c r="B3406" s="90">
        <v>1.2999999999999999E-2</v>
      </c>
    </row>
    <row r="3407" spans="1:2" x14ac:dyDescent="0.25">
      <c r="A3407" s="4">
        <v>39549</v>
      </c>
      <c r="B3407" s="90">
        <v>4.0899999999999999E-2</v>
      </c>
    </row>
    <row r="3408" spans="1:2" x14ac:dyDescent="0.25">
      <c r="A3408" s="4">
        <v>39548</v>
      </c>
      <c r="B3408" s="90">
        <v>6.8699999999999997E-2</v>
      </c>
    </row>
    <row r="3409" spans="1:2" x14ac:dyDescent="0.25">
      <c r="A3409" s="4">
        <v>39547</v>
      </c>
      <c r="B3409" s="90">
        <v>6.2E-2</v>
      </c>
    </row>
    <row r="3410" spans="1:2" x14ac:dyDescent="0.25">
      <c r="A3410" s="4">
        <v>39546</v>
      </c>
      <c r="B3410" s="90">
        <v>6.5100000000000005E-2</v>
      </c>
    </row>
    <row r="3411" spans="1:2" x14ac:dyDescent="0.25">
      <c r="A3411" s="4">
        <v>39545</v>
      </c>
      <c r="B3411" s="90">
        <v>5.0700000000000002E-2</v>
      </c>
    </row>
    <row r="3412" spans="1:2" x14ac:dyDescent="0.25">
      <c r="A3412" s="4">
        <v>39544</v>
      </c>
      <c r="B3412" s="90">
        <v>2.3E-2</v>
      </c>
    </row>
    <row r="3413" spans="1:2" x14ac:dyDescent="0.25">
      <c r="A3413" s="4">
        <v>39543</v>
      </c>
      <c r="B3413" s="90">
        <v>2.3999999999999998E-3</v>
      </c>
    </row>
    <row r="3414" spans="1:2" x14ac:dyDescent="0.25">
      <c r="A3414" s="4">
        <v>39542</v>
      </c>
      <c r="B3414" s="90">
        <v>2.5899999999999999E-2</v>
      </c>
    </row>
    <row r="3415" spans="1:2" x14ac:dyDescent="0.25">
      <c r="A3415" s="4">
        <v>39541</v>
      </c>
      <c r="B3415" s="90">
        <v>8.0799999999999997E-2</v>
      </c>
    </row>
    <row r="3416" spans="1:2" x14ac:dyDescent="0.25">
      <c r="A3416" s="4">
        <v>39540</v>
      </c>
      <c r="B3416" s="90">
        <v>6.1199999999999997E-2</v>
      </c>
    </row>
    <row r="3417" spans="1:2" x14ac:dyDescent="0.25">
      <c r="A3417" s="4">
        <v>39539</v>
      </c>
      <c r="B3417" s="90">
        <v>9.5500000000000002E-2</v>
      </c>
    </row>
    <row r="3418" spans="1:2" x14ac:dyDescent="0.25">
      <c r="A3418" s="4">
        <v>39538</v>
      </c>
      <c r="B3418" s="90">
        <v>0.1154</v>
      </c>
    </row>
    <row r="3419" spans="1:2" x14ac:dyDescent="0.25">
      <c r="A3419" s="4">
        <v>39537</v>
      </c>
      <c r="B3419" s="90">
        <v>8.7300000000000003E-2</v>
      </c>
    </row>
    <row r="3420" spans="1:2" x14ac:dyDescent="0.25">
      <c r="A3420" s="4">
        <v>39536</v>
      </c>
      <c r="B3420" s="90">
        <v>5.6500000000000002E-2</v>
      </c>
    </row>
    <row r="3421" spans="1:2" x14ac:dyDescent="0.25">
      <c r="A3421" s="4">
        <v>39535</v>
      </c>
      <c r="B3421" s="90">
        <v>4.99E-2</v>
      </c>
    </row>
    <row r="3422" spans="1:2" x14ac:dyDescent="0.25">
      <c r="A3422" s="4">
        <v>39534</v>
      </c>
      <c r="B3422" s="90">
        <v>7.3700000000000002E-2</v>
      </c>
    </row>
    <row r="3423" spans="1:2" x14ac:dyDescent="0.25">
      <c r="A3423" s="4">
        <v>39533</v>
      </c>
      <c r="B3423" s="90">
        <v>0.1147</v>
      </c>
    </row>
    <row r="3424" spans="1:2" x14ac:dyDescent="0.25">
      <c r="A3424" s="4">
        <v>39532</v>
      </c>
      <c r="B3424" s="90">
        <v>0.1114</v>
      </c>
    </row>
    <row r="3425" spans="1:2" x14ac:dyDescent="0.25">
      <c r="A3425" s="4">
        <v>39531</v>
      </c>
      <c r="B3425" s="90">
        <v>0.12330000000000001</v>
      </c>
    </row>
    <row r="3426" spans="1:2" x14ac:dyDescent="0.25">
      <c r="A3426" s="4">
        <v>39530</v>
      </c>
      <c r="B3426" s="90">
        <v>8.8499999999999995E-2</v>
      </c>
    </row>
    <row r="3427" spans="1:2" x14ac:dyDescent="0.25">
      <c r="A3427" s="4">
        <v>39529</v>
      </c>
      <c r="B3427" s="90">
        <v>6.7199999999999996E-2</v>
      </c>
    </row>
    <row r="3428" spans="1:2" x14ac:dyDescent="0.25">
      <c r="A3428" s="4">
        <v>39528</v>
      </c>
      <c r="B3428" s="90">
        <v>6.7199999999999996E-2</v>
      </c>
    </row>
    <row r="3429" spans="1:2" x14ac:dyDescent="0.25">
      <c r="A3429" s="4">
        <v>39527</v>
      </c>
      <c r="B3429" s="90">
        <v>8.5199999999999998E-2</v>
      </c>
    </row>
    <row r="3430" spans="1:2" x14ac:dyDescent="0.25">
      <c r="A3430" s="4">
        <v>39526</v>
      </c>
      <c r="B3430" s="90">
        <v>0.1202</v>
      </c>
    </row>
    <row r="3431" spans="1:2" x14ac:dyDescent="0.25">
      <c r="A3431" s="4">
        <v>39525</v>
      </c>
      <c r="B3431" s="90">
        <v>0.1244</v>
      </c>
    </row>
    <row r="3432" spans="1:2" x14ac:dyDescent="0.25">
      <c r="A3432" s="4">
        <v>39524</v>
      </c>
      <c r="B3432" s="90">
        <v>0.1114</v>
      </c>
    </row>
    <row r="3433" spans="1:2" x14ac:dyDescent="0.25">
      <c r="A3433" s="4">
        <v>39523</v>
      </c>
      <c r="B3433" s="90">
        <v>7.9299999999999995E-2</v>
      </c>
    </row>
    <row r="3434" spans="1:2" x14ac:dyDescent="0.25">
      <c r="A3434" s="4">
        <v>39522</v>
      </c>
      <c r="B3434" s="90">
        <v>5.8400000000000001E-2</v>
      </c>
    </row>
    <row r="3435" spans="1:2" x14ac:dyDescent="0.25">
      <c r="A3435" s="4">
        <v>39521</v>
      </c>
      <c r="B3435" s="90">
        <v>5.7299999999999997E-2</v>
      </c>
    </row>
    <row r="3436" spans="1:2" x14ac:dyDescent="0.25">
      <c r="A3436" s="4">
        <v>39520</v>
      </c>
      <c r="B3436" s="90">
        <v>7.3499999999999996E-2</v>
      </c>
    </row>
    <row r="3437" spans="1:2" x14ac:dyDescent="0.25">
      <c r="A3437" s="4">
        <v>39519</v>
      </c>
      <c r="B3437" s="90">
        <v>0.1032</v>
      </c>
    </row>
    <row r="3438" spans="1:2" x14ac:dyDescent="0.25">
      <c r="A3438" s="4">
        <v>39518</v>
      </c>
      <c r="B3438" s="90">
        <v>0.1032</v>
      </c>
    </row>
    <row r="3439" spans="1:2" x14ac:dyDescent="0.25">
      <c r="A3439" s="4">
        <v>39517</v>
      </c>
      <c r="B3439" s="90">
        <v>0.1167</v>
      </c>
    </row>
    <row r="3440" spans="1:2" x14ac:dyDescent="0.25">
      <c r="A3440" s="4">
        <v>39516</v>
      </c>
      <c r="B3440" s="90">
        <v>8.6999999999999994E-2</v>
      </c>
    </row>
    <row r="3441" spans="1:2" x14ac:dyDescent="0.25">
      <c r="A3441" s="4">
        <v>39515</v>
      </c>
      <c r="B3441" s="90">
        <v>5.6300000000000003E-2</v>
      </c>
    </row>
    <row r="3442" spans="1:2" x14ac:dyDescent="0.25">
      <c r="A3442" s="4">
        <v>39514</v>
      </c>
      <c r="B3442" s="90">
        <v>4.82E-2</v>
      </c>
    </row>
    <row r="3443" spans="1:2" x14ac:dyDescent="0.25">
      <c r="A3443" s="4">
        <v>39513</v>
      </c>
      <c r="B3443" s="90">
        <v>8.0600000000000005E-2</v>
      </c>
    </row>
    <row r="3444" spans="1:2" x14ac:dyDescent="0.25">
      <c r="A3444" s="4">
        <v>39512</v>
      </c>
      <c r="B3444" s="90">
        <v>0.1109</v>
      </c>
    </row>
    <row r="3445" spans="1:2" x14ac:dyDescent="0.25">
      <c r="A3445" s="4">
        <v>39511</v>
      </c>
      <c r="B3445" s="90">
        <v>0.1182</v>
      </c>
    </row>
    <row r="3446" spans="1:2" x14ac:dyDescent="0.25">
      <c r="A3446" s="4">
        <v>39510</v>
      </c>
      <c r="B3446" s="90">
        <v>0.1032</v>
      </c>
    </row>
    <row r="3447" spans="1:2" x14ac:dyDescent="0.25">
      <c r="A3447" s="4">
        <v>39509</v>
      </c>
      <c r="B3447" s="90">
        <v>7.0900000000000005E-2</v>
      </c>
    </row>
    <row r="3448" spans="1:2" x14ac:dyDescent="0.25">
      <c r="A3448" s="4">
        <v>39508</v>
      </c>
      <c r="B3448" s="90">
        <v>2.07E-2</v>
      </c>
    </row>
    <row r="3449" spans="1:2" x14ac:dyDescent="0.25">
      <c r="A3449" s="4">
        <v>39507</v>
      </c>
      <c r="B3449" s="90">
        <v>4.7699999999999999E-2</v>
      </c>
    </row>
    <row r="3450" spans="1:2" x14ac:dyDescent="0.25">
      <c r="A3450" s="4">
        <v>39506</v>
      </c>
      <c r="B3450" s="90">
        <v>7.1099999999999997E-2</v>
      </c>
    </row>
    <row r="3451" spans="1:2" x14ac:dyDescent="0.25">
      <c r="A3451" s="4">
        <v>39505</v>
      </c>
      <c r="B3451" s="90">
        <v>5.6500000000000002E-2</v>
      </c>
    </row>
    <row r="3452" spans="1:2" x14ac:dyDescent="0.25">
      <c r="A3452" s="4">
        <v>39504</v>
      </c>
      <c r="B3452" s="90">
        <v>5.8999999999999997E-2</v>
      </c>
    </row>
    <row r="3453" spans="1:2" x14ac:dyDescent="0.25">
      <c r="A3453" s="4">
        <v>39503</v>
      </c>
      <c r="B3453" s="90">
        <v>5.21E-2</v>
      </c>
    </row>
    <row r="3454" spans="1:2" x14ac:dyDescent="0.25">
      <c r="A3454" s="4">
        <v>39502</v>
      </c>
      <c r="B3454" s="90">
        <v>2.6499999999999999E-2</v>
      </c>
    </row>
    <row r="3455" spans="1:2" x14ac:dyDescent="0.25">
      <c r="A3455" s="4">
        <v>39501</v>
      </c>
      <c r="B3455" s="90">
        <v>2.6499999999999999E-2</v>
      </c>
    </row>
    <row r="3456" spans="1:2" x14ac:dyDescent="0.25">
      <c r="A3456" s="4">
        <v>39500</v>
      </c>
      <c r="B3456" s="90">
        <v>6.2399999999999997E-2</v>
      </c>
    </row>
    <row r="3457" spans="1:2" x14ac:dyDescent="0.25">
      <c r="A3457" s="4">
        <v>39499</v>
      </c>
      <c r="B3457" s="90">
        <v>8.3599999999999994E-2</v>
      </c>
    </row>
    <row r="3458" spans="1:2" x14ac:dyDescent="0.25">
      <c r="A3458" s="4">
        <v>39498</v>
      </c>
      <c r="B3458" s="90">
        <v>8.8099999999999998E-2</v>
      </c>
    </row>
    <row r="3459" spans="1:2" x14ac:dyDescent="0.25">
      <c r="A3459" s="4">
        <v>39497</v>
      </c>
      <c r="B3459" s="90">
        <v>8.5500000000000007E-2</v>
      </c>
    </row>
    <row r="3460" spans="1:2" x14ac:dyDescent="0.25">
      <c r="A3460" s="4">
        <v>39496</v>
      </c>
      <c r="B3460" s="90">
        <v>8.9300000000000004E-2</v>
      </c>
    </row>
    <row r="3461" spans="1:2" x14ac:dyDescent="0.25">
      <c r="A3461" s="4">
        <v>39495</v>
      </c>
      <c r="B3461" s="90">
        <v>5.11E-2</v>
      </c>
    </row>
    <row r="3462" spans="1:2" x14ac:dyDescent="0.25">
      <c r="A3462" s="4">
        <v>39494</v>
      </c>
      <c r="B3462" s="90">
        <v>5.11E-2</v>
      </c>
    </row>
    <row r="3463" spans="1:2" x14ac:dyDescent="0.25">
      <c r="A3463" s="4">
        <v>39493</v>
      </c>
      <c r="B3463" s="90">
        <v>7.3800000000000004E-2</v>
      </c>
    </row>
    <row r="3464" spans="1:2" x14ac:dyDescent="0.25">
      <c r="A3464" s="4">
        <v>39492</v>
      </c>
      <c r="B3464" s="90">
        <v>8.5099999999999995E-2</v>
      </c>
    </row>
    <row r="3465" spans="1:2" x14ac:dyDescent="0.25">
      <c r="A3465" s="4">
        <v>39491</v>
      </c>
      <c r="B3465" s="90">
        <v>8.6599999999999996E-2</v>
      </c>
    </row>
    <row r="3466" spans="1:2" x14ac:dyDescent="0.25">
      <c r="A3466" s="4">
        <v>39490</v>
      </c>
      <c r="B3466" s="90">
        <v>7.1199999999999999E-2</v>
      </c>
    </row>
    <row r="3467" spans="1:2" x14ac:dyDescent="0.25">
      <c r="A3467" s="4">
        <v>39489</v>
      </c>
      <c r="B3467" s="90">
        <v>7.5499999999999998E-2</v>
      </c>
    </row>
    <row r="3468" spans="1:2" x14ac:dyDescent="0.25">
      <c r="A3468" s="4">
        <v>39488</v>
      </c>
      <c r="B3468" s="90">
        <v>4.4499999999999998E-2</v>
      </c>
    </row>
    <row r="3469" spans="1:2" x14ac:dyDescent="0.25">
      <c r="A3469" s="4">
        <v>39487</v>
      </c>
      <c r="B3469" s="90">
        <v>4.4499999999999998E-2</v>
      </c>
    </row>
    <row r="3470" spans="1:2" x14ac:dyDescent="0.25">
      <c r="A3470" s="4">
        <v>39486</v>
      </c>
      <c r="B3470" s="90">
        <v>7.3700000000000002E-2</v>
      </c>
    </row>
    <row r="3471" spans="1:2" x14ac:dyDescent="0.25">
      <c r="A3471" s="4">
        <v>39485</v>
      </c>
      <c r="B3471" s="90">
        <v>7.8299999999999995E-2</v>
      </c>
    </row>
    <row r="3472" spans="1:2" x14ac:dyDescent="0.25">
      <c r="A3472" s="4">
        <v>39484</v>
      </c>
      <c r="B3472" s="90">
        <v>6.6199999999999995E-2</v>
      </c>
    </row>
    <row r="3473" spans="1:2" x14ac:dyDescent="0.25">
      <c r="A3473" s="4">
        <v>39483</v>
      </c>
      <c r="B3473" s="90">
        <v>4.0500000000000001E-2</v>
      </c>
    </row>
    <row r="3474" spans="1:2" x14ac:dyDescent="0.25">
      <c r="A3474" s="4">
        <v>39482</v>
      </c>
      <c r="B3474" s="90">
        <v>2.0400000000000001E-2</v>
      </c>
    </row>
    <row r="3475" spans="1:2" x14ac:dyDescent="0.25">
      <c r="A3475" s="4">
        <v>39481</v>
      </c>
      <c r="B3475" s="90">
        <v>0</v>
      </c>
    </row>
    <row r="3476" spans="1:2" x14ac:dyDescent="0.25">
      <c r="A3476" s="4">
        <v>39480</v>
      </c>
      <c r="B3476" s="90">
        <v>0</v>
      </c>
    </row>
    <row r="3477" spans="1:2" x14ac:dyDescent="0.25">
      <c r="A3477" s="4">
        <v>39479</v>
      </c>
      <c r="B3477" s="90">
        <v>2.4299999999999999E-2</v>
      </c>
    </row>
    <row r="3478" spans="1:2" x14ac:dyDescent="0.25">
      <c r="A3478" s="4">
        <v>39478</v>
      </c>
      <c r="B3478" s="90">
        <v>6.3500000000000001E-2</v>
      </c>
    </row>
    <row r="3479" spans="1:2" x14ac:dyDescent="0.25">
      <c r="A3479" s="4">
        <v>39477</v>
      </c>
      <c r="B3479" s="90">
        <v>8.8200000000000001E-2</v>
      </c>
    </row>
    <row r="3480" spans="1:2" x14ac:dyDescent="0.25">
      <c r="A3480" s="4">
        <v>39476</v>
      </c>
      <c r="B3480" s="90">
        <v>8.6300000000000002E-2</v>
      </c>
    </row>
    <row r="3481" spans="1:2" x14ac:dyDescent="0.25">
      <c r="A3481" s="4">
        <v>39475</v>
      </c>
      <c r="B3481" s="90">
        <v>7.0900000000000005E-2</v>
      </c>
    </row>
    <row r="3482" spans="1:2" x14ac:dyDescent="0.25">
      <c r="A3482" s="4">
        <v>39474</v>
      </c>
      <c r="B3482" s="90">
        <v>4.1799999999999997E-2</v>
      </c>
    </row>
    <row r="3483" spans="1:2" x14ac:dyDescent="0.25">
      <c r="A3483" s="4">
        <v>39473</v>
      </c>
      <c r="B3483" s="90">
        <v>2.1600000000000001E-2</v>
      </c>
    </row>
    <row r="3484" spans="1:2" x14ac:dyDescent="0.25">
      <c r="A3484" s="4">
        <v>39472</v>
      </c>
      <c r="B3484" s="90">
        <v>2.2499999999999999E-2</v>
      </c>
    </row>
    <row r="3485" spans="1:2" x14ac:dyDescent="0.25">
      <c r="A3485" s="4">
        <v>39471</v>
      </c>
      <c r="B3485" s="90">
        <v>6.08E-2</v>
      </c>
    </row>
    <row r="3486" spans="1:2" x14ac:dyDescent="0.25">
      <c r="A3486" s="4">
        <v>39470</v>
      </c>
      <c r="B3486" s="90">
        <v>7.3800000000000004E-2</v>
      </c>
    </row>
    <row r="3487" spans="1:2" x14ac:dyDescent="0.25">
      <c r="A3487" s="4">
        <v>39469</v>
      </c>
      <c r="B3487" s="90">
        <v>8.8400000000000006E-2</v>
      </c>
    </row>
    <row r="3488" spans="1:2" x14ac:dyDescent="0.25">
      <c r="A3488" s="4">
        <v>39468</v>
      </c>
      <c r="B3488" s="90">
        <v>8.2900000000000001E-2</v>
      </c>
    </row>
    <row r="3489" spans="1:2" x14ac:dyDescent="0.25">
      <c r="A3489" s="4">
        <v>39467</v>
      </c>
      <c r="B3489" s="90">
        <v>5.6399999999999999E-2</v>
      </c>
    </row>
    <row r="3490" spans="1:2" x14ac:dyDescent="0.25">
      <c r="A3490" s="4">
        <v>39466</v>
      </c>
      <c r="B3490" s="90">
        <v>2.5600000000000001E-2</v>
      </c>
    </row>
    <row r="3491" spans="1:2" x14ac:dyDescent="0.25">
      <c r="A3491" s="4">
        <v>39465</v>
      </c>
      <c r="B3491" s="90">
        <v>2.0400000000000001E-2</v>
      </c>
    </row>
    <row r="3492" spans="1:2" x14ac:dyDescent="0.25">
      <c r="A3492" s="4">
        <v>39464</v>
      </c>
      <c r="B3492" s="90">
        <v>6.6699999999999995E-2</v>
      </c>
    </row>
    <row r="3493" spans="1:2" x14ac:dyDescent="0.25">
      <c r="A3493" s="4">
        <v>39463</v>
      </c>
      <c r="B3493" s="90">
        <v>9.06E-2</v>
      </c>
    </row>
    <row r="3494" spans="1:2" x14ac:dyDescent="0.25">
      <c r="A3494" s="4">
        <v>39462</v>
      </c>
      <c r="B3494" s="90">
        <v>8.7300000000000003E-2</v>
      </c>
    </row>
    <row r="3495" spans="1:2" x14ac:dyDescent="0.25">
      <c r="A3495" s="4">
        <v>39461</v>
      </c>
      <c r="B3495" s="90">
        <v>8.2500000000000004E-2</v>
      </c>
    </row>
    <row r="3496" spans="1:2" x14ac:dyDescent="0.25">
      <c r="A3496" s="4">
        <v>39460</v>
      </c>
      <c r="B3496" s="90">
        <v>4.82E-2</v>
      </c>
    </row>
    <row r="3497" spans="1:2" x14ac:dyDescent="0.25">
      <c r="A3497" s="4">
        <v>39459</v>
      </c>
      <c r="B3497" s="90">
        <v>1.7899999999999999E-2</v>
      </c>
    </row>
    <row r="3498" spans="1:2" x14ac:dyDescent="0.25">
      <c r="A3498" s="4">
        <v>39458</v>
      </c>
      <c r="B3498" s="90">
        <v>2.53E-2</v>
      </c>
    </row>
    <row r="3499" spans="1:2" x14ac:dyDescent="0.25">
      <c r="A3499" s="4">
        <v>39457</v>
      </c>
      <c r="B3499" s="90">
        <v>6.2E-2</v>
      </c>
    </row>
    <row r="3500" spans="1:2" x14ac:dyDescent="0.25">
      <c r="A3500" s="4">
        <v>39456</v>
      </c>
      <c r="B3500" s="90">
        <v>7.9799999999999996E-2</v>
      </c>
    </row>
    <row r="3501" spans="1:2" x14ac:dyDescent="0.25">
      <c r="A3501" s="4">
        <v>39455</v>
      </c>
      <c r="B3501" s="90">
        <v>8.8499999999999995E-2</v>
      </c>
    </row>
    <row r="3502" spans="1:2" x14ac:dyDescent="0.25">
      <c r="A3502" s="4">
        <v>39454</v>
      </c>
      <c r="B3502" s="90">
        <v>7.7399999999999997E-2</v>
      </c>
    </row>
    <row r="3503" spans="1:2" x14ac:dyDescent="0.25">
      <c r="A3503" s="4">
        <v>39453</v>
      </c>
      <c r="B3503" s="90">
        <v>4.8800000000000003E-2</v>
      </c>
    </row>
    <row r="3504" spans="1:2" x14ac:dyDescent="0.25">
      <c r="A3504" s="4">
        <v>39452</v>
      </c>
      <c r="B3504" s="90">
        <v>4.8800000000000003E-2</v>
      </c>
    </row>
    <row r="3505" spans="1:2" x14ac:dyDescent="0.25">
      <c r="A3505" s="4">
        <v>39451</v>
      </c>
      <c r="B3505" s="90">
        <v>8.1100000000000005E-2</v>
      </c>
    </row>
    <row r="3506" spans="1:2" x14ac:dyDescent="0.25">
      <c r="A3506" s="4">
        <v>39450</v>
      </c>
      <c r="B3506" s="90">
        <v>0.1017</v>
      </c>
    </row>
    <row r="3507" spans="1:2" x14ac:dyDescent="0.25">
      <c r="A3507" s="4">
        <v>39449</v>
      </c>
      <c r="B3507" s="90">
        <v>0.12189999999999999</v>
      </c>
    </row>
    <row r="3508" spans="1:2" x14ac:dyDescent="0.25">
      <c r="A3508" s="4">
        <v>39448</v>
      </c>
      <c r="B3508" s="90">
        <v>0.10100000000000001</v>
      </c>
    </row>
    <row r="3509" spans="1:2" x14ac:dyDescent="0.25">
      <c r="A3509" s="4">
        <v>39447</v>
      </c>
      <c r="B3509" s="90">
        <v>0.10920000000000001</v>
      </c>
    </row>
    <row r="3510" spans="1:2" x14ac:dyDescent="0.25">
      <c r="A3510" s="4">
        <v>39446</v>
      </c>
      <c r="B3510" s="90">
        <v>8.8300000000000003E-2</v>
      </c>
    </row>
    <row r="3511" spans="1:2" x14ac:dyDescent="0.25">
      <c r="A3511" s="4">
        <v>39445</v>
      </c>
      <c r="B3511" s="90">
        <v>5.7500000000000002E-2</v>
      </c>
    </row>
    <row r="3512" spans="1:2" x14ac:dyDescent="0.25">
      <c r="A3512" s="4">
        <v>39444</v>
      </c>
      <c r="B3512" s="90">
        <v>5.7500000000000002E-2</v>
      </c>
    </row>
    <row r="3513" spans="1:2" x14ac:dyDescent="0.25">
      <c r="A3513" s="4">
        <v>39443</v>
      </c>
      <c r="B3513" s="90">
        <v>8.1900000000000001E-2</v>
      </c>
    </row>
    <row r="3514" spans="1:2" x14ac:dyDescent="0.25">
      <c r="A3514" s="4">
        <v>39442</v>
      </c>
      <c r="B3514" s="90">
        <v>0.1138</v>
      </c>
    </row>
    <row r="3515" spans="1:2" x14ac:dyDescent="0.25">
      <c r="A3515" s="4">
        <v>39441</v>
      </c>
      <c r="B3515" s="90">
        <v>7.7899999999999997E-2</v>
      </c>
    </row>
    <row r="3516" spans="1:2" x14ac:dyDescent="0.25">
      <c r="A3516" s="4">
        <v>39440</v>
      </c>
      <c r="B3516" s="90">
        <v>7.2999999999999995E-2</v>
      </c>
    </row>
    <row r="3517" spans="1:2" x14ac:dyDescent="0.25">
      <c r="A3517" s="4">
        <v>39439</v>
      </c>
      <c r="B3517" s="90">
        <v>5.0799999999999998E-2</v>
      </c>
    </row>
    <row r="3518" spans="1:2" x14ac:dyDescent="0.25">
      <c r="A3518" s="4">
        <v>39438</v>
      </c>
      <c r="B3518" s="90">
        <v>2.0299999999999999E-2</v>
      </c>
    </row>
    <row r="3519" spans="1:2" x14ac:dyDescent="0.25">
      <c r="A3519" s="4">
        <v>39437</v>
      </c>
      <c r="B3519" s="90">
        <v>3.6700000000000003E-2</v>
      </c>
    </row>
    <row r="3520" spans="1:2" x14ac:dyDescent="0.25">
      <c r="A3520" s="4">
        <v>39436</v>
      </c>
      <c r="B3520" s="90">
        <v>4.41E-2</v>
      </c>
    </row>
    <row r="3521" spans="1:2" x14ac:dyDescent="0.25">
      <c r="A3521" s="4">
        <v>39435</v>
      </c>
      <c r="B3521" s="90">
        <v>8.5099999999999995E-2</v>
      </c>
    </row>
    <row r="3522" spans="1:2" x14ac:dyDescent="0.25">
      <c r="A3522" s="4">
        <v>39434</v>
      </c>
      <c r="B3522" s="90">
        <v>8.5800000000000001E-2</v>
      </c>
    </row>
    <row r="3523" spans="1:2" x14ac:dyDescent="0.25">
      <c r="A3523" s="4">
        <v>39433</v>
      </c>
      <c r="B3523" s="90">
        <v>9.5699999999999993E-2</v>
      </c>
    </row>
    <row r="3524" spans="1:2" x14ac:dyDescent="0.25">
      <c r="A3524" s="4">
        <v>39432</v>
      </c>
      <c r="B3524" s="90">
        <v>6.1800000000000001E-2</v>
      </c>
    </row>
    <row r="3525" spans="1:2" x14ac:dyDescent="0.25">
      <c r="A3525" s="4">
        <v>39431</v>
      </c>
      <c r="B3525" s="90">
        <v>3.0800000000000001E-2</v>
      </c>
    </row>
    <row r="3526" spans="1:2" x14ac:dyDescent="0.25">
      <c r="A3526" s="4">
        <v>39430</v>
      </c>
      <c r="B3526" s="90">
        <v>1.9300000000000001E-2</v>
      </c>
    </row>
    <row r="3527" spans="1:2" x14ac:dyDescent="0.25">
      <c r="A3527" s="4">
        <v>39429</v>
      </c>
      <c r="B3527" s="90">
        <v>6.0100000000000001E-2</v>
      </c>
    </row>
    <row r="3528" spans="1:2" x14ac:dyDescent="0.25">
      <c r="A3528" s="4">
        <v>39428</v>
      </c>
      <c r="B3528" s="90">
        <v>9.1999999999999998E-2</v>
      </c>
    </row>
    <row r="3529" spans="1:2" x14ac:dyDescent="0.25">
      <c r="A3529" s="4">
        <v>39427</v>
      </c>
      <c r="B3529" s="90">
        <v>8.5000000000000006E-2</v>
      </c>
    </row>
    <row r="3530" spans="1:2" x14ac:dyDescent="0.25">
      <c r="A3530" s="4">
        <v>39426</v>
      </c>
      <c r="B3530" s="90">
        <v>7.9899999999999999E-2</v>
      </c>
    </row>
    <row r="3531" spans="1:2" x14ac:dyDescent="0.25">
      <c r="A3531" s="4">
        <v>39425</v>
      </c>
      <c r="B3531" s="90">
        <v>4.6199999999999998E-2</v>
      </c>
    </row>
    <row r="3532" spans="1:2" x14ac:dyDescent="0.25">
      <c r="A3532" s="4">
        <v>39424</v>
      </c>
      <c r="B3532" s="90">
        <v>1.6E-2</v>
      </c>
    </row>
    <row r="3533" spans="1:2" x14ac:dyDescent="0.25">
      <c r="A3533" s="4">
        <v>39423</v>
      </c>
      <c r="B3533" s="90">
        <v>2.29E-2</v>
      </c>
    </row>
    <row r="3534" spans="1:2" x14ac:dyDescent="0.25">
      <c r="A3534" s="4">
        <v>39422</v>
      </c>
      <c r="B3534" s="90">
        <v>4.5999999999999999E-2</v>
      </c>
    </row>
    <row r="3535" spans="1:2" x14ac:dyDescent="0.25">
      <c r="A3535" s="4">
        <v>39421</v>
      </c>
      <c r="B3535" s="90">
        <v>8.6699999999999999E-2</v>
      </c>
    </row>
    <row r="3536" spans="1:2" x14ac:dyDescent="0.25">
      <c r="A3536" s="4">
        <v>39420</v>
      </c>
      <c r="B3536" s="90">
        <v>8.14E-2</v>
      </c>
    </row>
    <row r="3537" spans="1:2" x14ac:dyDescent="0.25">
      <c r="A3537" s="4">
        <v>39419</v>
      </c>
      <c r="B3537" s="90">
        <v>7.8799999999999995E-2</v>
      </c>
    </row>
    <row r="3538" spans="1:2" x14ac:dyDescent="0.25">
      <c r="A3538" s="4">
        <v>39418</v>
      </c>
      <c r="B3538" s="90">
        <v>6.4000000000000001E-2</v>
      </c>
    </row>
    <row r="3539" spans="1:2" x14ac:dyDescent="0.25">
      <c r="A3539" s="4">
        <v>39417</v>
      </c>
      <c r="B3539" s="90">
        <v>3.2899999999999999E-2</v>
      </c>
    </row>
    <row r="3540" spans="1:2" x14ac:dyDescent="0.25">
      <c r="A3540" s="4">
        <v>39416</v>
      </c>
      <c r="B3540" s="90">
        <v>6.0199999999999997E-2</v>
      </c>
    </row>
    <row r="3541" spans="1:2" x14ac:dyDescent="0.25">
      <c r="A3541" s="4">
        <v>39415</v>
      </c>
      <c r="B3541" s="90">
        <v>7.9200000000000007E-2</v>
      </c>
    </row>
    <row r="3542" spans="1:2" x14ac:dyDescent="0.25">
      <c r="A3542" s="4">
        <v>39414</v>
      </c>
      <c r="B3542" s="90">
        <v>6.9400000000000003E-2</v>
      </c>
    </row>
    <row r="3543" spans="1:2" x14ac:dyDescent="0.25">
      <c r="A3543" s="4">
        <v>39413</v>
      </c>
      <c r="B3543" s="90">
        <v>7.0400000000000004E-2</v>
      </c>
    </row>
    <row r="3544" spans="1:2" x14ac:dyDescent="0.25">
      <c r="A3544" s="4">
        <v>39412</v>
      </c>
      <c r="B3544" s="90">
        <v>7.6899999999999996E-2</v>
      </c>
    </row>
    <row r="3545" spans="1:2" x14ac:dyDescent="0.25">
      <c r="A3545" s="4">
        <v>39411</v>
      </c>
      <c r="B3545" s="90">
        <v>7.8899999999999998E-2</v>
      </c>
    </row>
    <row r="3546" spans="1:2" x14ac:dyDescent="0.25">
      <c r="A3546" s="4">
        <v>39410</v>
      </c>
      <c r="B3546" s="90">
        <v>4.8500000000000001E-2</v>
      </c>
    </row>
    <row r="3547" spans="1:2" x14ac:dyDescent="0.25">
      <c r="A3547" s="4">
        <v>39409</v>
      </c>
      <c r="B3547" s="90">
        <v>8.09E-2</v>
      </c>
    </row>
    <row r="3548" spans="1:2" x14ac:dyDescent="0.25">
      <c r="A3548" s="4">
        <v>39408</v>
      </c>
      <c r="B3548" s="90">
        <v>0.1046</v>
      </c>
    </row>
    <row r="3549" spans="1:2" x14ac:dyDescent="0.25">
      <c r="A3549" s="4">
        <v>39407</v>
      </c>
      <c r="B3549" s="90">
        <v>0.1132</v>
      </c>
    </row>
    <row r="3550" spans="1:2" x14ac:dyDescent="0.25">
      <c r="A3550" s="4">
        <v>39406</v>
      </c>
      <c r="B3550" s="90">
        <v>0.1033</v>
      </c>
    </row>
    <row r="3551" spans="1:2" x14ac:dyDescent="0.25">
      <c r="A3551" s="4">
        <v>39405</v>
      </c>
      <c r="B3551" s="90">
        <v>0.11940000000000001</v>
      </c>
    </row>
    <row r="3552" spans="1:2" x14ac:dyDescent="0.25">
      <c r="A3552" s="4">
        <v>39404</v>
      </c>
      <c r="B3552" s="90">
        <v>7.9200000000000007E-2</v>
      </c>
    </row>
    <row r="3553" spans="1:2" x14ac:dyDescent="0.25">
      <c r="A3553" s="4">
        <v>39403</v>
      </c>
      <c r="B3553" s="90">
        <v>4.8800000000000003E-2</v>
      </c>
    </row>
    <row r="3554" spans="1:2" x14ac:dyDescent="0.25">
      <c r="A3554" s="4">
        <v>39402</v>
      </c>
      <c r="B3554" s="90">
        <v>7.0400000000000004E-2</v>
      </c>
    </row>
    <row r="3555" spans="1:2" x14ac:dyDescent="0.25">
      <c r="A3555" s="4">
        <v>39401</v>
      </c>
      <c r="B3555" s="90">
        <v>7.2800000000000004E-2</v>
      </c>
    </row>
    <row r="3556" spans="1:2" x14ac:dyDescent="0.25">
      <c r="A3556" s="4">
        <v>39400</v>
      </c>
      <c r="B3556" s="90">
        <v>8.5199999999999998E-2</v>
      </c>
    </row>
    <row r="3557" spans="1:2" x14ac:dyDescent="0.25">
      <c r="A3557" s="4">
        <v>39399</v>
      </c>
      <c r="B3557" s="90">
        <v>7.9299999999999995E-2</v>
      </c>
    </row>
    <row r="3558" spans="1:2" x14ac:dyDescent="0.25">
      <c r="A3558" s="4">
        <v>39398</v>
      </c>
      <c r="B3558" s="90">
        <v>9.3700000000000006E-2</v>
      </c>
    </row>
    <row r="3559" spans="1:2" x14ac:dyDescent="0.25">
      <c r="A3559" s="4">
        <v>39397</v>
      </c>
      <c r="B3559" s="90">
        <v>5.9200000000000003E-2</v>
      </c>
    </row>
    <row r="3560" spans="1:2" x14ac:dyDescent="0.25">
      <c r="A3560" s="4">
        <v>39396</v>
      </c>
      <c r="B3560" s="90">
        <v>2.8400000000000002E-2</v>
      </c>
    </row>
    <row r="3561" spans="1:2" x14ac:dyDescent="0.25">
      <c r="A3561" s="4">
        <v>39395</v>
      </c>
      <c r="B3561" s="90">
        <v>4.6399999999999997E-2</v>
      </c>
    </row>
    <row r="3562" spans="1:2" x14ac:dyDescent="0.25">
      <c r="A3562" s="4">
        <v>39394</v>
      </c>
      <c r="B3562" s="90">
        <v>7.6600000000000001E-2</v>
      </c>
    </row>
    <row r="3563" spans="1:2" x14ac:dyDescent="0.25">
      <c r="A3563" s="4">
        <v>39393</v>
      </c>
      <c r="B3563" s="90">
        <v>7.9899999999999999E-2</v>
      </c>
    </row>
    <row r="3564" spans="1:2" x14ac:dyDescent="0.25">
      <c r="A3564" s="4">
        <v>39392</v>
      </c>
      <c r="B3564" s="90">
        <v>8.2199999999999995E-2</v>
      </c>
    </row>
    <row r="3565" spans="1:2" x14ac:dyDescent="0.25">
      <c r="A3565" s="4">
        <v>39391</v>
      </c>
      <c r="B3565" s="90">
        <v>8.6599999999999996E-2</v>
      </c>
    </row>
    <row r="3566" spans="1:2" x14ac:dyDescent="0.25">
      <c r="A3566" s="4">
        <v>39390</v>
      </c>
      <c r="B3566" s="90">
        <v>5.74E-2</v>
      </c>
    </row>
    <row r="3567" spans="1:2" x14ac:dyDescent="0.25">
      <c r="A3567" s="4">
        <v>39389</v>
      </c>
      <c r="B3567" s="90">
        <v>2.6599999999999999E-2</v>
      </c>
    </row>
    <row r="3568" spans="1:2" x14ac:dyDescent="0.25">
      <c r="A3568" s="4">
        <v>39388</v>
      </c>
      <c r="B3568" s="90">
        <v>2.6599999999999999E-2</v>
      </c>
    </row>
    <row r="3569" spans="1:2" x14ac:dyDescent="0.25">
      <c r="A3569" s="4">
        <v>39387</v>
      </c>
      <c r="B3569" s="90">
        <v>5.8999999999999997E-2</v>
      </c>
    </row>
    <row r="3570" spans="1:2" x14ac:dyDescent="0.25">
      <c r="A3570" s="4">
        <v>39386</v>
      </c>
      <c r="B3570" s="90">
        <v>8.3000000000000004E-2</v>
      </c>
    </row>
    <row r="3571" spans="1:2" x14ac:dyDescent="0.25">
      <c r="A3571" s="4">
        <v>39385</v>
      </c>
      <c r="B3571" s="90">
        <v>8.8099999999999998E-2</v>
      </c>
    </row>
    <row r="3572" spans="1:2" x14ac:dyDescent="0.25">
      <c r="A3572" s="4">
        <v>39384</v>
      </c>
      <c r="B3572" s="90">
        <v>9.2100000000000001E-2</v>
      </c>
    </row>
    <row r="3573" spans="1:2" x14ac:dyDescent="0.25">
      <c r="A3573" s="4">
        <v>39383</v>
      </c>
      <c r="B3573" s="90">
        <v>5.8900000000000001E-2</v>
      </c>
    </row>
    <row r="3574" spans="1:2" x14ac:dyDescent="0.25">
      <c r="A3574" s="4">
        <v>39382</v>
      </c>
      <c r="B3574" s="90">
        <v>2.8000000000000001E-2</v>
      </c>
    </row>
    <row r="3575" spans="1:2" x14ac:dyDescent="0.25">
      <c r="A3575" s="4">
        <v>39381</v>
      </c>
      <c r="B3575" s="90">
        <v>1.6899999999999998E-2</v>
      </c>
    </row>
    <row r="3576" spans="1:2" x14ac:dyDescent="0.25">
      <c r="A3576" s="4">
        <v>39380</v>
      </c>
      <c r="B3576" s="90">
        <v>4.1500000000000002E-2</v>
      </c>
    </row>
    <row r="3577" spans="1:2" x14ac:dyDescent="0.25">
      <c r="A3577" s="4">
        <v>39379</v>
      </c>
      <c r="B3577" s="90">
        <v>8.1900000000000001E-2</v>
      </c>
    </row>
    <row r="3578" spans="1:2" x14ac:dyDescent="0.25">
      <c r="A3578" s="4">
        <v>39378</v>
      </c>
      <c r="B3578" s="90">
        <v>6.9699999999999998E-2</v>
      </c>
    </row>
    <row r="3579" spans="1:2" x14ac:dyDescent="0.25">
      <c r="A3579" s="4">
        <v>39377</v>
      </c>
      <c r="B3579" s="90">
        <v>8.4599999999999995E-2</v>
      </c>
    </row>
    <row r="3580" spans="1:2" x14ac:dyDescent="0.25">
      <c r="A3580" s="4">
        <v>39376</v>
      </c>
      <c r="B3580" s="90">
        <v>5.6099999999999997E-2</v>
      </c>
    </row>
    <row r="3581" spans="1:2" x14ac:dyDescent="0.25">
      <c r="A3581" s="4">
        <v>39375</v>
      </c>
      <c r="B3581" s="90">
        <v>2.53E-2</v>
      </c>
    </row>
    <row r="3582" spans="1:2" x14ac:dyDescent="0.25">
      <c r="A3582" s="4">
        <v>39374</v>
      </c>
      <c r="B3582" s="90">
        <v>1.84E-2</v>
      </c>
    </row>
    <row r="3583" spans="1:2" x14ac:dyDescent="0.25">
      <c r="A3583" s="4">
        <v>39373</v>
      </c>
      <c r="B3583" s="90">
        <v>6.2600000000000003E-2</v>
      </c>
    </row>
    <row r="3584" spans="1:2" x14ac:dyDescent="0.25">
      <c r="A3584" s="4">
        <v>39372</v>
      </c>
      <c r="B3584" s="90">
        <v>8.1000000000000003E-2</v>
      </c>
    </row>
    <row r="3585" spans="1:2" x14ac:dyDescent="0.25">
      <c r="A3585" s="4">
        <v>39371</v>
      </c>
      <c r="B3585" s="90">
        <v>7.4300000000000005E-2</v>
      </c>
    </row>
    <row r="3586" spans="1:2" x14ac:dyDescent="0.25">
      <c r="A3586" s="4">
        <v>39370</v>
      </c>
      <c r="B3586" s="90">
        <v>0.1096</v>
      </c>
    </row>
    <row r="3587" spans="1:2" x14ac:dyDescent="0.25">
      <c r="A3587" s="4">
        <v>39369</v>
      </c>
      <c r="B3587" s="90">
        <v>7.6499999999999999E-2</v>
      </c>
    </row>
    <row r="3588" spans="1:2" x14ac:dyDescent="0.25">
      <c r="A3588" s="4">
        <v>39368</v>
      </c>
      <c r="B3588" s="90">
        <v>4.6199999999999998E-2</v>
      </c>
    </row>
    <row r="3589" spans="1:2" x14ac:dyDescent="0.25">
      <c r="A3589" s="4">
        <v>39367</v>
      </c>
      <c r="B3589" s="90">
        <v>1.6E-2</v>
      </c>
    </row>
    <row r="3590" spans="1:2" x14ac:dyDescent="0.25">
      <c r="A3590" s="4">
        <v>39366</v>
      </c>
      <c r="B3590" s="90">
        <v>4.4499999999999998E-2</v>
      </c>
    </row>
    <row r="3591" spans="1:2" x14ac:dyDescent="0.25">
      <c r="A3591" s="4">
        <v>39365</v>
      </c>
      <c r="B3591" s="90">
        <v>8.1900000000000001E-2</v>
      </c>
    </row>
    <row r="3592" spans="1:2" x14ac:dyDescent="0.25">
      <c r="A3592" s="4">
        <v>39364</v>
      </c>
      <c r="B3592" s="90">
        <v>8.3000000000000004E-2</v>
      </c>
    </row>
    <row r="3593" spans="1:2" x14ac:dyDescent="0.25">
      <c r="A3593" s="4">
        <v>39363</v>
      </c>
      <c r="B3593" s="90">
        <v>8.5999999999999993E-2</v>
      </c>
    </row>
    <row r="3594" spans="1:2" x14ac:dyDescent="0.25">
      <c r="A3594" s="4">
        <v>39362</v>
      </c>
      <c r="B3594" s="90">
        <v>6.2700000000000006E-2</v>
      </c>
    </row>
    <row r="3595" spans="1:2" x14ac:dyDescent="0.25">
      <c r="A3595" s="4">
        <v>39361</v>
      </c>
      <c r="B3595" s="90">
        <v>3.1699999999999999E-2</v>
      </c>
    </row>
    <row r="3596" spans="1:2" x14ac:dyDescent="0.25">
      <c r="A3596" s="4">
        <v>39360</v>
      </c>
      <c r="B3596" s="90">
        <v>2.9700000000000001E-2</v>
      </c>
    </row>
    <row r="3597" spans="1:2" x14ac:dyDescent="0.25">
      <c r="A3597" s="4">
        <v>39359</v>
      </c>
      <c r="B3597" s="90">
        <v>4.3799999999999999E-2</v>
      </c>
    </row>
    <row r="3598" spans="1:2" x14ac:dyDescent="0.25">
      <c r="A3598" s="4">
        <v>39358</v>
      </c>
      <c r="B3598" s="90">
        <v>7.46E-2</v>
      </c>
    </row>
    <row r="3599" spans="1:2" x14ac:dyDescent="0.25">
      <c r="A3599" s="4">
        <v>39357</v>
      </c>
      <c r="B3599" s="90">
        <v>0.112</v>
      </c>
    </row>
    <row r="3600" spans="1:2" x14ac:dyDescent="0.25">
      <c r="A3600" s="4">
        <v>39356</v>
      </c>
      <c r="B3600" s="90">
        <v>8.3199999999999996E-2</v>
      </c>
    </row>
    <row r="3601" spans="1:2" x14ac:dyDescent="0.25">
      <c r="A3601" s="4">
        <v>39355</v>
      </c>
      <c r="B3601" s="90">
        <v>6.1100000000000002E-2</v>
      </c>
    </row>
    <row r="3602" spans="1:2" x14ac:dyDescent="0.25">
      <c r="A3602" s="4">
        <v>39354</v>
      </c>
      <c r="B3602" s="90">
        <v>3.0200000000000001E-2</v>
      </c>
    </row>
    <row r="3603" spans="1:2" x14ac:dyDescent="0.25">
      <c r="A3603" s="4">
        <v>39353</v>
      </c>
      <c r="B3603" s="90">
        <v>6.0299999999999999E-2</v>
      </c>
    </row>
    <row r="3604" spans="1:2" x14ac:dyDescent="0.25">
      <c r="A3604" s="4">
        <v>39352</v>
      </c>
      <c r="B3604" s="90">
        <v>9.0899999999999995E-2</v>
      </c>
    </row>
    <row r="3605" spans="1:2" x14ac:dyDescent="0.25">
      <c r="A3605" s="4">
        <v>39351</v>
      </c>
      <c r="B3605" s="90">
        <v>8.5699999999999998E-2</v>
      </c>
    </row>
    <row r="3606" spans="1:2" x14ac:dyDescent="0.25">
      <c r="A3606" s="4">
        <v>39350</v>
      </c>
      <c r="B3606" s="90">
        <v>9.0899999999999995E-2</v>
      </c>
    </row>
    <row r="3607" spans="1:2" x14ac:dyDescent="0.25">
      <c r="A3607" s="4">
        <v>39349</v>
      </c>
      <c r="B3607" s="90">
        <v>8.5500000000000007E-2</v>
      </c>
    </row>
    <row r="3608" spans="1:2" x14ac:dyDescent="0.25">
      <c r="A3608" s="4">
        <v>39348</v>
      </c>
      <c r="B3608" s="90">
        <v>5.9799999999999999E-2</v>
      </c>
    </row>
    <row r="3609" spans="1:2" x14ac:dyDescent="0.25">
      <c r="A3609" s="4">
        <v>39347</v>
      </c>
      <c r="B3609" s="90">
        <v>2.8899999999999999E-2</v>
      </c>
    </row>
    <row r="3610" spans="1:2" x14ac:dyDescent="0.25">
      <c r="A3610" s="4">
        <v>39346</v>
      </c>
      <c r="B3610" s="90">
        <v>6.4899999999999999E-2</v>
      </c>
    </row>
    <row r="3611" spans="1:2" x14ac:dyDescent="0.25">
      <c r="A3611" s="4">
        <v>39345</v>
      </c>
      <c r="B3611" s="90">
        <v>6.5299999999999997E-2</v>
      </c>
    </row>
    <row r="3612" spans="1:2" x14ac:dyDescent="0.25">
      <c r="A3612" s="4">
        <v>39344</v>
      </c>
      <c r="B3612" s="90">
        <v>8.3900000000000002E-2</v>
      </c>
    </row>
    <row r="3613" spans="1:2" x14ac:dyDescent="0.25">
      <c r="A3613" s="4">
        <v>39343</v>
      </c>
      <c r="B3613" s="90">
        <v>7.6700000000000004E-2</v>
      </c>
    </row>
    <row r="3614" spans="1:2" x14ac:dyDescent="0.25">
      <c r="A3614" s="4">
        <v>39342</v>
      </c>
      <c r="B3614" s="90">
        <v>8.7400000000000005E-2</v>
      </c>
    </row>
    <row r="3615" spans="1:2" x14ac:dyDescent="0.25">
      <c r="A3615" s="4">
        <v>39341</v>
      </c>
      <c r="B3615" s="90">
        <v>5.67E-2</v>
      </c>
    </row>
    <row r="3616" spans="1:2" x14ac:dyDescent="0.25">
      <c r="A3616" s="4">
        <v>39340</v>
      </c>
      <c r="B3616" s="90">
        <v>2.5899999999999999E-2</v>
      </c>
    </row>
    <row r="3617" spans="1:2" x14ac:dyDescent="0.25">
      <c r="A3617" s="4">
        <v>39339</v>
      </c>
      <c r="B3617" s="90">
        <v>4.7199999999999999E-2</v>
      </c>
    </row>
    <row r="3618" spans="1:2" x14ac:dyDescent="0.25">
      <c r="A3618" s="4">
        <v>39338</v>
      </c>
      <c r="B3618" s="90">
        <v>7.2800000000000004E-2</v>
      </c>
    </row>
    <row r="3619" spans="1:2" x14ac:dyDescent="0.25">
      <c r="A3619" s="4">
        <v>39337</v>
      </c>
      <c r="B3619" s="90">
        <v>0.1096</v>
      </c>
    </row>
    <row r="3620" spans="1:2" x14ac:dyDescent="0.25">
      <c r="A3620" s="4">
        <v>39336</v>
      </c>
      <c r="B3620" s="90">
        <v>0.1222</v>
      </c>
    </row>
    <row r="3621" spans="1:2" x14ac:dyDescent="0.25">
      <c r="A3621" s="4">
        <v>39335</v>
      </c>
      <c r="B3621" s="90">
        <v>0.1203</v>
      </c>
    </row>
    <row r="3622" spans="1:2" x14ac:dyDescent="0.25">
      <c r="A3622" s="4">
        <v>39334</v>
      </c>
      <c r="B3622" s="90">
        <v>8.2199999999999995E-2</v>
      </c>
    </row>
    <row r="3623" spans="1:2" x14ac:dyDescent="0.25">
      <c r="A3623" s="4">
        <v>39333</v>
      </c>
      <c r="B3623" s="90">
        <v>6.1100000000000002E-2</v>
      </c>
    </row>
    <row r="3624" spans="1:2" x14ac:dyDescent="0.25">
      <c r="A3624" s="4">
        <v>39332</v>
      </c>
      <c r="B3624" s="90">
        <v>6.1100000000000002E-2</v>
      </c>
    </row>
    <row r="3625" spans="1:2" x14ac:dyDescent="0.25">
      <c r="A3625" s="4">
        <v>39331</v>
      </c>
      <c r="B3625" s="90">
        <v>8.5300000000000001E-2</v>
      </c>
    </row>
    <row r="3626" spans="1:2" x14ac:dyDescent="0.25">
      <c r="A3626" s="4">
        <v>39330</v>
      </c>
      <c r="B3626" s="90">
        <v>8.43E-2</v>
      </c>
    </row>
    <row r="3627" spans="1:2" x14ac:dyDescent="0.25">
      <c r="A3627" s="4">
        <v>39329</v>
      </c>
      <c r="B3627" s="90">
        <v>9.3299999999999994E-2</v>
      </c>
    </row>
    <row r="3628" spans="1:2" x14ac:dyDescent="0.25">
      <c r="A3628" s="4">
        <v>39328</v>
      </c>
      <c r="B3628" s="90">
        <v>9.4700000000000006E-2</v>
      </c>
    </row>
    <row r="3629" spans="1:2" x14ac:dyDescent="0.25">
      <c r="A3629" s="4">
        <v>39327</v>
      </c>
      <c r="B3629" s="90">
        <v>6.6500000000000004E-2</v>
      </c>
    </row>
    <row r="3630" spans="1:2" x14ac:dyDescent="0.25">
      <c r="A3630" s="4">
        <v>39326</v>
      </c>
      <c r="B3630" s="90">
        <v>3.5200000000000002E-2</v>
      </c>
    </row>
    <row r="3631" spans="1:2" x14ac:dyDescent="0.25">
      <c r="A3631" s="4">
        <v>39325</v>
      </c>
      <c r="B3631" s="90">
        <v>5.9900000000000002E-2</v>
      </c>
    </row>
    <row r="3632" spans="1:2" x14ac:dyDescent="0.25">
      <c r="A3632" s="4">
        <v>39324</v>
      </c>
      <c r="B3632" s="90">
        <v>8.5699999999999998E-2</v>
      </c>
    </row>
    <row r="3633" spans="1:2" x14ac:dyDescent="0.25">
      <c r="A3633" s="4">
        <v>39323</v>
      </c>
      <c r="B3633" s="90">
        <v>0.11119999999999999</v>
      </c>
    </row>
    <row r="3634" spans="1:2" x14ac:dyDescent="0.25">
      <c r="A3634" s="4">
        <v>39322</v>
      </c>
      <c r="B3634" s="90">
        <v>0.112</v>
      </c>
    </row>
    <row r="3635" spans="1:2" x14ac:dyDescent="0.25">
      <c r="A3635" s="4">
        <v>39321</v>
      </c>
      <c r="B3635" s="90">
        <v>0.1245</v>
      </c>
    </row>
    <row r="3636" spans="1:2" x14ac:dyDescent="0.25">
      <c r="A3636" s="4">
        <v>39320</v>
      </c>
      <c r="B3636" s="90">
        <v>8.8499999999999995E-2</v>
      </c>
    </row>
    <row r="3637" spans="1:2" x14ac:dyDescent="0.25">
      <c r="A3637" s="4">
        <v>39319</v>
      </c>
      <c r="B3637" s="90">
        <v>6.7199999999999996E-2</v>
      </c>
    </row>
    <row r="3638" spans="1:2" x14ac:dyDescent="0.25">
      <c r="A3638" s="4">
        <v>39318</v>
      </c>
      <c r="B3638" s="90">
        <v>6.2899999999999998E-2</v>
      </c>
    </row>
    <row r="3639" spans="1:2" x14ac:dyDescent="0.25">
      <c r="A3639" s="4">
        <v>39317</v>
      </c>
      <c r="B3639" s="90">
        <v>9.3100000000000002E-2</v>
      </c>
    </row>
    <row r="3640" spans="1:2" x14ac:dyDescent="0.25">
      <c r="A3640" s="4">
        <v>39316</v>
      </c>
      <c r="B3640" s="90">
        <v>0.124</v>
      </c>
    </row>
    <row r="3641" spans="1:2" x14ac:dyDescent="0.25">
      <c r="A3641" s="4">
        <v>39315</v>
      </c>
      <c r="B3641" s="90">
        <v>0.1075</v>
      </c>
    </row>
    <row r="3642" spans="1:2" x14ac:dyDescent="0.25">
      <c r="A3642" s="4">
        <v>39314</v>
      </c>
      <c r="B3642" s="90">
        <v>0.1216</v>
      </c>
    </row>
    <row r="3643" spans="1:2" x14ac:dyDescent="0.25">
      <c r="A3643" s="4">
        <v>39313</v>
      </c>
      <c r="B3643" s="90">
        <v>9.0200000000000002E-2</v>
      </c>
    </row>
    <row r="3644" spans="1:2" x14ac:dyDescent="0.25">
      <c r="A3644" s="4">
        <v>39312</v>
      </c>
      <c r="B3644" s="90">
        <v>5.8799999999999998E-2</v>
      </c>
    </row>
    <row r="3645" spans="1:2" x14ac:dyDescent="0.25">
      <c r="A3645" s="4">
        <v>39311</v>
      </c>
      <c r="B3645" s="90">
        <v>5.8799999999999998E-2</v>
      </c>
    </row>
    <row r="3646" spans="1:2" x14ac:dyDescent="0.25">
      <c r="A3646" s="4">
        <v>39310</v>
      </c>
      <c r="B3646" s="90">
        <v>7.9200000000000007E-2</v>
      </c>
    </row>
    <row r="3647" spans="1:2" x14ac:dyDescent="0.25">
      <c r="A3647" s="4">
        <v>39309</v>
      </c>
      <c r="B3647" s="90">
        <v>0.12609999999999999</v>
      </c>
    </row>
    <row r="3648" spans="1:2" x14ac:dyDescent="0.25">
      <c r="A3648" s="4">
        <v>39308</v>
      </c>
      <c r="B3648" s="90">
        <v>0.1055</v>
      </c>
    </row>
    <row r="3649" spans="1:2" x14ac:dyDescent="0.25">
      <c r="A3649" s="4">
        <v>39307</v>
      </c>
      <c r="B3649" s="90">
        <v>0.11219999999999999</v>
      </c>
    </row>
    <row r="3650" spans="1:2" x14ac:dyDescent="0.25">
      <c r="A3650" s="4">
        <v>39306</v>
      </c>
      <c r="B3650" s="90">
        <v>8.6499999999999994E-2</v>
      </c>
    </row>
    <row r="3651" spans="1:2" x14ac:dyDescent="0.25">
      <c r="A3651" s="4">
        <v>39305</v>
      </c>
      <c r="B3651" s="90">
        <v>5.5800000000000002E-2</v>
      </c>
    </row>
    <row r="3652" spans="1:2" x14ac:dyDescent="0.25">
      <c r="A3652" s="4">
        <v>39304</v>
      </c>
      <c r="B3652" s="90">
        <v>5.1299999999999998E-2</v>
      </c>
    </row>
    <row r="3653" spans="1:2" x14ac:dyDescent="0.25">
      <c r="A3653" s="4">
        <v>39303</v>
      </c>
      <c r="B3653" s="90">
        <v>0.10589999999999999</v>
      </c>
    </row>
    <row r="3654" spans="1:2" x14ac:dyDescent="0.25">
      <c r="A3654" s="4">
        <v>39302</v>
      </c>
      <c r="B3654" s="90">
        <v>0.12130000000000001</v>
      </c>
    </row>
    <row r="3655" spans="1:2" x14ac:dyDescent="0.25">
      <c r="A3655" s="4">
        <v>39301</v>
      </c>
      <c r="B3655" s="90">
        <v>0.14599999999999999</v>
      </c>
    </row>
    <row r="3656" spans="1:2" x14ac:dyDescent="0.25">
      <c r="A3656" s="4">
        <v>39300</v>
      </c>
      <c r="B3656" s="90">
        <v>0.16070000000000001</v>
      </c>
    </row>
    <row r="3657" spans="1:2" x14ac:dyDescent="0.25">
      <c r="A3657" s="4">
        <v>39299</v>
      </c>
      <c r="B3657" s="90">
        <v>0.1273</v>
      </c>
    </row>
    <row r="3658" spans="1:2" x14ac:dyDescent="0.25">
      <c r="A3658" s="4">
        <v>39298</v>
      </c>
      <c r="B3658" s="90">
        <v>9.5699999999999993E-2</v>
      </c>
    </row>
    <row r="3659" spans="1:2" x14ac:dyDescent="0.25">
      <c r="A3659" s="4">
        <v>39297</v>
      </c>
      <c r="B3659" s="90">
        <v>8.4900000000000003E-2</v>
      </c>
    </row>
    <row r="3660" spans="1:2" x14ac:dyDescent="0.25">
      <c r="A3660" s="4">
        <v>39296</v>
      </c>
      <c r="B3660" s="90">
        <v>0.12839999999999999</v>
      </c>
    </row>
    <row r="3661" spans="1:2" x14ac:dyDescent="0.25">
      <c r="A3661" s="4">
        <v>39295</v>
      </c>
      <c r="B3661" s="90">
        <v>0.14660000000000001</v>
      </c>
    </row>
    <row r="3662" spans="1:2" x14ac:dyDescent="0.25">
      <c r="A3662" s="4">
        <v>39294</v>
      </c>
      <c r="B3662" s="90">
        <v>0.15310000000000001</v>
      </c>
    </row>
    <row r="3663" spans="1:2" x14ac:dyDescent="0.25">
      <c r="A3663" s="4">
        <v>39293</v>
      </c>
      <c r="B3663" s="90">
        <v>0.16350000000000001</v>
      </c>
    </row>
    <row r="3664" spans="1:2" x14ac:dyDescent="0.25">
      <c r="A3664" s="4">
        <v>39292</v>
      </c>
      <c r="B3664" s="90">
        <v>0.13020000000000001</v>
      </c>
    </row>
    <row r="3665" spans="1:2" x14ac:dyDescent="0.25">
      <c r="A3665" s="4">
        <v>39291</v>
      </c>
      <c r="B3665" s="90">
        <v>9.8400000000000001E-2</v>
      </c>
    </row>
    <row r="3666" spans="1:2" x14ac:dyDescent="0.25">
      <c r="A3666" s="4">
        <v>39290</v>
      </c>
      <c r="B3666" s="90">
        <v>8.7999999999999995E-2</v>
      </c>
    </row>
    <row r="3667" spans="1:2" x14ac:dyDescent="0.25">
      <c r="A3667" s="4">
        <v>39289</v>
      </c>
      <c r="B3667" s="90">
        <v>0.1208</v>
      </c>
    </row>
    <row r="3668" spans="1:2" x14ac:dyDescent="0.25">
      <c r="A3668" s="4">
        <v>39288</v>
      </c>
      <c r="B3668" s="90">
        <v>0.16220000000000001</v>
      </c>
    </row>
    <row r="3669" spans="1:2" x14ac:dyDescent="0.25">
      <c r="A3669" s="4">
        <v>39287</v>
      </c>
      <c r="B3669" s="90">
        <v>0.15090000000000001</v>
      </c>
    </row>
    <row r="3670" spans="1:2" x14ac:dyDescent="0.25">
      <c r="A3670" s="4">
        <v>39286</v>
      </c>
      <c r="B3670" s="90">
        <v>0.16450000000000001</v>
      </c>
    </row>
    <row r="3671" spans="1:2" x14ac:dyDescent="0.25">
      <c r="A3671" s="4">
        <v>39285</v>
      </c>
      <c r="B3671" s="90">
        <v>0.1183</v>
      </c>
    </row>
    <row r="3672" spans="1:2" x14ac:dyDescent="0.25">
      <c r="A3672" s="4">
        <v>39284</v>
      </c>
      <c r="B3672" s="90">
        <v>8.6999999999999994E-2</v>
      </c>
    </row>
    <row r="3673" spans="1:2" x14ac:dyDescent="0.25">
      <c r="A3673" s="4">
        <v>39283</v>
      </c>
      <c r="B3673" s="90">
        <v>7.4200000000000002E-2</v>
      </c>
    </row>
    <row r="3674" spans="1:2" x14ac:dyDescent="0.25">
      <c r="A3674" s="4">
        <v>39282</v>
      </c>
      <c r="B3674" s="90">
        <v>0.124</v>
      </c>
    </row>
    <row r="3675" spans="1:2" x14ac:dyDescent="0.25">
      <c r="A3675" s="4">
        <v>39281</v>
      </c>
      <c r="B3675" s="90">
        <v>0.15390000000000001</v>
      </c>
    </row>
    <row r="3676" spans="1:2" x14ac:dyDescent="0.25">
      <c r="A3676" s="4">
        <v>39280</v>
      </c>
      <c r="B3676" s="90">
        <v>0.1537</v>
      </c>
    </row>
    <row r="3677" spans="1:2" x14ac:dyDescent="0.25">
      <c r="A3677" s="4">
        <v>39279</v>
      </c>
      <c r="B3677" s="90">
        <v>0.159</v>
      </c>
    </row>
    <row r="3678" spans="1:2" x14ac:dyDescent="0.25">
      <c r="A3678" s="4">
        <v>39278</v>
      </c>
      <c r="B3678" s="90">
        <v>0.12740000000000001</v>
      </c>
    </row>
    <row r="3679" spans="1:2" x14ac:dyDescent="0.25">
      <c r="A3679" s="4">
        <v>39277</v>
      </c>
      <c r="B3679" s="90">
        <v>0.1052</v>
      </c>
    </row>
    <row r="3680" spans="1:2" x14ac:dyDescent="0.25">
      <c r="A3680" s="4">
        <v>39276</v>
      </c>
      <c r="B3680" s="90">
        <v>0.1057</v>
      </c>
    </row>
    <row r="3681" spans="1:2" x14ac:dyDescent="0.25">
      <c r="A3681" s="4">
        <v>39275</v>
      </c>
      <c r="B3681" s="90">
        <v>0.12180000000000001</v>
      </c>
    </row>
    <row r="3682" spans="1:2" x14ac:dyDescent="0.25">
      <c r="A3682" s="4">
        <v>39274</v>
      </c>
      <c r="B3682" s="90">
        <v>0.16</v>
      </c>
    </row>
    <row r="3683" spans="1:2" x14ac:dyDescent="0.25">
      <c r="A3683" s="4">
        <v>39273</v>
      </c>
      <c r="B3683" s="90">
        <v>0.17150000000000001</v>
      </c>
    </row>
    <row r="3684" spans="1:2" x14ac:dyDescent="0.25">
      <c r="A3684" s="4">
        <v>39272</v>
      </c>
      <c r="B3684" s="90">
        <v>0.16089999999999999</v>
      </c>
    </row>
    <row r="3685" spans="1:2" x14ac:dyDescent="0.25">
      <c r="A3685" s="4">
        <v>39271</v>
      </c>
      <c r="B3685" s="90">
        <v>0.1255</v>
      </c>
    </row>
    <row r="3686" spans="1:2" x14ac:dyDescent="0.25">
      <c r="A3686" s="4">
        <v>39270</v>
      </c>
      <c r="B3686" s="90">
        <v>0.10340000000000001</v>
      </c>
    </row>
    <row r="3687" spans="1:2" x14ac:dyDescent="0.25">
      <c r="A3687" s="4">
        <v>39269</v>
      </c>
      <c r="B3687" s="90">
        <v>0.1004</v>
      </c>
    </row>
    <row r="3688" spans="1:2" x14ac:dyDescent="0.25">
      <c r="A3688" s="4">
        <v>39268</v>
      </c>
      <c r="B3688" s="90">
        <v>0.121</v>
      </c>
    </row>
    <row r="3689" spans="1:2" x14ac:dyDescent="0.25">
      <c r="A3689" s="4">
        <v>39267</v>
      </c>
      <c r="B3689" s="90">
        <v>0.1694</v>
      </c>
    </row>
    <row r="3690" spans="1:2" x14ac:dyDescent="0.25">
      <c r="A3690" s="4">
        <v>39266</v>
      </c>
      <c r="B3690" s="90">
        <v>0.1671</v>
      </c>
    </row>
    <row r="3691" spans="1:2" x14ac:dyDescent="0.25">
      <c r="A3691" s="4">
        <v>39265</v>
      </c>
      <c r="B3691" s="90">
        <v>0.1691</v>
      </c>
    </row>
    <row r="3692" spans="1:2" x14ac:dyDescent="0.25">
      <c r="A3692" s="4">
        <v>39264</v>
      </c>
      <c r="B3692" s="90">
        <v>0.1139</v>
      </c>
    </row>
    <row r="3693" spans="1:2" x14ac:dyDescent="0.25">
      <c r="A3693" s="4">
        <v>39263</v>
      </c>
      <c r="B3693" s="90">
        <v>8.1000000000000003E-2</v>
      </c>
    </row>
    <row r="3694" spans="1:2" x14ac:dyDescent="0.25">
      <c r="A3694" s="4">
        <v>39262</v>
      </c>
      <c r="B3694" s="90">
        <v>0.1148</v>
      </c>
    </row>
    <row r="3695" spans="1:2" x14ac:dyDescent="0.25">
      <c r="A3695" s="4">
        <v>39261</v>
      </c>
      <c r="B3695" s="90">
        <v>0.14760000000000001</v>
      </c>
    </row>
    <row r="3696" spans="1:2" x14ac:dyDescent="0.25">
      <c r="A3696" s="4">
        <v>39260</v>
      </c>
      <c r="B3696" s="90">
        <v>0.14449999999999999</v>
      </c>
    </row>
    <row r="3697" spans="1:2" x14ac:dyDescent="0.25">
      <c r="A3697" s="4">
        <v>39259</v>
      </c>
      <c r="B3697" s="90">
        <v>0.1426</v>
      </c>
    </row>
    <row r="3698" spans="1:2" x14ac:dyDescent="0.25">
      <c r="A3698" s="4">
        <v>39258</v>
      </c>
      <c r="B3698" s="90">
        <v>0.14949999999999999</v>
      </c>
    </row>
    <row r="3699" spans="1:2" x14ac:dyDescent="0.25">
      <c r="A3699" s="4">
        <v>39257</v>
      </c>
      <c r="B3699" s="90">
        <v>0.10680000000000001</v>
      </c>
    </row>
    <row r="3700" spans="1:2" x14ac:dyDescent="0.25">
      <c r="A3700" s="4">
        <v>39256</v>
      </c>
      <c r="B3700" s="90">
        <v>8.4099999999999994E-2</v>
      </c>
    </row>
    <row r="3701" spans="1:2" x14ac:dyDescent="0.25">
      <c r="A3701" s="4">
        <v>39255</v>
      </c>
      <c r="B3701" s="90">
        <v>0.1072</v>
      </c>
    </row>
    <row r="3702" spans="1:2" x14ac:dyDescent="0.25">
      <c r="A3702" s="4">
        <v>39254</v>
      </c>
      <c r="B3702" s="90">
        <v>0.15179999999999999</v>
      </c>
    </row>
    <row r="3703" spans="1:2" x14ac:dyDescent="0.25">
      <c r="A3703" s="4">
        <v>39253</v>
      </c>
      <c r="B3703" s="90">
        <v>0.1353</v>
      </c>
    </row>
    <row r="3704" spans="1:2" x14ac:dyDescent="0.25">
      <c r="A3704" s="4">
        <v>39252</v>
      </c>
      <c r="B3704" s="90">
        <v>0.14069999999999999</v>
      </c>
    </row>
    <row r="3705" spans="1:2" x14ac:dyDescent="0.25">
      <c r="A3705" s="4">
        <v>39251</v>
      </c>
      <c r="B3705" s="90">
        <v>0.1502</v>
      </c>
    </row>
    <row r="3706" spans="1:2" x14ac:dyDescent="0.25">
      <c r="A3706" s="4">
        <v>39250</v>
      </c>
      <c r="B3706" s="90">
        <v>0.11559999999999999</v>
      </c>
    </row>
    <row r="3707" spans="1:2" x14ac:dyDescent="0.25">
      <c r="A3707" s="4">
        <v>39249</v>
      </c>
      <c r="B3707" s="90">
        <v>8.2500000000000004E-2</v>
      </c>
    </row>
    <row r="3708" spans="1:2" x14ac:dyDescent="0.25">
      <c r="A3708" s="4">
        <v>39248</v>
      </c>
      <c r="B3708" s="90">
        <v>0.11409999999999999</v>
      </c>
    </row>
    <row r="3709" spans="1:2" x14ac:dyDescent="0.25">
      <c r="A3709" s="4">
        <v>39247</v>
      </c>
      <c r="B3709" s="90">
        <v>0.1472</v>
      </c>
    </row>
    <row r="3710" spans="1:2" x14ac:dyDescent="0.25">
      <c r="A3710" s="4">
        <v>39246</v>
      </c>
      <c r="B3710" s="90">
        <v>0.14319999999999999</v>
      </c>
    </row>
    <row r="3711" spans="1:2" x14ac:dyDescent="0.25">
      <c r="A3711" s="4">
        <v>39245</v>
      </c>
      <c r="B3711" s="90">
        <v>0.14560000000000001</v>
      </c>
    </row>
    <row r="3712" spans="1:2" x14ac:dyDescent="0.25">
      <c r="A3712" s="4">
        <v>39244</v>
      </c>
      <c r="B3712" s="90">
        <v>0.15129999999999999</v>
      </c>
    </row>
    <row r="3713" spans="1:2" x14ac:dyDescent="0.25">
      <c r="A3713" s="4">
        <v>39243</v>
      </c>
      <c r="B3713" s="90">
        <v>0.1143</v>
      </c>
    </row>
    <row r="3714" spans="1:2" x14ac:dyDescent="0.25">
      <c r="A3714" s="4">
        <v>39242</v>
      </c>
      <c r="B3714" s="90">
        <v>8.1299999999999997E-2</v>
      </c>
    </row>
    <row r="3715" spans="1:2" x14ac:dyDescent="0.25">
      <c r="A3715" s="4">
        <v>39241</v>
      </c>
      <c r="B3715" s="90">
        <v>0.1106</v>
      </c>
    </row>
    <row r="3716" spans="1:2" x14ac:dyDescent="0.25">
      <c r="A3716" s="4">
        <v>39240</v>
      </c>
      <c r="B3716" s="90">
        <v>0.1268</v>
      </c>
    </row>
    <row r="3717" spans="1:2" x14ac:dyDescent="0.25">
      <c r="A3717" s="4">
        <v>39239</v>
      </c>
      <c r="B3717" s="90">
        <v>0.13300000000000001</v>
      </c>
    </row>
    <row r="3718" spans="1:2" x14ac:dyDescent="0.25">
      <c r="A3718" s="4">
        <v>39238</v>
      </c>
      <c r="B3718" s="90">
        <v>0.1242</v>
      </c>
    </row>
    <row r="3719" spans="1:2" x14ac:dyDescent="0.25">
      <c r="A3719" s="4">
        <v>39237</v>
      </c>
      <c r="B3719" s="90">
        <v>0.1356</v>
      </c>
    </row>
    <row r="3720" spans="1:2" x14ac:dyDescent="0.25">
      <c r="A3720" s="4">
        <v>39236</v>
      </c>
      <c r="B3720" s="90">
        <v>0.1032</v>
      </c>
    </row>
    <row r="3721" spans="1:2" x14ac:dyDescent="0.25">
      <c r="A3721" s="4">
        <v>39235</v>
      </c>
      <c r="B3721" s="90">
        <v>6.9099999999999995E-2</v>
      </c>
    </row>
    <row r="3722" spans="1:2" x14ac:dyDescent="0.25">
      <c r="A3722" s="4">
        <v>39234</v>
      </c>
      <c r="B3722" s="90">
        <v>9.5399999999999999E-2</v>
      </c>
    </row>
    <row r="3723" spans="1:2" x14ac:dyDescent="0.25">
      <c r="A3723" s="4">
        <v>39233</v>
      </c>
      <c r="B3723" s="90">
        <v>0.13059999999999999</v>
      </c>
    </row>
    <row r="3724" spans="1:2" x14ac:dyDescent="0.25">
      <c r="A3724" s="4">
        <v>39232</v>
      </c>
      <c r="B3724" s="90">
        <v>0.16889999999999999</v>
      </c>
    </row>
    <row r="3725" spans="1:2" x14ac:dyDescent="0.25">
      <c r="A3725" s="4">
        <v>39231</v>
      </c>
      <c r="B3725" s="90">
        <v>0.1681</v>
      </c>
    </row>
    <row r="3726" spans="1:2" x14ac:dyDescent="0.25">
      <c r="A3726" s="4">
        <v>39230</v>
      </c>
      <c r="B3726" s="90">
        <v>0.1726</v>
      </c>
    </row>
    <row r="3727" spans="1:2" x14ac:dyDescent="0.25">
      <c r="A3727" s="4">
        <v>39229</v>
      </c>
      <c r="B3727" s="90">
        <v>0.13850000000000001</v>
      </c>
    </row>
    <row r="3728" spans="1:2" x14ac:dyDescent="0.25">
      <c r="A3728" s="4">
        <v>39228</v>
      </c>
      <c r="B3728" s="90">
        <v>0.10390000000000001</v>
      </c>
    </row>
    <row r="3729" spans="1:2" x14ac:dyDescent="0.25">
      <c r="A3729" s="4">
        <v>39227</v>
      </c>
      <c r="B3729" s="90">
        <v>0.10440000000000001</v>
      </c>
    </row>
    <row r="3730" spans="1:2" x14ac:dyDescent="0.25">
      <c r="A3730" s="4">
        <v>39226</v>
      </c>
      <c r="B3730" s="90">
        <v>0.12330000000000001</v>
      </c>
    </row>
    <row r="3731" spans="1:2" x14ac:dyDescent="0.25">
      <c r="A3731" s="4">
        <v>39225</v>
      </c>
      <c r="B3731" s="90">
        <v>0.16420000000000001</v>
      </c>
    </row>
    <row r="3732" spans="1:2" x14ac:dyDescent="0.25">
      <c r="A3732" s="4">
        <v>39224</v>
      </c>
      <c r="B3732" s="90">
        <v>0.16819999999999999</v>
      </c>
    </row>
    <row r="3733" spans="1:2" x14ac:dyDescent="0.25">
      <c r="A3733" s="4">
        <v>39223</v>
      </c>
      <c r="B3733" s="90">
        <v>0.16839999999999999</v>
      </c>
    </row>
    <row r="3734" spans="1:2" x14ac:dyDescent="0.25">
      <c r="A3734" s="4">
        <v>39222</v>
      </c>
      <c r="B3734" s="90">
        <v>0.1447</v>
      </c>
    </row>
    <row r="3735" spans="1:2" x14ac:dyDescent="0.25">
      <c r="A3735" s="4">
        <v>39221</v>
      </c>
      <c r="B3735" s="90">
        <v>0.10970000000000001</v>
      </c>
    </row>
    <row r="3736" spans="1:2" x14ac:dyDescent="0.25">
      <c r="A3736" s="4">
        <v>39220</v>
      </c>
      <c r="B3736" s="90">
        <v>0.1109</v>
      </c>
    </row>
    <row r="3737" spans="1:2" x14ac:dyDescent="0.25">
      <c r="A3737" s="4">
        <v>39219</v>
      </c>
      <c r="B3737" s="90">
        <v>0.12429999999999999</v>
      </c>
    </row>
    <row r="3738" spans="1:2" x14ac:dyDescent="0.25">
      <c r="A3738" s="4">
        <v>39218</v>
      </c>
      <c r="B3738" s="90">
        <v>0.1656</v>
      </c>
    </row>
    <row r="3739" spans="1:2" x14ac:dyDescent="0.25">
      <c r="A3739" s="4">
        <v>39217</v>
      </c>
      <c r="B3739" s="90">
        <v>0.1633</v>
      </c>
    </row>
    <row r="3740" spans="1:2" x14ac:dyDescent="0.25">
      <c r="A3740" s="4">
        <v>39216</v>
      </c>
      <c r="B3740" s="90">
        <v>0.16550000000000001</v>
      </c>
    </row>
    <row r="3741" spans="1:2" x14ac:dyDescent="0.25">
      <c r="A3741" s="4">
        <v>39215</v>
      </c>
      <c r="B3741" s="90">
        <v>0.1303</v>
      </c>
    </row>
    <row r="3742" spans="1:2" x14ac:dyDescent="0.25">
      <c r="A3742" s="4">
        <v>39214</v>
      </c>
      <c r="B3742" s="90">
        <v>0.106</v>
      </c>
    </row>
    <row r="3743" spans="1:2" x14ac:dyDescent="0.25">
      <c r="A3743" s="4">
        <v>39213</v>
      </c>
      <c r="B3743" s="90">
        <v>9.6100000000000005E-2</v>
      </c>
    </row>
    <row r="3744" spans="1:2" x14ac:dyDescent="0.25">
      <c r="A3744" s="4">
        <v>39212</v>
      </c>
      <c r="B3744" s="90">
        <v>0.14130000000000001</v>
      </c>
    </row>
    <row r="3745" spans="1:2" x14ac:dyDescent="0.25">
      <c r="A3745" s="4">
        <v>39211</v>
      </c>
      <c r="B3745" s="90">
        <v>0.16719999999999999</v>
      </c>
    </row>
    <row r="3746" spans="1:2" x14ac:dyDescent="0.25">
      <c r="A3746" s="4">
        <v>39210</v>
      </c>
      <c r="B3746" s="90">
        <v>0.1646</v>
      </c>
    </row>
    <row r="3747" spans="1:2" x14ac:dyDescent="0.25">
      <c r="A3747" s="4">
        <v>39209</v>
      </c>
      <c r="B3747" s="90">
        <v>0.2014</v>
      </c>
    </row>
    <row r="3748" spans="1:2" x14ac:dyDescent="0.25">
      <c r="A3748" s="4">
        <v>39208</v>
      </c>
      <c r="B3748" s="90">
        <v>0.16789999999999999</v>
      </c>
    </row>
    <row r="3749" spans="1:2" x14ac:dyDescent="0.25">
      <c r="A3749" s="4">
        <v>39207</v>
      </c>
      <c r="B3749" s="90">
        <v>0.1431</v>
      </c>
    </row>
    <row r="3750" spans="1:2" x14ac:dyDescent="0.25">
      <c r="A3750" s="4">
        <v>39206</v>
      </c>
      <c r="B3750" s="90">
        <v>0.14430000000000001</v>
      </c>
    </row>
    <row r="3751" spans="1:2" x14ac:dyDescent="0.25">
      <c r="A3751" s="4">
        <v>39205</v>
      </c>
      <c r="B3751" s="90">
        <v>0.16930000000000001</v>
      </c>
    </row>
    <row r="3752" spans="1:2" x14ac:dyDescent="0.25">
      <c r="A3752" s="4">
        <v>39204</v>
      </c>
      <c r="B3752" s="90">
        <v>0.20380000000000001</v>
      </c>
    </row>
    <row r="3753" spans="1:2" x14ac:dyDescent="0.25">
      <c r="A3753" s="4">
        <v>39203</v>
      </c>
      <c r="B3753" s="90">
        <v>0.1439</v>
      </c>
    </row>
    <row r="3754" spans="1:2" x14ac:dyDescent="0.25">
      <c r="A3754" s="4">
        <v>39202</v>
      </c>
      <c r="B3754" s="90">
        <v>0.14399999999999999</v>
      </c>
    </row>
    <row r="3755" spans="1:2" x14ac:dyDescent="0.25">
      <c r="A3755" s="4">
        <v>39201</v>
      </c>
      <c r="B3755" s="90">
        <v>0.11840000000000001</v>
      </c>
    </row>
    <row r="3756" spans="1:2" x14ac:dyDescent="0.25">
      <c r="A3756" s="4">
        <v>39200</v>
      </c>
      <c r="B3756" s="90">
        <v>8.3099999999999993E-2</v>
      </c>
    </row>
    <row r="3757" spans="1:2" x14ac:dyDescent="0.25">
      <c r="A3757" s="4">
        <v>39199</v>
      </c>
      <c r="B3757" s="90">
        <v>0.12770000000000001</v>
      </c>
    </row>
    <row r="3758" spans="1:2" x14ac:dyDescent="0.25">
      <c r="A3758" s="4">
        <v>39198</v>
      </c>
      <c r="B3758" s="90">
        <v>0.1439</v>
      </c>
    </row>
    <row r="3759" spans="1:2" x14ac:dyDescent="0.25">
      <c r="A3759" s="4">
        <v>39197</v>
      </c>
      <c r="B3759" s="90">
        <v>0.14940000000000001</v>
      </c>
    </row>
    <row r="3760" spans="1:2" x14ac:dyDescent="0.25">
      <c r="A3760" s="4">
        <v>39196</v>
      </c>
      <c r="B3760" s="90">
        <v>0.1358</v>
      </c>
    </row>
    <row r="3761" spans="1:2" x14ac:dyDescent="0.25">
      <c r="A3761" s="4">
        <v>39195</v>
      </c>
      <c r="B3761" s="90">
        <v>0.14230000000000001</v>
      </c>
    </row>
    <row r="3762" spans="1:2" x14ac:dyDescent="0.25">
      <c r="A3762" s="4">
        <v>39194</v>
      </c>
      <c r="B3762" s="90">
        <v>0.1134</v>
      </c>
    </row>
    <row r="3763" spans="1:2" x14ac:dyDescent="0.25">
      <c r="A3763" s="4">
        <v>39193</v>
      </c>
      <c r="B3763" s="90">
        <v>8.8200000000000001E-2</v>
      </c>
    </row>
    <row r="3764" spans="1:2" x14ac:dyDescent="0.25">
      <c r="A3764" s="4">
        <v>39192</v>
      </c>
      <c r="B3764" s="90">
        <v>0.1099</v>
      </c>
    </row>
    <row r="3765" spans="1:2" x14ac:dyDescent="0.25">
      <c r="A3765" s="4">
        <v>39191</v>
      </c>
      <c r="B3765" s="90">
        <v>0.13200000000000001</v>
      </c>
    </row>
    <row r="3766" spans="1:2" x14ac:dyDescent="0.25">
      <c r="A3766" s="4">
        <v>39190</v>
      </c>
      <c r="B3766" s="90">
        <v>0.14349999999999999</v>
      </c>
    </row>
    <row r="3767" spans="1:2" x14ac:dyDescent="0.25">
      <c r="A3767" s="4">
        <v>39189</v>
      </c>
      <c r="B3767" s="90">
        <v>0.14879999999999999</v>
      </c>
    </row>
    <row r="3768" spans="1:2" x14ac:dyDescent="0.25">
      <c r="A3768" s="4">
        <v>39188</v>
      </c>
      <c r="B3768" s="90">
        <v>0.13489999999999999</v>
      </c>
    </row>
    <row r="3769" spans="1:2" x14ac:dyDescent="0.25">
      <c r="A3769" s="4">
        <v>39187</v>
      </c>
      <c r="B3769" s="90">
        <v>0.10340000000000001</v>
      </c>
    </row>
    <row r="3770" spans="1:2" x14ac:dyDescent="0.25">
      <c r="A3770" s="4">
        <v>39186</v>
      </c>
      <c r="B3770" s="90">
        <v>7.8700000000000006E-2</v>
      </c>
    </row>
    <row r="3771" spans="1:2" x14ac:dyDescent="0.25">
      <c r="A3771" s="4">
        <v>39185</v>
      </c>
      <c r="B3771" s="90">
        <v>0.10639999999999999</v>
      </c>
    </row>
    <row r="3772" spans="1:2" x14ac:dyDescent="0.25">
      <c r="A3772" s="4">
        <v>39184</v>
      </c>
      <c r="B3772" s="90">
        <v>0.14410000000000001</v>
      </c>
    </row>
    <row r="3773" spans="1:2" x14ac:dyDescent="0.25">
      <c r="A3773" s="4">
        <v>39183</v>
      </c>
      <c r="B3773" s="90">
        <v>0.14169999999999999</v>
      </c>
    </row>
    <row r="3774" spans="1:2" x14ac:dyDescent="0.25">
      <c r="A3774" s="4">
        <v>39182</v>
      </c>
      <c r="B3774" s="90">
        <v>0.13500000000000001</v>
      </c>
    </row>
    <row r="3775" spans="1:2" x14ac:dyDescent="0.25">
      <c r="A3775" s="4">
        <v>39181</v>
      </c>
      <c r="B3775" s="90">
        <v>0.1537</v>
      </c>
    </row>
    <row r="3776" spans="1:2" x14ac:dyDescent="0.25">
      <c r="A3776" s="4">
        <v>39180</v>
      </c>
      <c r="B3776" s="90">
        <v>0.1246</v>
      </c>
    </row>
    <row r="3777" spans="1:2" x14ac:dyDescent="0.25">
      <c r="A3777" s="4">
        <v>39179</v>
      </c>
      <c r="B3777" s="90">
        <v>8.8900000000000007E-2</v>
      </c>
    </row>
    <row r="3778" spans="1:2" x14ac:dyDescent="0.25">
      <c r="A3778" s="4">
        <v>39178</v>
      </c>
      <c r="B3778" s="90">
        <v>8.8900000000000007E-2</v>
      </c>
    </row>
    <row r="3779" spans="1:2" x14ac:dyDescent="0.25">
      <c r="A3779" s="4">
        <v>39177</v>
      </c>
      <c r="B3779" s="90">
        <v>0.1215</v>
      </c>
    </row>
    <row r="3780" spans="1:2" x14ac:dyDescent="0.25">
      <c r="A3780" s="4">
        <v>39176</v>
      </c>
      <c r="B3780" s="90">
        <v>0.1293</v>
      </c>
    </row>
    <row r="3781" spans="1:2" x14ac:dyDescent="0.25">
      <c r="A3781" s="4">
        <v>39175</v>
      </c>
      <c r="B3781" s="90">
        <v>0.12640000000000001</v>
      </c>
    </row>
    <row r="3782" spans="1:2" x14ac:dyDescent="0.25">
      <c r="A3782" s="4">
        <v>39174</v>
      </c>
      <c r="B3782" s="90">
        <v>0.12989999999999999</v>
      </c>
    </row>
    <row r="3783" spans="1:2" x14ac:dyDescent="0.25">
      <c r="A3783" s="4">
        <v>39173</v>
      </c>
      <c r="B3783" s="90">
        <v>0.12720000000000001</v>
      </c>
    </row>
    <row r="3784" spans="1:2" x14ac:dyDescent="0.25">
      <c r="A3784" s="4">
        <v>39172</v>
      </c>
      <c r="B3784" s="90">
        <v>0.12720000000000001</v>
      </c>
    </row>
    <row r="3785" spans="1:2" x14ac:dyDescent="0.25">
      <c r="A3785" s="4">
        <v>39171</v>
      </c>
      <c r="B3785" s="90">
        <v>0.1246</v>
      </c>
    </row>
    <row r="3786" spans="1:2" x14ac:dyDescent="0.25">
      <c r="A3786" s="4">
        <v>39170</v>
      </c>
      <c r="B3786" s="90">
        <v>0.14729999999999999</v>
      </c>
    </row>
    <row r="3787" spans="1:2" x14ac:dyDescent="0.25">
      <c r="A3787" s="4">
        <v>39169</v>
      </c>
      <c r="B3787" s="90">
        <v>0.19189999999999999</v>
      </c>
    </row>
    <row r="3788" spans="1:2" x14ac:dyDescent="0.25">
      <c r="A3788" s="4">
        <v>39168</v>
      </c>
      <c r="B3788" s="90">
        <v>0.17510000000000001</v>
      </c>
    </row>
    <row r="3789" spans="1:2" x14ac:dyDescent="0.25">
      <c r="A3789" s="4">
        <v>39167</v>
      </c>
      <c r="B3789" s="90">
        <v>0.18709999999999999</v>
      </c>
    </row>
    <row r="3790" spans="1:2" x14ac:dyDescent="0.25">
      <c r="A3790" s="4">
        <v>39166</v>
      </c>
      <c r="B3790" s="90">
        <v>0.1542</v>
      </c>
    </row>
    <row r="3791" spans="1:2" x14ac:dyDescent="0.25">
      <c r="A3791" s="4">
        <v>39165</v>
      </c>
      <c r="B3791" s="90">
        <v>0.12820000000000001</v>
      </c>
    </row>
    <row r="3792" spans="1:2" x14ac:dyDescent="0.25">
      <c r="A3792" s="4">
        <v>39164</v>
      </c>
      <c r="B3792" s="90">
        <v>0.121</v>
      </c>
    </row>
    <row r="3793" spans="1:2" x14ac:dyDescent="0.25">
      <c r="A3793" s="4">
        <v>39163</v>
      </c>
      <c r="B3793" s="90">
        <v>0.14480000000000001</v>
      </c>
    </row>
    <row r="3794" spans="1:2" x14ac:dyDescent="0.25">
      <c r="A3794" s="4">
        <v>39162</v>
      </c>
      <c r="B3794" s="90">
        <v>0.18790000000000001</v>
      </c>
    </row>
    <row r="3795" spans="1:2" x14ac:dyDescent="0.25">
      <c r="A3795" s="4">
        <v>39161</v>
      </c>
      <c r="B3795" s="90">
        <v>0.1852</v>
      </c>
    </row>
    <row r="3796" spans="1:2" x14ac:dyDescent="0.25">
      <c r="A3796" s="4">
        <v>39160</v>
      </c>
      <c r="B3796" s="90">
        <v>0.19439999999999999</v>
      </c>
    </row>
    <row r="3797" spans="1:2" x14ac:dyDescent="0.25">
      <c r="A3797" s="4">
        <v>39159</v>
      </c>
      <c r="B3797" s="90">
        <v>0.1598</v>
      </c>
    </row>
    <row r="3798" spans="1:2" x14ac:dyDescent="0.25">
      <c r="A3798" s="4">
        <v>39158</v>
      </c>
      <c r="B3798" s="90">
        <v>0.1236</v>
      </c>
    </row>
    <row r="3799" spans="1:2" x14ac:dyDescent="0.25">
      <c r="A3799" s="4">
        <v>39157</v>
      </c>
      <c r="B3799" s="90">
        <v>0.126</v>
      </c>
    </row>
    <row r="3800" spans="1:2" x14ac:dyDescent="0.25">
      <c r="A3800" s="4">
        <v>39156</v>
      </c>
      <c r="B3800" s="90">
        <v>0.16520000000000001</v>
      </c>
    </row>
    <row r="3801" spans="1:2" x14ac:dyDescent="0.25">
      <c r="A3801" s="4">
        <v>39155</v>
      </c>
      <c r="B3801" s="90">
        <v>0.18720000000000001</v>
      </c>
    </row>
    <row r="3802" spans="1:2" x14ac:dyDescent="0.25">
      <c r="A3802" s="4">
        <v>39154</v>
      </c>
      <c r="B3802" s="90">
        <v>0.1953</v>
      </c>
    </row>
    <row r="3803" spans="1:2" x14ac:dyDescent="0.25">
      <c r="A3803" s="4">
        <v>39153</v>
      </c>
      <c r="B3803" s="90">
        <v>0.1905</v>
      </c>
    </row>
    <row r="3804" spans="1:2" x14ac:dyDescent="0.25">
      <c r="A3804" s="4">
        <v>39152</v>
      </c>
      <c r="B3804" s="90">
        <v>0.14949999999999999</v>
      </c>
    </row>
    <row r="3805" spans="1:2" x14ac:dyDescent="0.25">
      <c r="A3805" s="4">
        <v>39151</v>
      </c>
      <c r="B3805" s="90">
        <v>0.1237</v>
      </c>
    </row>
    <row r="3806" spans="1:2" x14ac:dyDescent="0.25">
      <c r="A3806" s="4">
        <v>39150</v>
      </c>
      <c r="B3806" s="90">
        <v>0.11890000000000001</v>
      </c>
    </row>
    <row r="3807" spans="1:2" x14ac:dyDescent="0.25">
      <c r="A3807" s="4">
        <v>39149</v>
      </c>
      <c r="B3807" s="90">
        <v>0.15959999999999999</v>
      </c>
    </row>
    <row r="3808" spans="1:2" x14ac:dyDescent="0.25">
      <c r="A3808" s="4">
        <v>39148</v>
      </c>
      <c r="B3808" s="90">
        <v>0.18820000000000001</v>
      </c>
    </row>
    <row r="3809" spans="1:2" x14ac:dyDescent="0.25">
      <c r="A3809" s="4">
        <v>39147</v>
      </c>
      <c r="B3809" s="90">
        <v>0.22539999999999999</v>
      </c>
    </row>
    <row r="3810" spans="1:2" x14ac:dyDescent="0.25">
      <c r="A3810" s="4">
        <v>39146</v>
      </c>
      <c r="B3810" s="90">
        <v>0.221</v>
      </c>
    </row>
    <row r="3811" spans="1:2" x14ac:dyDescent="0.25">
      <c r="A3811" s="4">
        <v>39145</v>
      </c>
      <c r="B3811" s="90">
        <v>0.18779999999999999</v>
      </c>
    </row>
    <row r="3812" spans="1:2" x14ac:dyDescent="0.25">
      <c r="A3812" s="4">
        <v>39144</v>
      </c>
      <c r="B3812" s="90">
        <v>0.152</v>
      </c>
    </row>
    <row r="3813" spans="1:2" x14ac:dyDescent="0.25">
      <c r="A3813" s="4">
        <v>39143</v>
      </c>
      <c r="B3813" s="90">
        <v>0.1452</v>
      </c>
    </row>
    <row r="3814" spans="1:2" x14ac:dyDescent="0.25">
      <c r="A3814" s="4">
        <v>39142</v>
      </c>
      <c r="B3814" s="90">
        <v>0.12590000000000001</v>
      </c>
    </row>
    <row r="3815" spans="1:2" x14ac:dyDescent="0.25">
      <c r="A3815" s="4">
        <v>39141</v>
      </c>
      <c r="B3815" s="90">
        <v>0.12839999999999999</v>
      </c>
    </row>
    <row r="3816" spans="1:2" x14ac:dyDescent="0.25">
      <c r="A3816" s="4">
        <v>39140</v>
      </c>
      <c r="B3816" s="90">
        <v>0.1293</v>
      </c>
    </row>
    <row r="3817" spans="1:2" x14ac:dyDescent="0.25">
      <c r="A3817" s="4">
        <v>39139</v>
      </c>
      <c r="B3817" s="90">
        <v>0.14729999999999999</v>
      </c>
    </row>
    <row r="3818" spans="1:2" x14ac:dyDescent="0.25">
      <c r="A3818" s="4">
        <v>39138</v>
      </c>
      <c r="B3818" s="90">
        <v>0.13769999999999999</v>
      </c>
    </row>
    <row r="3819" spans="1:2" x14ac:dyDescent="0.25">
      <c r="A3819" s="4">
        <v>39137</v>
      </c>
      <c r="B3819" s="90">
        <v>0.13769999999999999</v>
      </c>
    </row>
    <row r="3820" spans="1:2" x14ac:dyDescent="0.25">
      <c r="A3820" s="4">
        <v>39136</v>
      </c>
      <c r="B3820" s="90">
        <v>0.12820000000000001</v>
      </c>
    </row>
    <row r="3821" spans="1:2" x14ac:dyDescent="0.25">
      <c r="A3821" s="4">
        <v>39135</v>
      </c>
      <c r="B3821" s="90">
        <v>0.11749999999999999</v>
      </c>
    </row>
    <row r="3822" spans="1:2" x14ac:dyDescent="0.25">
      <c r="A3822" s="4">
        <v>39134</v>
      </c>
      <c r="B3822" s="90">
        <v>0.13009999999999999</v>
      </c>
    </row>
    <row r="3823" spans="1:2" x14ac:dyDescent="0.25">
      <c r="A3823" s="4">
        <v>39133</v>
      </c>
      <c r="B3823" s="90">
        <v>0.107</v>
      </c>
    </row>
    <row r="3824" spans="1:2" x14ac:dyDescent="0.25">
      <c r="A3824" s="4">
        <v>39132</v>
      </c>
      <c r="B3824" s="90">
        <v>7.0300000000000001E-2</v>
      </c>
    </row>
    <row r="3825" spans="1:2" x14ac:dyDescent="0.25">
      <c r="A3825" s="4">
        <v>39131</v>
      </c>
      <c r="B3825" s="90">
        <v>7.0300000000000001E-2</v>
      </c>
    </row>
    <row r="3826" spans="1:2" x14ac:dyDescent="0.25">
      <c r="A3826" s="4">
        <v>39130</v>
      </c>
      <c r="B3826" s="90">
        <v>7.0300000000000001E-2</v>
      </c>
    </row>
    <row r="3827" spans="1:2" x14ac:dyDescent="0.25">
      <c r="A3827" s="4">
        <v>39129</v>
      </c>
      <c r="B3827" s="90">
        <v>7.3499999999999996E-2</v>
      </c>
    </row>
    <row r="3828" spans="1:2" x14ac:dyDescent="0.25">
      <c r="A3828" s="4">
        <v>39128</v>
      </c>
      <c r="B3828" s="90">
        <v>6.4699999999999994E-2</v>
      </c>
    </row>
    <row r="3829" spans="1:2" x14ac:dyDescent="0.25">
      <c r="A3829" s="4">
        <v>39127</v>
      </c>
      <c r="B3829" s="90">
        <v>7.8799999999999995E-2</v>
      </c>
    </row>
    <row r="3830" spans="1:2" x14ac:dyDescent="0.25">
      <c r="A3830" s="4">
        <v>39126</v>
      </c>
      <c r="B3830" s="90">
        <v>6.5299999999999997E-2</v>
      </c>
    </row>
    <row r="3831" spans="1:2" x14ac:dyDescent="0.25">
      <c r="A3831" s="4">
        <v>39125</v>
      </c>
      <c r="B3831" s="90">
        <v>7.0999999999999994E-2</v>
      </c>
    </row>
    <row r="3832" spans="1:2" x14ac:dyDescent="0.25">
      <c r="A3832" s="4">
        <v>39124</v>
      </c>
      <c r="B3832" s="90">
        <v>7.0599999999999996E-2</v>
      </c>
    </row>
    <row r="3833" spans="1:2" x14ac:dyDescent="0.25">
      <c r="A3833" s="4">
        <v>39123</v>
      </c>
      <c r="B3833" s="90">
        <v>7.0599999999999996E-2</v>
      </c>
    </row>
    <row r="3834" spans="1:2" x14ac:dyDescent="0.25">
      <c r="A3834" s="4">
        <v>39122</v>
      </c>
      <c r="B3834" s="90">
        <v>7.0199999999999999E-2</v>
      </c>
    </row>
    <row r="3835" spans="1:2" x14ac:dyDescent="0.25">
      <c r="A3835" s="4">
        <v>39121</v>
      </c>
      <c r="B3835" s="90">
        <v>6.5299999999999997E-2</v>
      </c>
    </row>
    <row r="3836" spans="1:2" x14ac:dyDescent="0.25">
      <c r="A3836" s="4">
        <v>39120</v>
      </c>
      <c r="B3836" s="90">
        <v>7.0400000000000004E-2</v>
      </c>
    </row>
    <row r="3837" spans="1:2" x14ac:dyDescent="0.25">
      <c r="A3837" s="4">
        <v>39119</v>
      </c>
      <c r="B3837" s="90">
        <v>6.6699999999999995E-2</v>
      </c>
    </row>
    <row r="3838" spans="1:2" x14ac:dyDescent="0.25">
      <c r="A3838" s="4">
        <v>39118</v>
      </c>
      <c r="B3838" s="90">
        <v>7.4300000000000005E-2</v>
      </c>
    </row>
    <row r="3839" spans="1:2" x14ac:dyDescent="0.25">
      <c r="A3839" s="4">
        <v>39117</v>
      </c>
      <c r="B3839" s="90">
        <v>6.93E-2</v>
      </c>
    </row>
    <row r="3840" spans="1:2" x14ac:dyDescent="0.25">
      <c r="A3840" s="4">
        <v>39116</v>
      </c>
      <c r="B3840" s="90">
        <v>6.93E-2</v>
      </c>
    </row>
    <row r="3841" spans="1:2" x14ac:dyDescent="0.25">
      <c r="A3841" s="4">
        <v>39115</v>
      </c>
      <c r="B3841" s="90">
        <v>6.4100000000000004E-2</v>
      </c>
    </row>
    <row r="3842" spans="1:2" x14ac:dyDescent="0.25">
      <c r="A3842" s="4">
        <v>39114</v>
      </c>
      <c r="B3842" s="90">
        <v>7.2099999999999997E-2</v>
      </c>
    </row>
    <row r="3843" spans="1:2" x14ac:dyDescent="0.25">
      <c r="A3843" s="4">
        <v>39113</v>
      </c>
      <c r="B3843" s="90">
        <v>0.1154</v>
      </c>
    </row>
    <row r="3844" spans="1:2" x14ac:dyDescent="0.25">
      <c r="A3844" s="4">
        <v>39112</v>
      </c>
      <c r="B3844" s="90">
        <v>0.1381</v>
      </c>
    </row>
    <row r="3845" spans="1:2" x14ac:dyDescent="0.25">
      <c r="A3845" s="4">
        <v>39111</v>
      </c>
      <c r="B3845" s="90">
        <v>0.1663</v>
      </c>
    </row>
    <row r="3846" spans="1:2" x14ac:dyDescent="0.25">
      <c r="A3846" s="4">
        <v>39110</v>
      </c>
      <c r="B3846" s="90">
        <v>0.13239999999999999</v>
      </c>
    </row>
    <row r="3847" spans="1:2" x14ac:dyDescent="0.25">
      <c r="A3847" s="4">
        <v>39109</v>
      </c>
      <c r="B3847" s="90">
        <v>0.10580000000000001</v>
      </c>
    </row>
    <row r="3848" spans="1:2" x14ac:dyDescent="0.25">
      <c r="A3848" s="4">
        <v>39108</v>
      </c>
      <c r="B3848" s="90">
        <v>0.10829999999999999</v>
      </c>
    </row>
    <row r="3849" spans="1:2" x14ac:dyDescent="0.25">
      <c r="A3849" s="4">
        <v>39107</v>
      </c>
      <c r="B3849" s="90">
        <v>0.12740000000000001</v>
      </c>
    </row>
    <row r="3850" spans="1:2" x14ac:dyDescent="0.25">
      <c r="A3850" s="4">
        <v>39106</v>
      </c>
      <c r="B3850" s="90">
        <v>0.1716</v>
      </c>
    </row>
    <row r="3851" spans="1:2" x14ac:dyDescent="0.25">
      <c r="A3851" s="4">
        <v>39105</v>
      </c>
      <c r="B3851" s="90">
        <v>0.1565</v>
      </c>
    </row>
    <row r="3852" spans="1:2" x14ac:dyDescent="0.25">
      <c r="A3852" s="4">
        <v>39104</v>
      </c>
      <c r="B3852" s="90">
        <v>0.1865</v>
      </c>
    </row>
    <row r="3853" spans="1:2" x14ac:dyDescent="0.25">
      <c r="A3853" s="4">
        <v>39103</v>
      </c>
      <c r="B3853" s="90">
        <v>0.15040000000000001</v>
      </c>
    </row>
    <row r="3854" spans="1:2" x14ac:dyDescent="0.25">
      <c r="A3854" s="4">
        <v>39102</v>
      </c>
      <c r="B3854" s="90">
        <v>0.15040000000000001</v>
      </c>
    </row>
    <row r="3855" spans="1:2" x14ac:dyDescent="0.25">
      <c r="A3855" s="4">
        <v>39101</v>
      </c>
      <c r="B3855" s="90">
        <v>0.1694</v>
      </c>
    </row>
    <row r="3856" spans="1:2" x14ac:dyDescent="0.25">
      <c r="A3856" s="4">
        <v>39100</v>
      </c>
      <c r="B3856" s="90">
        <v>0.18559999999999999</v>
      </c>
    </row>
    <row r="3857" spans="1:2" x14ac:dyDescent="0.25">
      <c r="A3857" s="4">
        <v>39099</v>
      </c>
      <c r="B3857" s="90">
        <v>0.23119999999999999</v>
      </c>
    </row>
    <row r="3858" spans="1:2" x14ac:dyDescent="0.25">
      <c r="A3858" s="4">
        <v>39098</v>
      </c>
      <c r="B3858" s="90">
        <v>0.2389</v>
      </c>
    </row>
    <row r="3859" spans="1:2" x14ac:dyDescent="0.25">
      <c r="A3859" s="4">
        <v>39097</v>
      </c>
      <c r="B3859" s="90">
        <v>0.25119999999999998</v>
      </c>
    </row>
    <row r="3860" spans="1:2" x14ac:dyDescent="0.25">
      <c r="A3860" s="4">
        <v>39096</v>
      </c>
      <c r="B3860" s="90">
        <v>0.2074</v>
      </c>
    </row>
    <row r="3861" spans="1:2" x14ac:dyDescent="0.25">
      <c r="A3861" s="4">
        <v>39095</v>
      </c>
      <c r="B3861" s="90">
        <v>0.17019999999999999</v>
      </c>
    </row>
    <row r="3862" spans="1:2" x14ac:dyDescent="0.25">
      <c r="A3862" s="4">
        <v>39094</v>
      </c>
      <c r="B3862" s="90">
        <v>0.1651</v>
      </c>
    </row>
    <row r="3863" spans="1:2" x14ac:dyDescent="0.25">
      <c r="A3863" s="4">
        <v>39093</v>
      </c>
      <c r="B3863" s="90">
        <v>0.19950000000000001</v>
      </c>
    </row>
    <row r="3864" spans="1:2" x14ac:dyDescent="0.25">
      <c r="A3864" s="4">
        <v>39092</v>
      </c>
      <c r="B3864" s="90">
        <v>0.247</v>
      </c>
    </row>
    <row r="3865" spans="1:2" x14ac:dyDescent="0.25">
      <c r="A3865" s="4">
        <v>39091</v>
      </c>
      <c r="B3865" s="90">
        <v>0.22950000000000001</v>
      </c>
    </row>
    <row r="3866" spans="1:2" x14ac:dyDescent="0.25">
      <c r="A3866" s="4">
        <v>39090</v>
      </c>
      <c r="B3866" s="90">
        <v>0.24909999999999999</v>
      </c>
    </row>
    <row r="3867" spans="1:2" x14ac:dyDescent="0.25">
      <c r="A3867" s="4">
        <v>39089</v>
      </c>
      <c r="B3867" s="90">
        <v>0.20680000000000001</v>
      </c>
    </row>
    <row r="3868" spans="1:2" x14ac:dyDescent="0.25">
      <c r="A3868" s="4">
        <v>39088</v>
      </c>
      <c r="B3868" s="90">
        <v>0.17910000000000001</v>
      </c>
    </row>
    <row r="3869" spans="1:2" x14ac:dyDescent="0.25">
      <c r="A3869" s="4">
        <v>39087</v>
      </c>
      <c r="B3869" s="90">
        <v>0.17480000000000001</v>
      </c>
    </row>
    <row r="3870" spans="1:2" x14ac:dyDescent="0.25">
      <c r="A3870" s="4">
        <v>39086</v>
      </c>
      <c r="B3870" s="90">
        <v>0.19980000000000001</v>
      </c>
    </row>
    <row r="3871" spans="1:2" x14ac:dyDescent="0.25">
      <c r="A3871" s="4">
        <v>39085</v>
      </c>
      <c r="B3871" s="90">
        <v>0.23880000000000001</v>
      </c>
    </row>
    <row r="3872" spans="1:2" x14ac:dyDescent="0.25">
      <c r="A3872" s="4">
        <v>39084</v>
      </c>
      <c r="B3872" s="90">
        <v>0.24629999999999999</v>
      </c>
    </row>
    <row r="3873" spans="1:2" x14ac:dyDescent="0.25">
      <c r="A3873" s="4">
        <v>39083</v>
      </c>
      <c r="B3873" s="90">
        <v>0.21890000000000001</v>
      </c>
    </row>
    <row r="3874" spans="1:2" x14ac:dyDescent="0.25">
      <c r="A3874" s="4">
        <v>39082</v>
      </c>
      <c r="B3874" s="90">
        <v>0.19059999999999999</v>
      </c>
    </row>
    <row r="3875" spans="1:2" x14ac:dyDescent="0.25">
      <c r="A3875" s="4">
        <v>39081</v>
      </c>
      <c r="B3875" s="90">
        <v>0.15260000000000001</v>
      </c>
    </row>
    <row r="3876" spans="1:2" x14ac:dyDescent="0.25">
      <c r="A3876" s="4">
        <v>39080</v>
      </c>
      <c r="B3876" s="90">
        <v>0.1618</v>
      </c>
    </row>
    <row r="3877" spans="1:2" x14ac:dyDescent="0.25">
      <c r="A3877" s="4">
        <v>39079</v>
      </c>
      <c r="B3877" s="90">
        <v>0.19040000000000001</v>
      </c>
    </row>
    <row r="3878" spans="1:2" x14ac:dyDescent="0.25">
      <c r="A3878" s="4">
        <v>39078</v>
      </c>
      <c r="B3878" s="90">
        <v>0.22020000000000001</v>
      </c>
    </row>
    <row r="3879" spans="1:2" x14ac:dyDescent="0.25">
      <c r="A3879" s="4">
        <v>39077</v>
      </c>
      <c r="B3879" s="90">
        <v>0.2195</v>
      </c>
    </row>
    <row r="3880" spans="1:2" x14ac:dyDescent="0.25">
      <c r="A3880" s="4">
        <v>39076</v>
      </c>
      <c r="B3880" s="90">
        <v>0.1915</v>
      </c>
    </row>
    <row r="3881" spans="1:2" x14ac:dyDescent="0.25">
      <c r="A3881" s="4">
        <v>39075</v>
      </c>
      <c r="B3881" s="90">
        <v>0.1535</v>
      </c>
    </row>
    <row r="3882" spans="1:2" x14ac:dyDescent="0.25">
      <c r="A3882" s="4">
        <v>39074</v>
      </c>
      <c r="B3882" s="90">
        <v>0.12520000000000001</v>
      </c>
    </row>
    <row r="3883" spans="1:2" x14ac:dyDescent="0.25">
      <c r="A3883" s="4">
        <v>39073</v>
      </c>
      <c r="B3883" s="90">
        <v>0.1255</v>
      </c>
    </row>
    <row r="3884" spans="1:2" x14ac:dyDescent="0.25">
      <c r="A3884" s="4">
        <v>39072</v>
      </c>
      <c r="B3884" s="90">
        <v>0.15340000000000001</v>
      </c>
    </row>
    <row r="3885" spans="1:2" x14ac:dyDescent="0.25">
      <c r="A3885" s="4">
        <v>39071</v>
      </c>
      <c r="B3885" s="90">
        <v>0.15890000000000001</v>
      </c>
    </row>
    <row r="3886" spans="1:2" x14ac:dyDescent="0.25">
      <c r="A3886" s="4">
        <v>39070</v>
      </c>
      <c r="B3886" s="90">
        <v>0.1729</v>
      </c>
    </row>
    <row r="3887" spans="1:2" x14ac:dyDescent="0.25">
      <c r="A3887" s="4">
        <v>39069</v>
      </c>
      <c r="B3887" s="90">
        <v>0.186</v>
      </c>
    </row>
    <row r="3888" spans="1:2" x14ac:dyDescent="0.25">
      <c r="A3888" s="4">
        <v>39068</v>
      </c>
      <c r="B3888" s="90">
        <v>0.1472</v>
      </c>
    </row>
    <row r="3889" spans="1:2" x14ac:dyDescent="0.25">
      <c r="A3889" s="4">
        <v>39067</v>
      </c>
      <c r="B3889" s="90">
        <v>0.11940000000000001</v>
      </c>
    </row>
    <row r="3890" spans="1:2" x14ac:dyDescent="0.25">
      <c r="A3890" s="4">
        <v>39066</v>
      </c>
      <c r="B3890" s="90">
        <v>0.11849999999999999</v>
      </c>
    </row>
    <row r="3891" spans="1:2" x14ac:dyDescent="0.25">
      <c r="A3891" s="4">
        <v>39065</v>
      </c>
      <c r="B3891" s="90">
        <v>0.14510000000000001</v>
      </c>
    </row>
    <row r="3892" spans="1:2" x14ac:dyDescent="0.25">
      <c r="A3892" s="4">
        <v>39064</v>
      </c>
      <c r="B3892" s="90">
        <v>0.1804</v>
      </c>
    </row>
    <row r="3893" spans="1:2" x14ac:dyDescent="0.25">
      <c r="A3893" s="4">
        <v>39063</v>
      </c>
      <c r="B3893" s="90">
        <v>0.1852</v>
      </c>
    </row>
    <row r="3894" spans="1:2" x14ac:dyDescent="0.25">
      <c r="A3894" s="4">
        <v>39062</v>
      </c>
      <c r="B3894" s="90">
        <v>0.1888</v>
      </c>
    </row>
    <row r="3895" spans="1:2" x14ac:dyDescent="0.25">
      <c r="A3895" s="4">
        <v>39061</v>
      </c>
      <c r="B3895" s="90">
        <v>0.14779999999999999</v>
      </c>
    </row>
    <row r="3896" spans="1:2" x14ac:dyDescent="0.25">
      <c r="A3896" s="4">
        <v>39060</v>
      </c>
      <c r="B3896" s="90">
        <v>0.12</v>
      </c>
    </row>
    <row r="3897" spans="1:2" x14ac:dyDescent="0.25">
      <c r="A3897" s="4">
        <v>39059</v>
      </c>
      <c r="B3897" s="90">
        <v>0.1081</v>
      </c>
    </row>
    <row r="3898" spans="1:2" x14ac:dyDescent="0.25">
      <c r="A3898" s="4">
        <v>39058</v>
      </c>
      <c r="B3898" s="90">
        <v>0.1447</v>
      </c>
    </row>
    <row r="3899" spans="1:2" x14ac:dyDescent="0.25">
      <c r="A3899" s="4">
        <v>39057</v>
      </c>
      <c r="B3899" s="90">
        <v>0.185</v>
      </c>
    </row>
    <row r="3900" spans="1:2" x14ac:dyDescent="0.25">
      <c r="A3900" s="4">
        <v>39056</v>
      </c>
      <c r="B3900" s="90">
        <v>0.1764</v>
      </c>
    </row>
    <row r="3901" spans="1:2" x14ac:dyDescent="0.25">
      <c r="A3901" s="4">
        <v>39055</v>
      </c>
      <c r="B3901" s="90">
        <v>0.18820000000000001</v>
      </c>
    </row>
    <row r="3902" spans="1:2" x14ac:dyDescent="0.25">
      <c r="A3902" s="4">
        <v>39054</v>
      </c>
      <c r="B3902" s="90">
        <v>0.15590000000000001</v>
      </c>
    </row>
    <row r="3903" spans="1:2" x14ac:dyDescent="0.25">
      <c r="A3903" s="4">
        <v>39053</v>
      </c>
      <c r="B3903" s="90">
        <v>0.12759999999999999</v>
      </c>
    </row>
    <row r="3904" spans="1:2" x14ac:dyDescent="0.25">
      <c r="A3904" s="4">
        <v>39052</v>
      </c>
      <c r="B3904" s="90">
        <v>0.1522</v>
      </c>
    </row>
    <row r="3905" spans="1:2" x14ac:dyDescent="0.25">
      <c r="A3905" s="4">
        <v>39051</v>
      </c>
      <c r="B3905" s="90">
        <v>0.18559999999999999</v>
      </c>
    </row>
    <row r="3906" spans="1:2" x14ac:dyDescent="0.25">
      <c r="A3906" s="4">
        <v>39050</v>
      </c>
      <c r="B3906" s="90">
        <v>0.19309999999999999</v>
      </c>
    </row>
    <row r="3907" spans="1:2" x14ac:dyDescent="0.25">
      <c r="A3907" s="4">
        <v>39049</v>
      </c>
      <c r="B3907" s="90">
        <v>0.16600000000000001</v>
      </c>
    </row>
    <row r="3908" spans="1:2" x14ac:dyDescent="0.25">
      <c r="A3908" s="4">
        <v>39048</v>
      </c>
      <c r="B3908" s="90">
        <v>0.19159999999999999</v>
      </c>
    </row>
    <row r="3909" spans="1:2" x14ac:dyDescent="0.25">
      <c r="A3909" s="4">
        <v>39047</v>
      </c>
      <c r="B3909" s="90">
        <v>0.15859999999999999</v>
      </c>
    </row>
    <row r="3910" spans="1:2" x14ac:dyDescent="0.25">
      <c r="A3910" s="4">
        <v>39046</v>
      </c>
      <c r="B3910" s="90">
        <v>0.15859999999999999</v>
      </c>
    </row>
    <row r="3911" spans="1:2" x14ac:dyDescent="0.25">
      <c r="A3911" s="4">
        <v>39045</v>
      </c>
      <c r="B3911" s="90">
        <v>0.19239999999999999</v>
      </c>
    </row>
    <row r="3912" spans="1:2" x14ac:dyDescent="0.25">
      <c r="A3912" s="4">
        <v>39044</v>
      </c>
      <c r="B3912" s="90">
        <v>0.18640000000000001</v>
      </c>
    </row>
    <row r="3913" spans="1:2" x14ac:dyDescent="0.25">
      <c r="A3913" s="4">
        <v>39043</v>
      </c>
      <c r="B3913" s="90">
        <v>0.19170000000000001</v>
      </c>
    </row>
    <row r="3914" spans="1:2" x14ac:dyDescent="0.25">
      <c r="A3914" s="4">
        <v>39042</v>
      </c>
      <c r="B3914" s="90">
        <v>0.19570000000000001</v>
      </c>
    </row>
    <row r="3915" spans="1:2" x14ac:dyDescent="0.25">
      <c r="A3915" s="4">
        <v>39041</v>
      </c>
      <c r="B3915" s="90">
        <v>0.23</v>
      </c>
    </row>
    <row r="3916" spans="1:2" x14ac:dyDescent="0.25">
      <c r="A3916" s="4">
        <v>39040</v>
      </c>
      <c r="B3916" s="90">
        <v>0.154</v>
      </c>
    </row>
    <row r="3917" spans="1:2" x14ac:dyDescent="0.25">
      <c r="A3917" s="4">
        <v>39039</v>
      </c>
      <c r="B3917" s="90">
        <v>0.12509999999999999</v>
      </c>
    </row>
    <row r="3918" spans="1:2" x14ac:dyDescent="0.25">
      <c r="A3918" s="4">
        <v>39038</v>
      </c>
      <c r="B3918" s="90">
        <v>0.15629999999999999</v>
      </c>
    </row>
    <row r="3919" spans="1:2" x14ac:dyDescent="0.25">
      <c r="A3919" s="4">
        <v>39037</v>
      </c>
      <c r="B3919" s="90">
        <v>0.22889999999999999</v>
      </c>
    </row>
    <row r="3920" spans="1:2" x14ac:dyDescent="0.25">
      <c r="A3920" s="4">
        <v>39036</v>
      </c>
      <c r="B3920" s="90">
        <v>0.188</v>
      </c>
    </row>
    <row r="3921" spans="1:2" x14ac:dyDescent="0.25">
      <c r="A3921" s="4">
        <v>39035</v>
      </c>
      <c r="B3921" s="90">
        <v>0.18579999999999999</v>
      </c>
    </row>
    <row r="3922" spans="1:2" x14ac:dyDescent="0.25">
      <c r="A3922" s="4">
        <v>39034</v>
      </c>
      <c r="B3922" s="90">
        <v>0.16470000000000001</v>
      </c>
    </row>
    <row r="3923" spans="1:2" x14ac:dyDescent="0.25">
      <c r="A3923" s="4">
        <v>39033</v>
      </c>
      <c r="B3923" s="90">
        <v>0.12839999999999999</v>
      </c>
    </row>
    <row r="3924" spans="1:2" x14ac:dyDescent="0.25">
      <c r="A3924" s="4">
        <v>39032</v>
      </c>
      <c r="B3924" s="90">
        <v>9.9000000000000005E-2</v>
      </c>
    </row>
    <row r="3925" spans="1:2" x14ac:dyDescent="0.25">
      <c r="A3925" s="4">
        <v>39031</v>
      </c>
      <c r="B3925" s="90">
        <v>0.1318</v>
      </c>
    </row>
    <row r="3926" spans="1:2" x14ac:dyDescent="0.25">
      <c r="A3926" s="4">
        <v>39030</v>
      </c>
      <c r="B3926" s="90">
        <v>0.1605</v>
      </c>
    </row>
    <row r="3927" spans="1:2" x14ac:dyDescent="0.25">
      <c r="A3927" s="4">
        <v>39029</v>
      </c>
      <c r="B3927" s="90">
        <v>0.16969999999999999</v>
      </c>
    </row>
    <row r="3928" spans="1:2" x14ac:dyDescent="0.25">
      <c r="A3928" s="4">
        <v>39028</v>
      </c>
      <c r="B3928" s="90">
        <v>0.16669999999999999</v>
      </c>
    </row>
    <row r="3929" spans="1:2" x14ac:dyDescent="0.25">
      <c r="A3929" s="4">
        <v>39027</v>
      </c>
      <c r="B3929" s="90">
        <v>0.16639999999999999</v>
      </c>
    </row>
    <row r="3930" spans="1:2" x14ac:dyDescent="0.25">
      <c r="A3930" s="4">
        <v>39026</v>
      </c>
      <c r="B3930" s="90">
        <v>0.1293</v>
      </c>
    </row>
    <row r="3931" spans="1:2" x14ac:dyDescent="0.25">
      <c r="A3931" s="4">
        <v>39025</v>
      </c>
      <c r="B3931" s="90">
        <v>9.0399999999999994E-2</v>
      </c>
    </row>
    <row r="3932" spans="1:2" x14ac:dyDescent="0.25">
      <c r="A3932" s="4">
        <v>39024</v>
      </c>
      <c r="B3932" s="90">
        <v>0.15190000000000001</v>
      </c>
    </row>
    <row r="3933" spans="1:2" x14ac:dyDescent="0.25">
      <c r="A3933" s="4">
        <v>39023</v>
      </c>
      <c r="B3933" s="90">
        <v>0.12509999999999999</v>
      </c>
    </row>
    <row r="3934" spans="1:2" x14ac:dyDescent="0.25">
      <c r="A3934" s="4">
        <v>39022</v>
      </c>
      <c r="B3934" s="90">
        <v>0.12820000000000001</v>
      </c>
    </row>
    <row r="3935" spans="1:2" x14ac:dyDescent="0.25">
      <c r="A3935" s="4">
        <v>39021</v>
      </c>
      <c r="B3935" s="90">
        <v>0.16350000000000001</v>
      </c>
    </row>
    <row r="3936" spans="1:2" x14ac:dyDescent="0.25">
      <c r="A3936" s="4">
        <v>39020</v>
      </c>
      <c r="B3936" s="90">
        <v>0.17080000000000001</v>
      </c>
    </row>
    <row r="3937" spans="1:2" x14ac:dyDescent="0.25">
      <c r="A3937" s="4">
        <v>39019</v>
      </c>
      <c r="B3937" s="90">
        <v>0.1343</v>
      </c>
    </row>
    <row r="3938" spans="1:2" x14ac:dyDescent="0.25">
      <c r="A3938" s="4">
        <v>39018</v>
      </c>
      <c r="B3938" s="90">
        <v>0.1046</v>
      </c>
    </row>
    <row r="3939" spans="1:2" x14ac:dyDescent="0.25">
      <c r="A3939" s="4">
        <v>39017</v>
      </c>
      <c r="B3939" s="90">
        <v>9.8599999999999993E-2</v>
      </c>
    </row>
    <row r="3940" spans="1:2" x14ac:dyDescent="0.25">
      <c r="A3940" s="4">
        <v>39016</v>
      </c>
      <c r="B3940" s="90">
        <v>0.13270000000000001</v>
      </c>
    </row>
    <row r="3941" spans="1:2" x14ac:dyDescent="0.25">
      <c r="A3941" s="4">
        <v>39015</v>
      </c>
      <c r="B3941" s="90">
        <v>0.1749</v>
      </c>
    </row>
    <row r="3942" spans="1:2" x14ac:dyDescent="0.25">
      <c r="A3942" s="4">
        <v>39014</v>
      </c>
      <c r="B3942" s="90">
        <v>0.1618</v>
      </c>
    </row>
    <row r="3943" spans="1:2" x14ac:dyDescent="0.25">
      <c r="A3943" s="4">
        <v>39013</v>
      </c>
      <c r="B3943" s="90">
        <v>0.18</v>
      </c>
    </row>
    <row r="3944" spans="1:2" x14ac:dyDescent="0.25">
      <c r="A3944" s="4">
        <v>39012</v>
      </c>
      <c r="B3944" s="90">
        <v>0.13150000000000001</v>
      </c>
    </row>
    <row r="3945" spans="1:2" x14ac:dyDescent="0.25">
      <c r="A3945" s="4">
        <v>39011</v>
      </c>
      <c r="B3945" s="90">
        <v>0.1018</v>
      </c>
    </row>
    <row r="3946" spans="1:2" x14ac:dyDescent="0.25">
      <c r="A3946" s="4">
        <v>39010</v>
      </c>
      <c r="B3946" s="90">
        <v>0.1244</v>
      </c>
    </row>
    <row r="3947" spans="1:2" x14ac:dyDescent="0.25">
      <c r="A3947" s="4">
        <v>39009</v>
      </c>
      <c r="B3947" s="90">
        <v>0.13220000000000001</v>
      </c>
    </row>
    <row r="3948" spans="1:2" x14ac:dyDescent="0.25">
      <c r="A3948" s="4">
        <v>39008</v>
      </c>
      <c r="B3948" s="90">
        <v>0.17799999999999999</v>
      </c>
    </row>
    <row r="3949" spans="1:2" x14ac:dyDescent="0.25">
      <c r="A3949" s="4">
        <v>39007</v>
      </c>
      <c r="B3949" s="90">
        <v>0.17330000000000001</v>
      </c>
    </row>
    <row r="3950" spans="1:2" x14ac:dyDescent="0.25">
      <c r="A3950" s="4">
        <v>39006</v>
      </c>
      <c r="B3950" s="90">
        <v>0.16650000000000001</v>
      </c>
    </row>
    <row r="3951" spans="1:2" x14ac:dyDescent="0.25">
      <c r="A3951" s="4">
        <v>39005</v>
      </c>
      <c r="B3951" s="90">
        <v>0.16</v>
      </c>
    </row>
    <row r="3952" spans="1:2" x14ac:dyDescent="0.25">
      <c r="A3952" s="4">
        <v>39004</v>
      </c>
      <c r="B3952" s="90">
        <v>0.13089999999999999</v>
      </c>
    </row>
    <row r="3953" spans="1:2" x14ac:dyDescent="0.25">
      <c r="A3953" s="4">
        <v>39003</v>
      </c>
      <c r="B3953" s="90">
        <v>0.15490000000000001</v>
      </c>
    </row>
    <row r="3954" spans="1:2" x14ac:dyDescent="0.25">
      <c r="A3954" s="4">
        <v>39002</v>
      </c>
      <c r="B3954" s="90">
        <v>0.1265</v>
      </c>
    </row>
    <row r="3955" spans="1:2" x14ac:dyDescent="0.25">
      <c r="A3955" s="4">
        <v>39001</v>
      </c>
      <c r="B3955" s="90">
        <v>0.17810000000000001</v>
      </c>
    </row>
    <row r="3956" spans="1:2" x14ac:dyDescent="0.25">
      <c r="A3956" s="4">
        <v>39000</v>
      </c>
      <c r="B3956" s="90">
        <v>0.1754</v>
      </c>
    </row>
    <row r="3957" spans="1:2" x14ac:dyDescent="0.25">
      <c r="A3957" s="4">
        <v>38999</v>
      </c>
      <c r="B3957" s="90">
        <v>0.18640000000000001</v>
      </c>
    </row>
    <row r="3958" spans="1:2" x14ac:dyDescent="0.25">
      <c r="A3958" s="4">
        <v>38998</v>
      </c>
      <c r="B3958" s="90">
        <v>0.15010000000000001</v>
      </c>
    </row>
    <row r="3959" spans="1:2" x14ac:dyDescent="0.25">
      <c r="A3959" s="4">
        <v>38997</v>
      </c>
      <c r="B3959" s="90">
        <v>0.10970000000000001</v>
      </c>
    </row>
    <row r="3960" spans="1:2" x14ac:dyDescent="0.25">
      <c r="A3960" s="4">
        <v>38996</v>
      </c>
      <c r="B3960" s="90">
        <v>0.1145</v>
      </c>
    </row>
    <row r="3961" spans="1:2" x14ac:dyDescent="0.25">
      <c r="A3961" s="4">
        <v>38995</v>
      </c>
      <c r="B3961" s="90">
        <v>0.14760000000000001</v>
      </c>
    </row>
    <row r="3962" spans="1:2" x14ac:dyDescent="0.25">
      <c r="A3962" s="4">
        <v>38994</v>
      </c>
      <c r="B3962" s="90">
        <v>0.1736</v>
      </c>
    </row>
    <row r="3963" spans="1:2" x14ac:dyDescent="0.25">
      <c r="A3963" s="4">
        <v>38993</v>
      </c>
      <c r="B3963" s="90">
        <v>0.18129999999999999</v>
      </c>
    </row>
    <row r="3964" spans="1:2" x14ac:dyDescent="0.25">
      <c r="A3964" s="4">
        <v>38992</v>
      </c>
      <c r="B3964" s="90">
        <v>0.21590000000000001</v>
      </c>
    </row>
    <row r="3965" spans="1:2" x14ac:dyDescent="0.25">
      <c r="A3965" s="4">
        <v>38991</v>
      </c>
      <c r="B3965" s="90">
        <v>0.1467</v>
      </c>
    </row>
    <row r="3966" spans="1:2" x14ac:dyDescent="0.25">
      <c r="A3966" s="4">
        <v>38990</v>
      </c>
      <c r="B3966" s="90">
        <v>0.1159</v>
      </c>
    </row>
    <row r="3967" spans="1:2" x14ac:dyDescent="0.25">
      <c r="A3967" s="4">
        <v>38989</v>
      </c>
      <c r="B3967" s="90">
        <v>0.14990000000000001</v>
      </c>
    </row>
    <row r="3968" spans="1:2" x14ac:dyDescent="0.25">
      <c r="A3968" s="4">
        <v>38988</v>
      </c>
      <c r="B3968" s="90">
        <v>0.1802</v>
      </c>
    </row>
    <row r="3969" spans="1:2" x14ac:dyDescent="0.25">
      <c r="A3969" s="4">
        <v>38987</v>
      </c>
      <c r="B3969" s="90">
        <v>0.1943</v>
      </c>
    </row>
    <row r="3970" spans="1:2" x14ac:dyDescent="0.25">
      <c r="A3970" s="4">
        <v>38986</v>
      </c>
      <c r="B3970" s="90">
        <v>0.1729</v>
      </c>
    </row>
    <row r="3971" spans="1:2" x14ac:dyDescent="0.25">
      <c r="A3971" s="4">
        <v>38985</v>
      </c>
      <c r="B3971" s="90">
        <v>0.188</v>
      </c>
    </row>
    <row r="3972" spans="1:2" x14ac:dyDescent="0.25">
      <c r="A3972" s="4">
        <v>38984</v>
      </c>
      <c r="B3972" s="90">
        <v>0.1525</v>
      </c>
    </row>
    <row r="3973" spans="1:2" x14ac:dyDescent="0.25">
      <c r="A3973" s="4">
        <v>38983</v>
      </c>
      <c r="B3973" s="90">
        <v>0.12139999999999999</v>
      </c>
    </row>
    <row r="3974" spans="1:2" x14ac:dyDescent="0.25">
      <c r="A3974" s="4">
        <v>38982</v>
      </c>
      <c r="B3974" s="90">
        <v>0.14829999999999999</v>
      </c>
    </row>
    <row r="3975" spans="1:2" x14ac:dyDescent="0.25">
      <c r="A3975" s="4">
        <v>38981</v>
      </c>
      <c r="B3975" s="90">
        <v>0.1782</v>
      </c>
    </row>
    <row r="3976" spans="1:2" x14ac:dyDescent="0.25">
      <c r="A3976" s="4">
        <v>38980</v>
      </c>
      <c r="B3976" s="90">
        <v>0.1898</v>
      </c>
    </row>
    <row r="3977" spans="1:2" x14ac:dyDescent="0.25">
      <c r="A3977" s="4">
        <v>38979</v>
      </c>
      <c r="B3977" s="90">
        <v>0.18990000000000001</v>
      </c>
    </row>
    <row r="3978" spans="1:2" x14ac:dyDescent="0.25">
      <c r="A3978" s="4">
        <v>38978</v>
      </c>
      <c r="B3978" s="90">
        <v>0.1961</v>
      </c>
    </row>
    <row r="3979" spans="1:2" x14ac:dyDescent="0.25">
      <c r="A3979" s="4">
        <v>38977</v>
      </c>
      <c r="B3979" s="90">
        <v>0.15590000000000001</v>
      </c>
    </row>
    <row r="3980" spans="1:2" x14ac:dyDescent="0.25">
      <c r="A3980" s="4">
        <v>38976</v>
      </c>
      <c r="B3980" s="90">
        <v>0.1246</v>
      </c>
    </row>
    <row r="3981" spans="1:2" x14ac:dyDescent="0.25">
      <c r="A3981" s="4">
        <v>38975</v>
      </c>
      <c r="B3981" s="90">
        <v>0.14760000000000001</v>
      </c>
    </row>
    <row r="3982" spans="1:2" x14ac:dyDescent="0.25">
      <c r="A3982" s="4">
        <v>38974</v>
      </c>
      <c r="B3982" s="90">
        <v>0.1963</v>
      </c>
    </row>
    <row r="3983" spans="1:2" x14ac:dyDescent="0.25">
      <c r="A3983" s="4">
        <v>38973</v>
      </c>
      <c r="B3983" s="90">
        <v>0.1923</v>
      </c>
    </row>
    <row r="3984" spans="1:2" x14ac:dyDescent="0.25">
      <c r="A3984" s="4">
        <v>38972</v>
      </c>
      <c r="B3984" s="90">
        <v>0.22650000000000001</v>
      </c>
    </row>
    <row r="3985" spans="1:2" x14ac:dyDescent="0.25">
      <c r="A3985" s="4">
        <v>38971</v>
      </c>
      <c r="B3985" s="90">
        <v>0.22439999999999999</v>
      </c>
    </row>
    <row r="3986" spans="1:2" x14ac:dyDescent="0.25">
      <c r="A3986" s="4">
        <v>38970</v>
      </c>
      <c r="B3986" s="90">
        <v>0.189</v>
      </c>
    </row>
    <row r="3987" spans="1:2" x14ac:dyDescent="0.25">
      <c r="A3987" s="4">
        <v>38969</v>
      </c>
      <c r="B3987" s="90">
        <v>0.15759999999999999</v>
      </c>
    </row>
    <row r="3988" spans="1:2" x14ac:dyDescent="0.25">
      <c r="A3988" s="4">
        <v>38968</v>
      </c>
      <c r="B3988" s="90">
        <v>0.18540000000000001</v>
      </c>
    </row>
    <row r="3989" spans="1:2" x14ac:dyDescent="0.25">
      <c r="A3989" s="4">
        <v>38967</v>
      </c>
      <c r="B3989" s="90">
        <v>0.18479999999999999</v>
      </c>
    </row>
    <row r="3990" spans="1:2" x14ac:dyDescent="0.25">
      <c r="A3990" s="4">
        <v>38966</v>
      </c>
      <c r="B3990" s="90">
        <v>0.1842</v>
      </c>
    </row>
    <row r="3991" spans="1:2" x14ac:dyDescent="0.25">
      <c r="A3991" s="4">
        <v>38965</v>
      </c>
      <c r="B3991" s="90">
        <v>0.17760000000000001</v>
      </c>
    </row>
    <row r="3992" spans="1:2" x14ac:dyDescent="0.25">
      <c r="A3992" s="4">
        <v>38964</v>
      </c>
      <c r="B3992" s="90">
        <v>0.1605</v>
      </c>
    </row>
    <row r="3993" spans="1:2" x14ac:dyDescent="0.25">
      <c r="A3993" s="4">
        <v>38963</v>
      </c>
      <c r="B3993" s="90">
        <v>0.15989999999999999</v>
      </c>
    </row>
    <row r="3994" spans="1:2" x14ac:dyDescent="0.25">
      <c r="A3994" s="4">
        <v>38962</v>
      </c>
      <c r="B3994" s="90">
        <v>0.12839999999999999</v>
      </c>
    </row>
    <row r="3995" spans="1:2" x14ac:dyDescent="0.25">
      <c r="A3995" s="4">
        <v>38961</v>
      </c>
      <c r="B3995" s="90">
        <v>0.15210000000000001</v>
      </c>
    </row>
    <row r="3996" spans="1:2" x14ac:dyDescent="0.25">
      <c r="A3996" s="4">
        <v>38960</v>
      </c>
      <c r="B3996" s="90">
        <v>0.1646</v>
      </c>
    </row>
    <row r="3997" spans="1:2" x14ac:dyDescent="0.25">
      <c r="A3997" s="4">
        <v>38959</v>
      </c>
      <c r="B3997" s="90">
        <v>0.22309999999999999</v>
      </c>
    </row>
    <row r="3998" spans="1:2" x14ac:dyDescent="0.25">
      <c r="A3998" s="4">
        <v>38958</v>
      </c>
      <c r="B3998" s="90">
        <v>0.22700000000000001</v>
      </c>
    </row>
    <row r="3999" spans="1:2" x14ac:dyDescent="0.25">
      <c r="A3999" s="4">
        <v>38957</v>
      </c>
      <c r="B3999" s="90">
        <v>0.1983</v>
      </c>
    </row>
    <row r="4000" spans="1:2" x14ac:dyDescent="0.25">
      <c r="A4000" s="4">
        <v>38956</v>
      </c>
      <c r="B4000" s="90">
        <v>0.1573</v>
      </c>
    </row>
    <row r="4001" spans="1:2" x14ac:dyDescent="0.25">
      <c r="A4001" s="4">
        <v>38955</v>
      </c>
      <c r="B4001" s="90">
        <v>0.125</v>
      </c>
    </row>
    <row r="4002" spans="1:2" x14ac:dyDescent="0.25">
      <c r="A4002" s="4">
        <v>38954</v>
      </c>
      <c r="B4002" s="90">
        <v>0.15770000000000001</v>
      </c>
    </row>
    <row r="4003" spans="1:2" x14ac:dyDescent="0.25">
      <c r="A4003" s="4">
        <v>38953</v>
      </c>
      <c r="B4003" s="90">
        <v>0.15909999999999999</v>
      </c>
    </row>
    <row r="4004" spans="1:2" x14ac:dyDescent="0.25">
      <c r="A4004" s="4">
        <v>38952</v>
      </c>
      <c r="B4004" s="90">
        <v>0.19639999999999999</v>
      </c>
    </row>
    <row r="4005" spans="1:2" x14ac:dyDescent="0.25">
      <c r="A4005" s="4">
        <v>38951</v>
      </c>
      <c r="B4005" s="90">
        <v>0.19120000000000001</v>
      </c>
    </row>
    <row r="4006" spans="1:2" x14ac:dyDescent="0.25">
      <c r="A4006" s="4">
        <v>38950</v>
      </c>
      <c r="B4006" s="90">
        <v>0.1968</v>
      </c>
    </row>
    <row r="4007" spans="1:2" x14ac:dyDescent="0.25">
      <c r="A4007" s="4">
        <v>38949</v>
      </c>
      <c r="B4007" s="90">
        <v>0.16470000000000001</v>
      </c>
    </row>
    <row r="4008" spans="1:2" x14ac:dyDescent="0.25">
      <c r="A4008" s="4">
        <v>38948</v>
      </c>
      <c r="B4008" s="90">
        <v>0.1321</v>
      </c>
    </row>
    <row r="4009" spans="1:2" x14ac:dyDescent="0.25">
      <c r="A4009" s="4">
        <v>38947</v>
      </c>
      <c r="B4009" s="90">
        <v>0.1633</v>
      </c>
    </row>
    <row r="4010" spans="1:2" x14ac:dyDescent="0.25">
      <c r="A4010" s="4">
        <v>38946</v>
      </c>
      <c r="B4010" s="90">
        <v>0.16650000000000001</v>
      </c>
    </row>
    <row r="4011" spans="1:2" x14ac:dyDescent="0.25">
      <c r="A4011" s="4">
        <v>38945</v>
      </c>
      <c r="B4011" s="90">
        <v>0.20319999999999999</v>
      </c>
    </row>
    <row r="4012" spans="1:2" x14ac:dyDescent="0.25">
      <c r="A4012" s="4">
        <v>38944</v>
      </c>
      <c r="B4012" s="90">
        <v>0.1928</v>
      </c>
    </row>
    <row r="4013" spans="1:2" x14ac:dyDescent="0.25">
      <c r="A4013" s="4">
        <v>38943</v>
      </c>
      <c r="B4013" s="90">
        <v>0.19289999999999999</v>
      </c>
    </row>
    <row r="4014" spans="1:2" x14ac:dyDescent="0.25">
      <c r="A4014" s="4">
        <v>38942</v>
      </c>
      <c r="B4014" s="90">
        <v>0.1661</v>
      </c>
    </row>
    <row r="4015" spans="1:2" x14ac:dyDescent="0.25">
      <c r="A4015" s="4">
        <v>38941</v>
      </c>
      <c r="B4015" s="90">
        <v>0.13350000000000001</v>
      </c>
    </row>
    <row r="4016" spans="1:2" x14ac:dyDescent="0.25">
      <c r="A4016" s="4">
        <v>38940</v>
      </c>
      <c r="B4016" s="90">
        <v>0.1298</v>
      </c>
    </row>
    <row r="4017" spans="1:2" x14ac:dyDescent="0.25">
      <c r="A4017" s="4">
        <v>38939</v>
      </c>
      <c r="B4017" s="90">
        <v>0.1706</v>
      </c>
    </row>
    <row r="4018" spans="1:2" x14ac:dyDescent="0.25">
      <c r="A4018" s="4">
        <v>38938</v>
      </c>
      <c r="B4018" s="90">
        <v>0.21179999999999999</v>
      </c>
    </row>
    <row r="4019" spans="1:2" x14ac:dyDescent="0.25">
      <c r="A4019" s="4">
        <v>38937</v>
      </c>
      <c r="B4019" s="90">
        <v>0.19089999999999999</v>
      </c>
    </row>
    <row r="4020" spans="1:2" x14ac:dyDescent="0.25">
      <c r="A4020" s="4">
        <v>38936</v>
      </c>
      <c r="B4020" s="90">
        <v>0.25979999999999998</v>
      </c>
    </row>
    <row r="4021" spans="1:2" x14ac:dyDescent="0.25">
      <c r="A4021" s="4">
        <v>38935</v>
      </c>
      <c r="B4021" s="90">
        <v>0.19089999999999999</v>
      </c>
    </row>
    <row r="4022" spans="1:2" x14ac:dyDescent="0.25">
      <c r="A4022" s="4">
        <v>38934</v>
      </c>
      <c r="B4022" s="90">
        <v>0.1585</v>
      </c>
    </row>
    <row r="4023" spans="1:2" x14ac:dyDescent="0.25">
      <c r="A4023" s="4">
        <v>38933</v>
      </c>
      <c r="B4023" s="90">
        <v>0.1704</v>
      </c>
    </row>
    <row r="4024" spans="1:2" x14ac:dyDescent="0.25">
      <c r="A4024" s="4">
        <v>38932</v>
      </c>
      <c r="B4024" s="90">
        <v>0.19750000000000001</v>
      </c>
    </row>
    <row r="4025" spans="1:2" x14ac:dyDescent="0.25">
      <c r="A4025" s="4">
        <v>38931</v>
      </c>
      <c r="B4025" s="90">
        <v>0.22689999999999999</v>
      </c>
    </row>
    <row r="4026" spans="1:2" x14ac:dyDescent="0.25">
      <c r="A4026" s="4">
        <v>38930</v>
      </c>
      <c r="B4026" s="90">
        <v>0.24360000000000001</v>
      </c>
    </row>
    <row r="4027" spans="1:2" x14ac:dyDescent="0.25">
      <c r="A4027" s="4">
        <v>38929</v>
      </c>
      <c r="B4027" s="90">
        <v>0.23039999999999999</v>
      </c>
    </row>
    <row r="4028" spans="1:2" x14ac:dyDescent="0.25">
      <c r="A4028" s="4">
        <v>38928</v>
      </c>
      <c r="B4028" s="90">
        <v>0.19420000000000001</v>
      </c>
    </row>
    <row r="4029" spans="1:2" x14ac:dyDescent="0.25">
      <c r="A4029" s="4">
        <v>38927</v>
      </c>
      <c r="B4029" s="90">
        <v>0.1613</v>
      </c>
    </row>
    <row r="4030" spans="1:2" x14ac:dyDescent="0.25">
      <c r="A4030" s="4">
        <v>38926</v>
      </c>
      <c r="B4030" s="90">
        <v>0.16819999999999999</v>
      </c>
    </row>
    <row r="4031" spans="1:2" x14ac:dyDescent="0.25">
      <c r="A4031" s="4">
        <v>38925</v>
      </c>
      <c r="B4031" s="90">
        <v>0.23630000000000001</v>
      </c>
    </row>
    <row r="4032" spans="1:2" x14ac:dyDescent="0.25">
      <c r="A4032" s="4">
        <v>38924</v>
      </c>
      <c r="B4032" s="90">
        <v>0.2392</v>
      </c>
    </row>
    <row r="4033" spans="1:2" x14ac:dyDescent="0.25">
      <c r="A4033" s="4">
        <v>38923</v>
      </c>
      <c r="B4033" s="90">
        <v>0.2248</v>
      </c>
    </row>
    <row r="4034" spans="1:2" x14ac:dyDescent="0.25">
      <c r="A4034" s="4">
        <v>38922</v>
      </c>
      <c r="B4034" s="90">
        <v>0.23949999999999999</v>
      </c>
    </row>
    <row r="4035" spans="1:2" x14ac:dyDescent="0.25">
      <c r="A4035" s="4">
        <v>38921</v>
      </c>
      <c r="B4035" s="90">
        <v>0.20319999999999999</v>
      </c>
    </row>
    <row r="4036" spans="1:2" x14ac:dyDescent="0.25">
      <c r="A4036" s="4">
        <v>38920</v>
      </c>
      <c r="B4036" s="90">
        <v>0.16980000000000001</v>
      </c>
    </row>
    <row r="4037" spans="1:2" x14ac:dyDescent="0.25">
      <c r="A4037" s="4">
        <v>38919</v>
      </c>
      <c r="B4037" s="90">
        <v>0.1671</v>
      </c>
    </row>
    <row r="4038" spans="1:2" x14ac:dyDescent="0.25">
      <c r="A4038" s="4">
        <v>38918</v>
      </c>
      <c r="B4038" s="90">
        <v>0.1981</v>
      </c>
    </row>
    <row r="4039" spans="1:2" x14ac:dyDescent="0.25">
      <c r="A4039" s="4">
        <v>38917</v>
      </c>
      <c r="B4039" s="90">
        <v>0.2399</v>
      </c>
    </row>
    <row r="4040" spans="1:2" x14ac:dyDescent="0.25">
      <c r="A4040" s="4">
        <v>38916</v>
      </c>
      <c r="B4040" s="90">
        <v>0.24079999999999999</v>
      </c>
    </row>
    <row r="4041" spans="1:2" x14ac:dyDescent="0.25">
      <c r="A4041" s="4">
        <v>38915</v>
      </c>
      <c r="B4041" s="90">
        <v>0.25430000000000003</v>
      </c>
    </row>
    <row r="4042" spans="1:2" x14ac:dyDescent="0.25">
      <c r="A4042" s="4">
        <v>38914</v>
      </c>
      <c r="B4042" s="90">
        <v>0.21240000000000001</v>
      </c>
    </row>
    <row r="4043" spans="1:2" x14ac:dyDescent="0.25">
      <c r="A4043" s="4">
        <v>38913</v>
      </c>
      <c r="B4043" s="90">
        <v>0.1787</v>
      </c>
    </row>
    <row r="4044" spans="1:2" x14ac:dyDescent="0.25">
      <c r="A4044" s="4">
        <v>38912</v>
      </c>
      <c r="B4044" s="90">
        <v>0.16239999999999999</v>
      </c>
    </row>
    <row r="4045" spans="1:2" x14ac:dyDescent="0.25">
      <c r="A4045" s="4">
        <v>38911</v>
      </c>
      <c r="B4045" s="90">
        <v>0.21390000000000001</v>
      </c>
    </row>
    <row r="4046" spans="1:2" x14ac:dyDescent="0.25">
      <c r="A4046" s="4">
        <v>38910</v>
      </c>
      <c r="B4046" s="90">
        <v>0.24429999999999999</v>
      </c>
    </row>
    <row r="4047" spans="1:2" x14ac:dyDescent="0.25">
      <c r="A4047" s="4">
        <v>38909</v>
      </c>
      <c r="B4047" s="90">
        <v>0.24479999999999999</v>
      </c>
    </row>
    <row r="4048" spans="1:2" x14ac:dyDescent="0.25">
      <c r="A4048" s="4">
        <v>38908</v>
      </c>
      <c r="B4048" s="90">
        <v>0.252</v>
      </c>
    </row>
    <row r="4049" spans="1:2" x14ac:dyDescent="0.25">
      <c r="A4049" s="4">
        <v>38907</v>
      </c>
      <c r="B4049" s="90">
        <v>0.2079</v>
      </c>
    </row>
    <row r="4050" spans="1:2" x14ac:dyDescent="0.25">
      <c r="A4050" s="4">
        <v>38906</v>
      </c>
      <c r="B4050" s="90">
        <v>0.18379999999999999</v>
      </c>
    </row>
    <row r="4051" spans="1:2" x14ac:dyDescent="0.25">
      <c r="A4051" s="4">
        <v>38905</v>
      </c>
      <c r="B4051" s="90">
        <v>0.17460000000000001</v>
      </c>
    </row>
    <row r="4052" spans="1:2" x14ac:dyDescent="0.25">
      <c r="A4052" s="4">
        <v>38904</v>
      </c>
      <c r="B4052" s="90">
        <v>0.20610000000000001</v>
      </c>
    </row>
    <row r="4053" spans="1:2" x14ac:dyDescent="0.25">
      <c r="A4053" s="4">
        <v>38903</v>
      </c>
      <c r="B4053" s="90">
        <v>0.24490000000000001</v>
      </c>
    </row>
    <row r="4054" spans="1:2" x14ac:dyDescent="0.25">
      <c r="A4054" s="4">
        <v>38902</v>
      </c>
      <c r="B4054" s="90">
        <v>0.23599999999999999</v>
      </c>
    </row>
    <row r="4055" spans="1:2" x14ac:dyDescent="0.25">
      <c r="A4055" s="4">
        <v>38901</v>
      </c>
      <c r="B4055" s="90">
        <v>0.22620000000000001</v>
      </c>
    </row>
    <row r="4056" spans="1:2" x14ac:dyDescent="0.25">
      <c r="A4056" s="4">
        <v>38900</v>
      </c>
      <c r="B4056" s="90">
        <v>0.2087</v>
      </c>
    </row>
    <row r="4057" spans="1:2" x14ac:dyDescent="0.25">
      <c r="A4057" s="4">
        <v>38899</v>
      </c>
      <c r="B4057" s="90">
        <v>0.1416</v>
      </c>
    </row>
    <row r="4058" spans="1:2" x14ac:dyDescent="0.25">
      <c r="A4058" s="4">
        <v>38898</v>
      </c>
      <c r="B4058" s="90">
        <v>0.18</v>
      </c>
    </row>
    <row r="4059" spans="1:2" x14ac:dyDescent="0.25">
      <c r="A4059" s="4">
        <v>38897</v>
      </c>
      <c r="B4059" s="90">
        <v>0.22389999999999999</v>
      </c>
    </row>
    <row r="4060" spans="1:2" x14ac:dyDescent="0.25">
      <c r="A4060" s="4">
        <v>38896</v>
      </c>
      <c r="B4060" s="90">
        <v>0.2218</v>
      </c>
    </row>
    <row r="4061" spans="1:2" x14ac:dyDescent="0.25">
      <c r="A4061" s="4">
        <v>38895</v>
      </c>
      <c r="B4061" s="90">
        <v>0.21560000000000001</v>
      </c>
    </row>
    <row r="4062" spans="1:2" x14ac:dyDescent="0.25">
      <c r="A4062" s="4">
        <v>38894</v>
      </c>
      <c r="B4062" s="90">
        <v>0.22409999999999999</v>
      </c>
    </row>
    <row r="4063" spans="1:2" x14ac:dyDescent="0.25">
      <c r="A4063" s="4">
        <v>38893</v>
      </c>
      <c r="B4063" s="90">
        <v>0.17910000000000001</v>
      </c>
    </row>
    <row r="4064" spans="1:2" x14ac:dyDescent="0.25">
      <c r="A4064" s="4">
        <v>38892</v>
      </c>
      <c r="B4064" s="90">
        <v>0.15479999999999999</v>
      </c>
    </row>
    <row r="4065" spans="1:2" x14ac:dyDescent="0.25">
      <c r="A4065" s="4">
        <v>38891</v>
      </c>
      <c r="B4065" s="90">
        <v>0.16930000000000001</v>
      </c>
    </row>
    <row r="4066" spans="1:2" x14ac:dyDescent="0.25">
      <c r="A4066" s="4">
        <v>38890</v>
      </c>
      <c r="B4066" s="90">
        <v>0.2112</v>
      </c>
    </row>
    <row r="4067" spans="1:2" x14ac:dyDescent="0.25">
      <c r="A4067" s="4">
        <v>38889</v>
      </c>
      <c r="B4067" s="90">
        <v>0.22209999999999999</v>
      </c>
    </row>
    <row r="4068" spans="1:2" x14ac:dyDescent="0.25">
      <c r="A4068" s="4">
        <v>38888</v>
      </c>
      <c r="B4068" s="90">
        <v>0.22520000000000001</v>
      </c>
    </row>
    <row r="4069" spans="1:2" x14ac:dyDescent="0.25">
      <c r="A4069" s="4">
        <v>38887</v>
      </c>
      <c r="B4069" s="90">
        <v>0.2296</v>
      </c>
    </row>
    <row r="4070" spans="1:2" x14ac:dyDescent="0.25">
      <c r="A4070" s="4">
        <v>38886</v>
      </c>
      <c r="B4070" s="90">
        <v>0.186</v>
      </c>
    </row>
    <row r="4071" spans="1:2" x14ac:dyDescent="0.25">
      <c r="A4071" s="4">
        <v>38885</v>
      </c>
      <c r="B4071" s="90">
        <v>0.15140000000000001</v>
      </c>
    </row>
    <row r="4072" spans="1:2" x14ac:dyDescent="0.25">
      <c r="A4072" s="4">
        <v>38884</v>
      </c>
      <c r="B4072" s="90">
        <v>0.1774</v>
      </c>
    </row>
    <row r="4073" spans="1:2" x14ac:dyDescent="0.25">
      <c r="A4073" s="4">
        <v>38883</v>
      </c>
      <c r="B4073" s="90">
        <v>0.1913</v>
      </c>
    </row>
    <row r="4074" spans="1:2" x14ac:dyDescent="0.25">
      <c r="A4074" s="4">
        <v>38882</v>
      </c>
      <c r="B4074" s="90">
        <v>0.1953</v>
      </c>
    </row>
    <row r="4075" spans="1:2" x14ac:dyDescent="0.25">
      <c r="A4075" s="4">
        <v>38881</v>
      </c>
      <c r="B4075" s="90">
        <v>0.17810000000000001</v>
      </c>
    </row>
    <row r="4076" spans="1:2" x14ac:dyDescent="0.25">
      <c r="A4076" s="4">
        <v>38880</v>
      </c>
      <c r="B4076" s="90">
        <v>0.1938</v>
      </c>
    </row>
    <row r="4077" spans="1:2" x14ac:dyDescent="0.25">
      <c r="A4077" s="4">
        <v>38879</v>
      </c>
      <c r="B4077" s="90">
        <v>0.16869999999999999</v>
      </c>
    </row>
    <row r="4078" spans="1:2" x14ac:dyDescent="0.25">
      <c r="A4078" s="4">
        <v>38878</v>
      </c>
      <c r="B4078" s="90">
        <v>0.1333</v>
      </c>
    </row>
    <row r="4079" spans="1:2" x14ac:dyDescent="0.25">
      <c r="A4079" s="4">
        <v>38877</v>
      </c>
      <c r="B4079" s="90">
        <v>0.1691</v>
      </c>
    </row>
    <row r="4080" spans="1:2" x14ac:dyDescent="0.25">
      <c r="A4080" s="4">
        <v>38876</v>
      </c>
      <c r="B4080" s="90">
        <v>0.18920000000000001</v>
      </c>
    </row>
    <row r="4081" spans="1:2" x14ac:dyDescent="0.25">
      <c r="A4081" s="4">
        <v>38875</v>
      </c>
      <c r="B4081" s="90">
        <v>0.193</v>
      </c>
    </row>
    <row r="4082" spans="1:2" x14ac:dyDescent="0.25">
      <c r="A4082" s="4">
        <v>38874</v>
      </c>
      <c r="B4082" s="90">
        <v>0.19420000000000001</v>
      </c>
    </row>
    <row r="4083" spans="1:2" x14ac:dyDescent="0.25">
      <c r="A4083" s="4">
        <v>38873</v>
      </c>
      <c r="B4083" s="90">
        <v>0.19139999999999999</v>
      </c>
    </row>
    <row r="4084" spans="1:2" x14ac:dyDescent="0.25">
      <c r="A4084" s="4">
        <v>38872</v>
      </c>
      <c r="B4084" s="90">
        <v>0.1532</v>
      </c>
    </row>
    <row r="4085" spans="1:2" x14ac:dyDescent="0.25">
      <c r="A4085" s="4">
        <v>38871</v>
      </c>
      <c r="B4085" s="90">
        <v>0.11849999999999999</v>
      </c>
    </row>
    <row r="4086" spans="1:2" x14ac:dyDescent="0.25">
      <c r="A4086" s="4">
        <v>38870</v>
      </c>
      <c r="B4086" s="90">
        <v>0.14990000000000001</v>
      </c>
    </row>
    <row r="4087" spans="1:2" x14ac:dyDescent="0.25">
      <c r="A4087" s="4">
        <v>38869</v>
      </c>
      <c r="B4087" s="90">
        <v>0.19370000000000001</v>
      </c>
    </row>
    <row r="4088" spans="1:2" x14ac:dyDescent="0.25">
      <c r="A4088" s="4">
        <v>38868</v>
      </c>
      <c r="B4088" s="90">
        <v>0.23400000000000001</v>
      </c>
    </row>
    <row r="4089" spans="1:2" x14ac:dyDescent="0.25">
      <c r="A4089" s="4">
        <v>38867</v>
      </c>
      <c r="B4089" s="90">
        <v>0.22420000000000001</v>
      </c>
    </row>
    <row r="4090" spans="1:2" x14ac:dyDescent="0.25">
      <c r="A4090" s="4">
        <v>38866</v>
      </c>
      <c r="B4090" s="90">
        <v>0.21809999999999999</v>
      </c>
    </row>
    <row r="4091" spans="1:2" x14ac:dyDescent="0.25">
      <c r="A4091" s="4">
        <v>38865</v>
      </c>
      <c r="B4091" s="90">
        <v>0.19320000000000001</v>
      </c>
    </row>
    <row r="4092" spans="1:2" x14ac:dyDescent="0.25">
      <c r="A4092" s="4">
        <v>38864</v>
      </c>
      <c r="B4092" s="90">
        <v>0.1583</v>
      </c>
    </row>
    <row r="4093" spans="1:2" x14ac:dyDescent="0.25">
      <c r="A4093" s="4">
        <v>38863</v>
      </c>
      <c r="B4093" s="90">
        <v>0.16750000000000001</v>
      </c>
    </row>
    <row r="4094" spans="1:2" x14ac:dyDescent="0.25">
      <c r="A4094" s="4">
        <v>38862</v>
      </c>
      <c r="B4094" s="90">
        <v>0.15260000000000001</v>
      </c>
    </row>
    <row r="4095" spans="1:2" x14ac:dyDescent="0.25">
      <c r="A4095" s="4">
        <v>38861</v>
      </c>
      <c r="B4095" s="90">
        <v>0.22500000000000001</v>
      </c>
    </row>
    <row r="4096" spans="1:2" x14ac:dyDescent="0.25">
      <c r="A4096" s="4">
        <v>38860</v>
      </c>
      <c r="B4096" s="90">
        <v>0.22989999999999999</v>
      </c>
    </row>
    <row r="4097" spans="1:2" x14ac:dyDescent="0.25">
      <c r="A4097" s="4">
        <v>38859</v>
      </c>
      <c r="B4097" s="90">
        <v>0.1913</v>
      </c>
    </row>
    <row r="4098" spans="1:2" x14ac:dyDescent="0.25">
      <c r="A4098" s="4">
        <v>38858</v>
      </c>
      <c r="B4098" s="90">
        <v>0.1966</v>
      </c>
    </row>
    <row r="4099" spans="1:2" x14ac:dyDescent="0.25">
      <c r="A4099" s="4">
        <v>38857</v>
      </c>
      <c r="B4099" s="90">
        <v>0.1709</v>
      </c>
    </row>
    <row r="4100" spans="1:2" x14ac:dyDescent="0.25">
      <c r="A4100" s="4">
        <v>38856</v>
      </c>
      <c r="B4100" s="90">
        <v>0.16300000000000001</v>
      </c>
    </row>
    <row r="4101" spans="1:2" x14ac:dyDescent="0.25">
      <c r="A4101" s="4">
        <v>38855</v>
      </c>
      <c r="B4101" s="90">
        <v>0.1804</v>
      </c>
    </row>
    <row r="4102" spans="1:2" x14ac:dyDescent="0.25">
      <c r="A4102" s="4">
        <v>38854</v>
      </c>
      <c r="B4102" s="90">
        <v>0.18859999999999999</v>
      </c>
    </row>
    <row r="4103" spans="1:2" x14ac:dyDescent="0.25">
      <c r="A4103" s="4">
        <v>38853</v>
      </c>
      <c r="B4103" s="90">
        <v>0.22589999999999999</v>
      </c>
    </row>
    <row r="4104" spans="1:2" x14ac:dyDescent="0.25">
      <c r="A4104" s="4">
        <v>38852</v>
      </c>
      <c r="B4104" s="90">
        <v>0.2132</v>
      </c>
    </row>
    <row r="4105" spans="1:2" x14ac:dyDescent="0.25">
      <c r="A4105" s="4">
        <v>38851</v>
      </c>
      <c r="B4105" s="90">
        <v>0.18840000000000001</v>
      </c>
    </row>
    <row r="4106" spans="1:2" x14ac:dyDescent="0.25">
      <c r="A4106" s="4">
        <v>38850</v>
      </c>
      <c r="B4106" s="90">
        <v>0.15260000000000001</v>
      </c>
    </row>
    <row r="4107" spans="1:2" x14ac:dyDescent="0.25">
      <c r="A4107" s="4">
        <v>38849</v>
      </c>
      <c r="B4107" s="90">
        <v>0.1537</v>
      </c>
    </row>
    <row r="4108" spans="1:2" x14ac:dyDescent="0.25">
      <c r="A4108" s="4">
        <v>38848</v>
      </c>
      <c r="B4108" s="90">
        <v>0.19209999999999999</v>
      </c>
    </row>
    <row r="4109" spans="1:2" x14ac:dyDescent="0.25">
      <c r="A4109" s="4">
        <v>38847</v>
      </c>
      <c r="B4109" s="90">
        <v>0.22450000000000001</v>
      </c>
    </row>
    <row r="4110" spans="1:2" x14ac:dyDescent="0.25">
      <c r="A4110" s="4">
        <v>38846</v>
      </c>
      <c r="B4110" s="90">
        <v>0.21360000000000001</v>
      </c>
    </row>
    <row r="4111" spans="1:2" x14ac:dyDescent="0.25">
      <c r="A4111" s="4">
        <v>38845</v>
      </c>
      <c r="B4111" s="90">
        <v>0.2283</v>
      </c>
    </row>
    <row r="4112" spans="1:2" x14ac:dyDescent="0.25">
      <c r="A4112" s="4">
        <v>38844</v>
      </c>
      <c r="B4112" s="90">
        <v>0.191</v>
      </c>
    </row>
    <row r="4113" spans="1:2" x14ac:dyDescent="0.25">
      <c r="A4113" s="4">
        <v>38843</v>
      </c>
      <c r="B4113" s="90">
        <v>0.16450000000000001</v>
      </c>
    </row>
    <row r="4114" spans="1:2" x14ac:dyDescent="0.25">
      <c r="A4114" s="4">
        <v>38842</v>
      </c>
      <c r="B4114" s="90">
        <v>0.15459999999999999</v>
      </c>
    </row>
    <row r="4115" spans="1:2" x14ac:dyDescent="0.25">
      <c r="A4115" s="4">
        <v>38841</v>
      </c>
      <c r="B4115" s="90">
        <v>0.19009999999999999</v>
      </c>
    </row>
    <row r="4116" spans="1:2" x14ac:dyDescent="0.25">
      <c r="A4116" s="4">
        <v>38840</v>
      </c>
      <c r="B4116" s="90">
        <v>0.22320000000000001</v>
      </c>
    </row>
    <row r="4117" spans="1:2" x14ac:dyDescent="0.25">
      <c r="A4117" s="4">
        <v>38839</v>
      </c>
      <c r="B4117" s="90">
        <v>0.22839999999999999</v>
      </c>
    </row>
    <row r="4118" spans="1:2" x14ac:dyDescent="0.25">
      <c r="A4118" s="4">
        <v>38838</v>
      </c>
      <c r="B4118" s="90">
        <v>0.16239999999999999</v>
      </c>
    </row>
    <row r="4119" spans="1:2" x14ac:dyDescent="0.25">
      <c r="A4119" s="4">
        <v>38837</v>
      </c>
      <c r="B4119" s="90">
        <v>0.126</v>
      </c>
    </row>
    <row r="4120" spans="1:2" x14ac:dyDescent="0.25">
      <c r="A4120" s="4">
        <v>38836</v>
      </c>
      <c r="B4120" s="90">
        <v>9.9699999999999997E-2</v>
      </c>
    </row>
    <row r="4121" spans="1:2" x14ac:dyDescent="0.25">
      <c r="A4121" s="4">
        <v>38835</v>
      </c>
      <c r="B4121" s="90">
        <v>0.13320000000000001</v>
      </c>
    </row>
    <row r="4122" spans="1:2" x14ac:dyDescent="0.25">
      <c r="A4122" s="4">
        <v>38834</v>
      </c>
      <c r="B4122" s="90">
        <v>0.1963</v>
      </c>
    </row>
    <row r="4123" spans="1:2" x14ac:dyDescent="0.25">
      <c r="A4123" s="4">
        <v>38833</v>
      </c>
      <c r="B4123" s="90">
        <v>0.16750000000000001</v>
      </c>
    </row>
    <row r="4124" spans="1:2" x14ac:dyDescent="0.25">
      <c r="A4124" s="4">
        <v>38832</v>
      </c>
      <c r="B4124" s="90">
        <v>0.16389999999999999</v>
      </c>
    </row>
    <row r="4125" spans="1:2" x14ac:dyDescent="0.25">
      <c r="A4125" s="4">
        <v>38831</v>
      </c>
      <c r="B4125" s="90">
        <v>0.1951</v>
      </c>
    </row>
    <row r="4126" spans="1:2" x14ac:dyDescent="0.25">
      <c r="A4126" s="4">
        <v>38830</v>
      </c>
      <c r="B4126" s="90">
        <v>0.1242</v>
      </c>
    </row>
    <row r="4127" spans="1:2" x14ac:dyDescent="0.25">
      <c r="A4127" s="4">
        <v>38829</v>
      </c>
      <c r="B4127" s="90">
        <v>8.8499999999999995E-2</v>
      </c>
    </row>
    <row r="4128" spans="1:2" x14ac:dyDescent="0.25">
      <c r="A4128" s="4">
        <v>38828</v>
      </c>
      <c r="B4128" s="90">
        <v>8.8499999999999995E-2</v>
      </c>
    </row>
    <row r="4129" spans="1:2" x14ac:dyDescent="0.25">
      <c r="A4129" s="4">
        <v>38827</v>
      </c>
      <c r="B4129" s="90">
        <v>0.1285</v>
      </c>
    </row>
    <row r="4130" spans="1:2" x14ac:dyDescent="0.25">
      <c r="A4130" s="4">
        <v>38826</v>
      </c>
      <c r="B4130" s="90">
        <v>0.14030000000000001</v>
      </c>
    </row>
    <row r="4131" spans="1:2" x14ac:dyDescent="0.25">
      <c r="A4131" s="4">
        <v>38825</v>
      </c>
      <c r="B4131" s="90">
        <v>0.13200000000000001</v>
      </c>
    </row>
    <row r="4132" spans="1:2" x14ac:dyDescent="0.25">
      <c r="A4132" s="4">
        <v>38824</v>
      </c>
      <c r="B4132" s="90">
        <v>0.14180000000000001</v>
      </c>
    </row>
    <row r="4133" spans="1:2" x14ac:dyDescent="0.25">
      <c r="A4133" s="4">
        <v>38823</v>
      </c>
      <c r="B4133" s="90">
        <v>0.1074</v>
      </c>
    </row>
    <row r="4134" spans="1:2" x14ac:dyDescent="0.25">
      <c r="A4134" s="4">
        <v>38822</v>
      </c>
      <c r="B4134" s="90">
        <v>8.0100000000000005E-2</v>
      </c>
    </row>
    <row r="4135" spans="1:2" x14ac:dyDescent="0.25">
      <c r="A4135" s="4">
        <v>38821</v>
      </c>
      <c r="B4135" s="90">
        <v>8.0100000000000005E-2</v>
      </c>
    </row>
    <row r="4136" spans="1:2" x14ac:dyDescent="0.25">
      <c r="A4136" s="4">
        <v>38820</v>
      </c>
      <c r="B4136" s="90">
        <v>0.1007</v>
      </c>
    </row>
    <row r="4137" spans="1:2" x14ac:dyDescent="0.25">
      <c r="A4137" s="4">
        <v>38819</v>
      </c>
      <c r="B4137" s="90">
        <v>0.113</v>
      </c>
    </row>
    <row r="4138" spans="1:2" x14ac:dyDescent="0.25">
      <c r="A4138" s="4">
        <v>38818</v>
      </c>
      <c r="B4138" s="90">
        <v>0.1125</v>
      </c>
    </row>
    <row r="4139" spans="1:2" x14ac:dyDescent="0.25">
      <c r="A4139" s="4">
        <v>38817</v>
      </c>
      <c r="B4139" s="90">
        <v>0.1197</v>
      </c>
    </row>
    <row r="4140" spans="1:2" x14ac:dyDescent="0.25">
      <c r="A4140" s="4">
        <v>38816</v>
      </c>
      <c r="B4140" s="90">
        <v>8.4099999999999994E-2</v>
      </c>
    </row>
    <row r="4141" spans="1:2" x14ac:dyDescent="0.25">
      <c r="A4141" s="4">
        <v>38815</v>
      </c>
      <c r="B4141" s="90">
        <v>5.6099999999999997E-2</v>
      </c>
    </row>
    <row r="4142" spans="1:2" x14ac:dyDescent="0.25">
      <c r="A4142" s="4">
        <v>38814</v>
      </c>
      <c r="B4142" s="90">
        <v>8.6400000000000005E-2</v>
      </c>
    </row>
    <row r="4143" spans="1:2" x14ac:dyDescent="0.25">
      <c r="A4143" s="4">
        <v>38813</v>
      </c>
      <c r="B4143" s="90">
        <v>0.1285</v>
      </c>
    </row>
    <row r="4144" spans="1:2" x14ac:dyDescent="0.25">
      <c r="A4144" s="4">
        <v>38812</v>
      </c>
      <c r="B4144" s="90">
        <v>0.1116</v>
      </c>
    </row>
    <row r="4145" spans="1:2" x14ac:dyDescent="0.25">
      <c r="A4145" s="4">
        <v>38811</v>
      </c>
      <c r="B4145" s="90">
        <v>0.10630000000000001</v>
      </c>
    </row>
    <row r="4146" spans="1:2" x14ac:dyDescent="0.25">
      <c r="A4146" s="4">
        <v>38810</v>
      </c>
      <c r="B4146" s="90">
        <v>0.121</v>
      </c>
    </row>
    <row r="4147" spans="1:2" x14ac:dyDescent="0.25">
      <c r="A4147" s="4">
        <v>38809</v>
      </c>
      <c r="B4147" s="90">
        <v>8.5500000000000007E-2</v>
      </c>
    </row>
    <row r="4148" spans="1:2" x14ac:dyDescent="0.25">
      <c r="A4148" s="4">
        <v>38808</v>
      </c>
      <c r="B4148" s="90">
        <v>8.5500000000000007E-2</v>
      </c>
    </row>
    <row r="4149" spans="1:2" x14ac:dyDescent="0.25">
      <c r="A4149" s="4">
        <v>38807</v>
      </c>
      <c r="B4149" s="90">
        <v>6.6699999999999995E-2</v>
      </c>
    </row>
    <row r="4150" spans="1:2" x14ac:dyDescent="0.25">
      <c r="A4150" s="4">
        <v>38806</v>
      </c>
      <c r="B4150" s="90">
        <v>0.1176</v>
      </c>
    </row>
    <row r="4151" spans="1:2" x14ac:dyDescent="0.25">
      <c r="A4151" s="4">
        <v>38805</v>
      </c>
      <c r="B4151" s="90">
        <v>0.12089999999999999</v>
      </c>
    </row>
    <row r="4152" spans="1:2" x14ac:dyDescent="0.25">
      <c r="A4152" s="4">
        <v>38804</v>
      </c>
      <c r="B4152" s="90">
        <v>0.13159999999999999</v>
      </c>
    </row>
    <row r="4153" spans="1:2" x14ac:dyDescent="0.25">
      <c r="A4153" s="4">
        <v>38803</v>
      </c>
      <c r="B4153" s="90">
        <v>0.1353</v>
      </c>
    </row>
    <row r="4154" spans="1:2" x14ac:dyDescent="0.25">
      <c r="A4154" s="4">
        <v>38802</v>
      </c>
      <c r="B4154" s="90">
        <v>9.6199999999999994E-2</v>
      </c>
    </row>
    <row r="4155" spans="1:2" x14ac:dyDescent="0.25">
      <c r="A4155" s="4">
        <v>38801</v>
      </c>
      <c r="B4155" s="90">
        <v>6.88E-2</v>
      </c>
    </row>
    <row r="4156" spans="1:2" x14ac:dyDescent="0.25">
      <c r="A4156" s="4">
        <v>38800</v>
      </c>
      <c r="B4156" s="90">
        <v>5.91E-2</v>
      </c>
    </row>
    <row r="4157" spans="1:2" x14ac:dyDescent="0.25">
      <c r="A4157" s="4">
        <v>38799</v>
      </c>
      <c r="B4157" s="90">
        <v>0.1124</v>
      </c>
    </row>
    <row r="4158" spans="1:2" x14ac:dyDescent="0.25">
      <c r="A4158" s="4">
        <v>38798</v>
      </c>
      <c r="B4158" s="90">
        <v>0.13589999999999999</v>
      </c>
    </row>
    <row r="4159" spans="1:2" x14ac:dyDescent="0.25">
      <c r="A4159" s="4">
        <v>38797</v>
      </c>
      <c r="B4159" s="90">
        <v>0.17580000000000001</v>
      </c>
    </row>
    <row r="4160" spans="1:2" x14ac:dyDescent="0.25">
      <c r="A4160" s="4">
        <v>38796</v>
      </c>
      <c r="B4160" s="90">
        <v>0.17460000000000001</v>
      </c>
    </row>
    <row r="4161" spans="1:2" x14ac:dyDescent="0.25">
      <c r="A4161" s="4">
        <v>38795</v>
      </c>
      <c r="B4161" s="90">
        <v>0.13639999999999999</v>
      </c>
    </row>
    <row r="4162" spans="1:2" x14ac:dyDescent="0.25">
      <c r="A4162" s="4">
        <v>38794</v>
      </c>
      <c r="B4162" s="90">
        <v>9.8599999999999993E-2</v>
      </c>
    </row>
    <row r="4163" spans="1:2" x14ac:dyDescent="0.25">
      <c r="A4163" s="4">
        <v>38793</v>
      </c>
      <c r="B4163" s="90">
        <v>9.0200000000000002E-2</v>
      </c>
    </row>
    <row r="4164" spans="1:2" x14ac:dyDescent="0.25">
      <c r="A4164" s="4">
        <v>38792</v>
      </c>
      <c r="B4164" s="90">
        <v>0.14219999999999999</v>
      </c>
    </row>
    <row r="4165" spans="1:2" x14ac:dyDescent="0.25">
      <c r="A4165" s="4">
        <v>38791</v>
      </c>
      <c r="B4165" s="90">
        <v>0.16889999999999999</v>
      </c>
    </row>
    <row r="4166" spans="1:2" x14ac:dyDescent="0.25">
      <c r="A4166" s="4">
        <v>38790</v>
      </c>
      <c r="B4166" s="90">
        <v>0.2084</v>
      </c>
    </row>
    <row r="4167" spans="1:2" x14ac:dyDescent="0.25">
      <c r="A4167" s="4">
        <v>38789</v>
      </c>
      <c r="B4167" s="90">
        <v>0.20730000000000001</v>
      </c>
    </row>
    <row r="4168" spans="1:2" x14ac:dyDescent="0.25">
      <c r="A4168" s="4">
        <v>38788</v>
      </c>
      <c r="B4168" s="90">
        <v>0.17119999999999999</v>
      </c>
    </row>
    <row r="4169" spans="1:2" x14ac:dyDescent="0.25">
      <c r="A4169" s="4">
        <v>38787</v>
      </c>
      <c r="B4169" s="90">
        <v>0.1419</v>
      </c>
    </row>
    <row r="4170" spans="1:2" x14ac:dyDescent="0.25">
      <c r="A4170" s="4">
        <v>38786</v>
      </c>
      <c r="B4170" s="90">
        <v>0.14549999999999999</v>
      </c>
    </row>
    <row r="4171" spans="1:2" x14ac:dyDescent="0.25">
      <c r="A4171" s="4">
        <v>38785</v>
      </c>
      <c r="B4171" s="90">
        <v>0.17549999999999999</v>
      </c>
    </row>
    <row r="4172" spans="1:2" x14ac:dyDescent="0.25">
      <c r="A4172" s="4">
        <v>38784</v>
      </c>
      <c r="B4172" s="90">
        <v>0.20899999999999999</v>
      </c>
    </row>
    <row r="4173" spans="1:2" x14ac:dyDescent="0.25">
      <c r="A4173" s="4">
        <v>38783</v>
      </c>
      <c r="B4173" s="90">
        <v>0.2142</v>
      </c>
    </row>
    <row r="4174" spans="1:2" x14ac:dyDescent="0.25">
      <c r="A4174" s="4">
        <v>38782</v>
      </c>
      <c r="B4174" s="90">
        <v>0.21479999999999999</v>
      </c>
    </row>
    <row r="4175" spans="1:2" x14ac:dyDescent="0.25">
      <c r="A4175" s="4">
        <v>38781</v>
      </c>
      <c r="B4175" s="90">
        <v>0.17330000000000001</v>
      </c>
    </row>
    <row r="4176" spans="1:2" x14ac:dyDescent="0.25">
      <c r="A4176" s="4">
        <v>38780</v>
      </c>
      <c r="B4176" s="90">
        <v>0.14399999999999999</v>
      </c>
    </row>
    <row r="4177" spans="1:2" x14ac:dyDescent="0.25">
      <c r="A4177" s="4">
        <v>38779</v>
      </c>
      <c r="B4177" s="90">
        <v>0.14280000000000001</v>
      </c>
    </row>
    <row r="4178" spans="1:2" x14ac:dyDescent="0.25">
      <c r="A4178" s="4">
        <v>38778</v>
      </c>
      <c r="B4178" s="90">
        <v>0.18859999999999999</v>
      </c>
    </row>
    <row r="4179" spans="1:2" x14ac:dyDescent="0.25">
      <c r="A4179" s="4">
        <v>38777</v>
      </c>
      <c r="B4179" s="90">
        <v>0.1101</v>
      </c>
    </row>
    <row r="4180" spans="1:2" x14ac:dyDescent="0.25">
      <c r="A4180" s="4">
        <v>38776</v>
      </c>
      <c r="B4180" s="90">
        <v>8.6099999999999996E-2</v>
      </c>
    </row>
    <row r="4181" spans="1:2" x14ac:dyDescent="0.25">
      <c r="A4181" s="4">
        <v>38775</v>
      </c>
      <c r="B4181" s="90">
        <v>5.6800000000000003E-2</v>
      </c>
    </row>
    <row r="4182" spans="1:2" x14ac:dyDescent="0.25">
      <c r="A4182" s="4">
        <v>38774</v>
      </c>
      <c r="B4182" s="90">
        <v>5.6800000000000003E-2</v>
      </c>
    </row>
    <row r="4183" spans="1:2" x14ac:dyDescent="0.25">
      <c r="A4183" s="4">
        <v>38773</v>
      </c>
      <c r="B4183" s="90">
        <v>5.6800000000000003E-2</v>
      </c>
    </row>
    <row r="4184" spans="1:2" x14ac:dyDescent="0.25">
      <c r="A4184" s="4">
        <v>38772</v>
      </c>
      <c r="B4184" s="90">
        <v>6.1600000000000002E-2</v>
      </c>
    </row>
    <row r="4185" spans="1:2" x14ac:dyDescent="0.25">
      <c r="A4185" s="4">
        <v>38771</v>
      </c>
      <c r="B4185" s="90">
        <v>5.8200000000000002E-2</v>
      </c>
    </row>
    <row r="4186" spans="1:2" x14ac:dyDescent="0.25">
      <c r="A4186" s="4">
        <v>38770</v>
      </c>
      <c r="B4186" s="90">
        <v>5.11E-2</v>
      </c>
    </row>
    <row r="4187" spans="1:2" x14ac:dyDescent="0.25">
      <c r="A4187" s="4">
        <v>38769</v>
      </c>
      <c r="B4187" s="90">
        <v>6.7400000000000002E-2</v>
      </c>
    </row>
    <row r="4188" spans="1:2" x14ac:dyDescent="0.25">
      <c r="A4188" s="4">
        <v>38768</v>
      </c>
      <c r="B4188" s="90">
        <v>7.0900000000000005E-2</v>
      </c>
    </row>
    <row r="4189" spans="1:2" x14ac:dyDescent="0.25">
      <c r="A4189" s="4">
        <v>38767</v>
      </c>
      <c r="B4189" s="90">
        <v>6.9199999999999998E-2</v>
      </c>
    </row>
    <row r="4190" spans="1:2" x14ac:dyDescent="0.25">
      <c r="A4190" s="4">
        <v>38766</v>
      </c>
      <c r="B4190" s="90">
        <v>6.9199999999999998E-2</v>
      </c>
    </row>
    <row r="4191" spans="1:2" x14ac:dyDescent="0.25">
      <c r="A4191" s="4">
        <v>38765</v>
      </c>
      <c r="B4191" s="90">
        <v>6.7599999999999993E-2</v>
      </c>
    </row>
    <row r="4192" spans="1:2" x14ac:dyDescent="0.25">
      <c r="A4192" s="4">
        <v>38764</v>
      </c>
      <c r="B4192" s="90">
        <v>6.13E-2</v>
      </c>
    </row>
    <row r="4193" spans="1:2" x14ac:dyDescent="0.25">
      <c r="A4193" s="4">
        <v>38763</v>
      </c>
      <c r="B4193" s="90">
        <v>6.4000000000000001E-2</v>
      </c>
    </row>
    <row r="4194" spans="1:2" x14ac:dyDescent="0.25">
      <c r="A4194" s="4">
        <v>38762</v>
      </c>
      <c r="B4194" s="90">
        <v>5.3499999999999999E-2</v>
      </c>
    </row>
    <row r="4195" spans="1:2" x14ac:dyDescent="0.25">
      <c r="A4195" s="4">
        <v>38761</v>
      </c>
      <c r="B4195" s="90">
        <v>6.59E-2</v>
      </c>
    </row>
    <row r="4196" spans="1:2" x14ac:dyDescent="0.25">
      <c r="A4196" s="4">
        <v>38760</v>
      </c>
      <c r="B4196" s="90">
        <v>5.8500000000000003E-2</v>
      </c>
    </row>
    <row r="4197" spans="1:2" x14ac:dyDescent="0.25">
      <c r="A4197" s="4">
        <v>38759</v>
      </c>
      <c r="B4197" s="90">
        <v>5.8500000000000003E-2</v>
      </c>
    </row>
    <row r="4198" spans="1:2" x14ac:dyDescent="0.25">
      <c r="A4198" s="4">
        <v>38758</v>
      </c>
      <c r="B4198" s="90">
        <v>6.0999999999999999E-2</v>
      </c>
    </row>
    <row r="4199" spans="1:2" x14ac:dyDescent="0.25">
      <c r="A4199" s="4">
        <v>38757</v>
      </c>
      <c r="B4199" s="90">
        <v>7.0400000000000004E-2</v>
      </c>
    </row>
    <row r="4200" spans="1:2" x14ac:dyDescent="0.25">
      <c r="A4200" s="4">
        <v>38756</v>
      </c>
      <c r="B4200" s="90">
        <v>7.6700000000000004E-2</v>
      </c>
    </row>
    <row r="4201" spans="1:2" x14ac:dyDescent="0.25">
      <c r="A4201" s="4">
        <v>38755</v>
      </c>
      <c r="B4201" s="90">
        <v>7.1599999999999997E-2</v>
      </c>
    </row>
    <row r="4202" spans="1:2" x14ac:dyDescent="0.25">
      <c r="A4202" s="4">
        <v>38754</v>
      </c>
      <c r="B4202" s="90">
        <v>7.4899999999999994E-2</v>
      </c>
    </row>
    <row r="4203" spans="1:2" x14ac:dyDescent="0.25">
      <c r="A4203" s="4">
        <v>38753</v>
      </c>
      <c r="B4203" s="90">
        <v>7.6899999999999996E-2</v>
      </c>
    </row>
    <row r="4204" spans="1:2" x14ac:dyDescent="0.25">
      <c r="A4204" s="4">
        <v>38752</v>
      </c>
      <c r="B4204" s="90">
        <v>7.6899999999999996E-2</v>
      </c>
    </row>
    <row r="4205" spans="1:2" x14ac:dyDescent="0.25">
      <c r="A4205" s="4">
        <v>38751</v>
      </c>
      <c r="B4205" s="90">
        <v>7.8899999999999998E-2</v>
      </c>
    </row>
    <row r="4206" spans="1:2" x14ac:dyDescent="0.25">
      <c r="A4206" s="4">
        <v>38750</v>
      </c>
      <c r="B4206" s="90">
        <v>7.3300000000000004E-2</v>
      </c>
    </row>
    <row r="4207" spans="1:2" x14ac:dyDescent="0.25">
      <c r="A4207" s="4">
        <v>38749</v>
      </c>
      <c r="B4207" s="90">
        <v>7.2499999999999995E-2</v>
      </c>
    </row>
    <row r="4208" spans="1:2" x14ac:dyDescent="0.25">
      <c r="A4208" s="4">
        <v>38748</v>
      </c>
      <c r="B4208" s="90">
        <v>0.1056</v>
      </c>
    </row>
    <row r="4209" spans="1:2" x14ac:dyDescent="0.25">
      <c r="A4209" s="4">
        <v>38747</v>
      </c>
      <c r="B4209" s="90">
        <v>0.1321</v>
      </c>
    </row>
    <row r="4210" spans="1:2" x14ac:dyDescent="0.25">
      <c r="A4210" s="4">
        <v>38746</v>
      </c>
      <c r="B4210" s="90">
        <v>0.13819999999999999</v>
      </c>
    </row>
    <row r="4211" spans="1:2" x14ac:dyDescent="0.25">
      <c r="A4211" s="4">
        <v>38745</v>
      </c>
      <c r="B4211" s="90">
        <v>0.13819999999999999</v>
      </c>
    </row>
    <row r="4212" spans="1:2" x14ac:dyDescent="0.25">
      <c r="A4212" s="4">
        <v>38744</v>
      </c>
      <c r="B4212" s="90">
        <v>0.17610000000000001</v>
      </c>
    </row>
    <row r="4213" spans="1:2" x14ac:dyDescent="0.25">
      <c r="A4213" s="4">
        <v>38743</v>
      </c>
      <c r="B4213" s="90">
        <v>0.1928</v>
      </c>
    </row>
    <row r="4214" spans="1:2" x14ac:dyDescent="0.25">
      <c r="A4214" s="4">
        <v>38742</v>
      </c>
      <c r="B4214" s="90">
        <v>0.2334</v>
      </c>
    </row>
    <row r="4215" spans="1:2" x14ac:dyDescent="0.25">
      <c r="A4215" s="4">
        <v>38741</v>
      </c>
      <c r="B4215" s="90">
        <v>0.24590000000000001</v>
      </c>
    </row>
    <row r="4216" spans="1:2" x14ac:dyDescent="0.25">
      <c r="A4216" s="4">
        <v>38740</v>
      </c>
      <c r="B4216" s="90">
        <v>0.22889999999999999</v>
      </c>
    </row>
    <row r="4217" spans="1:2" x14ac:dyDescent="0.25">
      <c r="A4217" s="4">
        <v>38739</v>
      </c>
      <c r="B4217" s="90">
        <v>0.19900000000000001</v>
      </c>
    </row>
    <row r="4218" spans="1:2" x14ac:dyDescent="0.25">
      <c r="A4218" s="4">
        <v>38738</v>
      </c>
      <c r="B4218" s="90">
        <v>0.1676</v>
      </c>
    </row>
    <row r="4219" spans="1:2" x14ac:dyDescent="0.25">
      <c r="A4219" s="4">
        <v>38737</v>
      </c>
      <c r="B4219" s="90">
        <v>0.17810000000000001</v>
      </c>
    </row>
    <row r="4220" spans="1:2" x14ac:dyDescent="0.25">
      <c r="A4220" s="4">
        <v>38736</v>
      </c>
      <c r="B4220" s="90">
        <v>0.20880000000000001</v>
      </c>
    </row>
    <row r="4221" spans="1:2" x14ac:dyDescent="0.25">
      <c r="A4221" s="4">
        <v>38735</v>
      </c>
      <c r="B4221" s="90">
        <v>0.23949999999999999</v>
      </c>
    </row>
    <row r="4222" spans="1:2" x14ac:dyDescent="0.25">
      <c r="A4222" s="4">
        <v>38734</v>
      </c>
      <c r="B4222" s="90">
        <v>0.24429999999999999</v>
      </c>
    </row>
    <row r="4223" spans="1:2" x14ac:dyDescent="0.25">
      <c r="A4223" s="4">
        <v>38733</v>
      </c>
      <c r="B4223" s="90">
        <v>0.25230000000000002</v>
      </c>
    </row>
    <row r="4224" spans="1:2" x14ac:dyDescent="0.25">
      <c r="A4224" s="4">
        <v>38732</v>
      </c>
      <c r="B4224" s="90">
        <v>0.21129999999999999</v>
      </c>
    </row>
    <row r="4225" spans="1:2" x14ac:dyDescent="0.25">
      <c r="A4225" s="4">
        <v>38731</v>
      </c>
      <c r="B4225" s="90">
        <v>0.17899999999999999</v>
      </c>
    </row>
    <row r="4226" spans="1:2" x14ac:dyDescent="0.25">
      <c r="A4226" s="4">
        <v>38730</v>
      </c>
      <c r="B4226" s="90">
        <v>0.17119999999999999</v>
      </c>
    </row>
    <row r="4227" spans="1:2" x14ac:dyDescent="0.25">
      <c r="A4227" s="4">
        <v>38729</v>
      </c>
      <c r="B4227" s="90">
        <v>0.218</v>
      </c>
    </row>
    <row r="4228" spans="1:2" x14ac:dyDescent="0.25">
      <c r="A4228" s="4">
        <v>38728</v>
      </c>
      <c r="B4228" s="90">
        <v>0.23699999999999999</v>
      </c>
    </row>
    <row r="4229" spans="1:2" x14ac:dyDescent="0.25">
      <c r="A4229" s="4">
        <v>38727</v>
      </c>
      <c r="B4229" s="90">
        <v>0.25319999999999998</v>
      </c>
    </row>
    <row r="4230" spans="1:2" x14ac:dyDescent="0.25">
      <c r="A4230" s="4">
        <v>38726</v>
      </c>
      <c r="B4230" s="90">
        <v>0.25719999999999998</v>
      </c>
    </row>
    <row r="4231" spans="1:2" x14ac:dyDescent="0.25">
      <c r="A4231" s="4">
        <v>38725</v>
      </c>
      <c r="B4231" s="90">
        <v>0.22409999999999999</v>
      </c>
    </row>
    <row r="4232" spans="1:2" x14ac:dyDescent="0.25">
      <c r="A4232" s="4">
        <v>38724</v>
      </c>
      <c r="B4232" s="90">
        <v>0.19059999999999999</v>
      </c>
    </row>
    <row r="4233" spans="1:2" x14ac:dyDescent="0.25">
      <c r="A4233" s="4">
        <v>38723</v>
      </c>
      <c r="B4233" s="90">
        <v>0.19089999999999999</v>
      </c>
    </row>
    <row r="4234" spans="1:2" x14ac:dyDescent="0.25">
      <c r="A4234" s="4">
        <v>38722</v>
      </c>
      <c r="B4234" s="90">
        <v>0.22450000000000001</v>
      </c>
    </row>
    <row r="4235" spans="1:2" x14ac:dyDescent="0.25">
      <c r="A4235" s="4">
        <v>38721</v>
      </c>
      <c r="B4235" s="90">
        <v>0.2596</v>
      </c>
    </row>
    <row r="4236" spans="1:2" x14ac:dyDescent="0.25">
      <c r="A4236" s="4">
        <v>38720</v>
      </c>
      <c r="B4236" s="90">
        <v>0.25640000000000002</v>
      </c>
    </row>
    <row r="4237" spans="1:2" x14ac:dyDescent="0.25">
      <c r="A4237" s="4">
        <v>38719</v>
      </c>
      <c r="B4237" s="90">
        <v>0.26129999999999998</v>
      </c>
    </row>
    <row r="4238" spans="1:2" x14ac:dyDescent="0.25">
      <c r="A4238" s="4">
        <v>38718</v>
      </c>
      <c r="B4238" s="90">
        <v>0.2326</v>
      </c>
    </row>
    <row r="4239" spans="1:2" x14ac:dyDescent="0.25">
      <c r="A4239" s="4">
        <v>38717</v>
      </c>
      <c r="B4239" s="90">
        <v>0.19869999999999999</v>
      </c>
    </row>
    <row r="4240" spans="1:2" x14ac:dyDescent="0.25">
      <c r="A4240" s="4">
        <v>38716</v>
      </c>
      <c r="B4240" s="90">
        <v>0.19359999999999999</v>
      </c>
    </row>
    <row r="4241" spans="1:2" x14ac:dyDescent="0.25">
      <c r="A4241" s="4">
        <v>38715</v>
      </c>
      <c r="B4241" s="90">
        <v>0.2276</v>
      </c>
    </row>
    <row r="4242" spans="1:2" x14ac:dyDescent="0.25">
      <c r="A4242" s="4">
        <v>38714</v>
      </c>
      <c r="B4242" s="90">
        <v>0.25390000000000001</v>
      </c>
    </row>
    <row r="4243" spans="1:2" x14ac:dyDescent="0.25">
      <c r="A4243" s="4">
        <v>38713</v>
      </c>
      <c r="B4243" s="90">
        <v>0.25750000000000001</v>
      </c>
    </row>
    <row r="4244" spans="1:2" x14ac:dyDescent="0.25">
      <c r="A4244" s="4">
        <v>38712</v>
      </c>
      <c r="B4244" s="90">
        <v>0.26719999999999999</v>
      </c>
    </row>
    <row r="4245" spans="1:2" x14ac:dyDescent="0.25">
      <c r="A4245" s="4">
        <v>38711</v>
      </c>
      <c r="B4245" s="90">
        <v>0.2261</v>
      </c>
    </row>
    <row r="4246" spans="1:2" x14ac:dyDescent="0.25">
      <c r="A4246" s="4">
        <v>38710</v>
      </c>
      <c r="B4246" s="90">
        <v>0.19209999999999999</v>
      </c>
    </row>
    <row r="4247" spans="1:2" x14ac:dyDescent="0.25">
      <c r="A4247" s="4">
        <v>38709</v>
      </c>
      <c r="B4247" s="90">
        <v>0.1865</v>
      </c>
    </row>
    <row r="4248" spans="1:2" x14ac:dyDescent="0.25">
      <c r="A4248" s="4">
        <v>38708</v>
      </c>
      <c r="B4248" s="90">
        <v>0.2248</v>
      </c>
    </row>
    <row r="4249" spans="1:2" x14ac:dyDescent="0.25">
      <c r="A4249" s="4">
        <v>38707</v>
      </c>
      <c r="B4249" s="90">
        <v>0.2762</v>
      </c>
    </row>
    <row r="4250" spans="1:2" x14ac:dyDescent="0.25">
      <c r="A4250" s="4">
        <v>38706</v>
      </c>
      <c r="B4250" s="90">
        <v>0.26329999999999998</v>
      </c>
    </row>
    <row r="4251" spans="1:2" x14ac:dyDescent="0.25">
      <c r="A4251" s="4">
        <v>38705</v>
      </c>
      <c r="B4251" s="90">
        <v>0.26250000000000001</v>
      </c>
    </row>
    <row r="4252" spans="1:2" x14ac:dyDescent="0.25">
      <c r="A4252" s="4">
        <v>38704</v>
      </c>
      <c r="B4252" s="90">
        <v>0.23119999999999999</v>
      </c>
    </row>
    <row r="4253" spans="1:2" x14ac:dyDescent="0.25">
      <c r="A4253" s="4">
        <v>38703</v>
      </c>
      <c r="B4253" s="90">
        <v>0.19739999999999999</v>
      </c>
    </row>
    <row r="4254" spans="1:2" x14ac:dyDescent="0.25">
      <c r="A4254" s="4">
        <v>38702</v>
      </c>
      <c r="B4254" s="90">
        <v>0.19980000000000001</v>
      </c>
    </row>
    <row r="4255" spans="1:2" x14ac:dyDescent="0.25">
      <c r="A4255" s="4">
        <v>38701</v>
      </c>
      <c r="B4255" s="90">
        <v>0.21190000000000001</v>
      </c>
    </row>
    <row r="4256" spans="1:2" x14ac:dyDescent="0.25">
      <c r="A4256" s="4">
        <v>38700</v>
      </c>
      <c r="B4256" s="90">
        <v>0.25159999999999999</v>
      </c>
    </row>
    <row r="4257" spans="1:2" x14ac:dyDescent="0.25">
      <c r="A4257" s="4">
        <v>38699</v>
      </c>
      <c r="B4257" s="90">
        <v>0.27150000000000002</v>
      </c>
    </row>
    <row r="4258" spans="1:2" x14ac:dyDescent="0.25">
      <c r="A4258" s="4">
        <v>38698</v>
      </c>
      <c r="B4258" s="90">
        <v>0.26929999999999998</v>
      </c>
    </row>
    <row r="4259" spans="1:2" x14ac:dyDescent="0.25">
      <c r="A4259" s="4">
        <v>38697</v>
      </c>
      <c r="B4259" s="90">
        <v>0.2273</v>
      </c>
    </row>
    <row r="4260" spans="1:2" x14ac:dyDescent="0.25">
      <c r="A4260" s="4">
        <v>38696</v>
      </c>
      <c r="B4260" s="90">
        <v>0.1933</v>
      </c>
    </row>
    <row r="4261" spans="1:2" x14ac:dyDescent="0.25">
      <c r="A4261" s="4">
        <v>38695</v>
      </c>
      <c r="B4261" s="90">
        <v>0.19600000000000001</v>
      </c>
    </row>
    <row r="4262" spans="1:2" x14ac:dyDescent="0.25">
      <c r="A4262" s="4">
        <v>38694</v>
      </c>
      <c r="B4262" s="90">
        <v>0.2356</v>
      </c>
    </row>
    <row r="4263" spans="1:2" x14ac:dyDescent="0.25">
      <c r="A4263" s="4">
        <v>38693</v>
      </c>
      <c r="B4263" s="90">
        <v>0.26769999999999999</v>
      </c>
    </row>
    <row r="4264" spans="1:2" x14ac:dyDescent="0.25">
      <c r="A4264" s="4">
        <v>38692</v>
      </c>
      <c r="B4264" s="90">
        <v>0.2777</v>
      </c>
    </row>
    <row r="4265" spans="1:2" x14ac:dyDescent="0.25">
      <c r="A4265" s="4">
        <v>38691</v>
      </c>
      <c r="B4265" s="90">
        <v>0.26939999999999997</v>
      </c>
    </row>
    <row r="4266" spans="1:2" x14ac:dyDescent="0.25">
      <c r="A4266" s="4">
        <v>38690</v>
      </c>
      <c r="B4266" s="90">
        <v>0.23899999999999999</v>
      </c>
    </row>
    <row r="4267" spans="1:2" x14ac:dyDescent="0.25">
      <c r="A4267" s="4">
        <v>38689</v>
      </c>
      <c r="B4267" s="90">
        <v>0.20430000000000001</v>
      </c>
    </row>
    <row r="4268" spans="1:2" x14ac:dyDescent="0.25">
      <c r="A4268" s="4">
        <v>38688</v>
      </c>
      <c r="B4268" s="90">
        <v>0.2082</v>
      </c>
    </row>
    <row r="4269" spans="1:2" x14ac:dyDescent="0.25">
      <c r="A4269" s="4">
        <v>38687</v>
      </c>
      <c r="B4269" s="90">
        <v>0.22689999999999999</v>
      </c>
    </row>
    <row r="4270" spans="1:2" x14ac:dyDescent="0.25">
      <c r="A4270" s="4">
        <v>38686</v>
      </c>
      <c r="B4270" s="90">
        <v>0.2354</v>
      </c>
    </row>
    <row r="4271" spans="1:2" x14ac:dyDescent="0.25">
      <c r="A4271" s="4">
        <v>38685</v>
      </c>
      <c r="B4271" s="90">
        <v>0.24129999999999999</v>
      </c>
    </row>
    <row r="4272" spans="1:2" x14ac:dyDescent="0.25">
      <c r="A4272" s="4">
        <v>38684</v>
      </c>
      <c r="B4272" s="90">
        <v>0.2392</v>
      </c>
    </row>
    <row r="4273" spans="1:2" x14ac:dyDescent="0.25">
      <c r="A4273" s="4">
        <v>38683</v>
      </c>
      <c r="B4273" s="90">
        <v>0.1951</v>
      </c>
    </row>
    <row r="4274" spans="1:2" x14ac:dyDescent="0.25">
      <c r="A4274" s="4">
        <v>38682</v>
      </c>
      <c r="B4274" s="90">
        <v>0.16089999999999999</v>
      </c>
    </row>
    <row r="4275" spans="1:2" x14ac:dyDescent="0.25">
      <c r="A4275" s="4">
        <v>38681</v>
      </c>
      <c r="B4275" s="90">
        <v>0.19539999999999999</v>
      </c>
    </row>
    <row r="4276" spans="1:2" x14ac:dyDescent="0.25">
      <c r="A4276" s="4">
        <v>38680</v>
      </c>
      <c r="B4276" s="90">
        <v>0.25309999999999999</v>
      </c>
    </row>
    <row r="4277" spans="1:2" x14ac:dyDescent="0.25">
      <c r="A4277" s="4">
        <v>38679</v>
      </c>
      <c r="B4277" s="90">
        <v>0.23449999999999999</v>
      </c>
    </row>
    <row r="4278" spans="1:2" x14ac:dyDescent="0.25">
      <c r="A4278" s="4">
        <v>38678</v>
      </c>
      <c r="B4278" s="90">
        <v>0.25219999999999998</v>
      </c>
    </row>
    <row r="4279" spans="1:2" x14ac:dyDescent="0.25">
      <c r="A4279" s="4">
        <v>38677</v>
      </c>
      <c r="B4279" s="90">
        <v>0.25419999999999998</v>
      </c>
    </row>
    <row r="4280" spans="1:2" x14ac:dyDescent="0.25">
      <c r="A4280" s="4">
        <v>38676</v>
      </c>
      <c r="B4280" s="90">
        <v>0.22189999999999999</v>
      </c>
    </row>
    <row r="4281" spans="1:2" x14ac:dyDescent="0.25">
      <c r="A4281" s="4">
        <v>38675</v>
      </c>
      <c r="B4281" s="90">
        <v>0.186</v>
      </c>
    </row>
    <row r="4282" spans="1:2" x14ac:dyDescent="0.25">
      <c r="A4282" s="4">
        <v>38674</v>
      </c>
      <c r="B4282" s="90">
        <v>0.216</v>
      </c>
    </row>
    <row r="4283" spans="1:2" x14ac:dyDescent="0.25">
      <c r="A4283" s="4">
        <v>38673</v>
      </c>
      <c r="B4283" s="90">
        <v>0.2555</v>
      </c>
    </row>
    <row r="4284" spans="1:2" x14ac:dyDescent="0.25">
      <c r="A4284" s="4">
        <v>38672</v>
      </c>
      <c r="B4284" s="90">
        <v>0.27139999999999997</v>
      </c>
    </row>
    <row r="4285" spans="1:2" x14ac:dyDescent="0.25">
      <c r="A4285" s="4">
        <v>38671</v>
      </c>
      <c r="B4285" s="90">
        <v>0.2281</v>
      </c>
    </row>
    <row r="4286" spans="1:2" x14ac:dyDescent="0.25">
      <c r="A4286" s="4">
        <v>38670</v>
      </c>
      <c r="B4286" s="90">
        <v>0.21290000000000001</v>
      </c>
    </row>
    <row r="4287" spans="1:2" x14ac:dyDescent="0.25">
      <c r="A4287" s="4">
        <v>38669</v>
      </c>
      <c r="B4287" s="90">
        <v>0.18140000000000001</v>
      </c>
    </row>
    <row r="4288" spans="1:2" x14ac:dyDescent="0.25">
      <c r="A4288" s="4">
        <v>38668</v>
      </c>
      <c r="B4288" s="90">
        <v>0.14580000000000001</v>
      </c>
    </row>
    <row r="4289" spans="1:2" x14ac:dyDescent="0.25">
      <c r="A4289" s="4">
        <v>38667</v>
      </c>
      <c r="B4289" s="90">
        <v>0.18540000000000001</v>
      </c>
    </row>
    <row r="4290" spans="1:2" x14ac:dyDescent="0.25">
      <c r="A4290" s="4">
        <v>38666</v>
      </c>
      <c r="B4290" s="90">
        <v>0.21</v>
      </c>
    </row>
    <row r="4291" spans="1:2" x14ac:dyDescent="0.25">
      <c r="A4291" s="4">
        <v>38665</v>
      </c>
      <c r="B4291" s="90">
        <v>0.22420000000000001</v>
      </c>
    </row>
    <row r="4292" spans="1:2" x14ac:dyDescent="0.25">
      <c r="A4292" s="4">
        <v>38664</v>
      </c>
      <c r="B4292" s="90">
        <v>0.22109999999999999</v>
      </c>
    </row>
    <row r="4293" spans="1:2" x14ac:dyDescent="0.25">
      <c r="A4293" s="4">
        <v>38663</v>
      </c>
      <c r="B4293" s="90">
        <v>0.22720000000000001</v>
      </c>
    </row>
    <row r="4294" spans="1:2" x14ac:dyDescent="0.25">
      <c r="A4294" s="4">
        <v>38662</v>
      </c>
      <c r="B4294" s="90">
        <v>0.1915</v>
      </c>
    </row>
    <row r="4295" spans="1:2" x14ac:dyDescent="0.25">
      <c r="A4295" s="4">
        <v>38661</v>
      </c>
      <c r="B4295" s="90">
        <v>0.15490000000000001</v>
      </c>
    </row>
    <row r="4296" spans="1:2" x14ac:dyDescent="0.25">
      <c r="A4296" s="4">
        <v>38660</v>
      </c>
      <c r="B4296" s="90">
        <v>0.18310000000000001</v>
      </c>
    </row>
    <row r="4297" spans="1:2" x14ac:dyDescent="0.25">
      <c r="A4297" s="4">
        <v>38659</v>
      </c>
      <c r="B4297" s="90">
        <v>0.22689999999999999</v>
      </c>
    </row>
    <row r="4298" spans="1:2" x14ac:dyDescent="0.25">
      <c r="A4298" s="4">
        <v>38658</v>
      </c>
      <c r="B4298" s="90">
        <v>0.19159999999999999</v>
      </c>
    </row>
    <row r="4299" spans="1:2" x14ac:dyDescent="0.25">
      <c r="A4299" s="4">
        <v>38657</v>
      </c>
      <c r="B4299" s="90">
        <v>0.19289999999999999</v>
      </c>
    </row>
    <row r="4300" spans="1:2" x14ac:dyDescent="0.25">
      <c r="A4300" s="4">
        <v>38656</v>
      </c>
      <c r="B4300" s="90">
        <v>0.22509999999999999</v>
      </c>
    </row>
    <row r="4301" spans="1:2" x14ac:dyDescent="0.25">
      <c r="A4301" s="4">
        <v>38655</v>
      </c>
      <c r="B4301" s="90">
        <v>0.19400000000000001</v>
      </c>
    </row>
    <row r="4302" spans="1:2" x14ac:dyDescent="0.25">
      <c r="A4302" s="4">
        <v>38654</v>
      </c>
      <c r="B4302" s="90">
        <v>0.1573</v>
      </c>
    </row>
    <row r="4303" spans="1:2" x14ac:dyDescent="0.25">
      <c r="A4303" s="4">
        <v>38653</v>
      </c>
      <c r="B4303" s="90">
        <v>0.16239999999999999</v>
      </c>
    </row>
    <row r="4304" spans="1:2" x14ac:dyDescent="0.25">
      <c r="A4304" s="4">
        <v>38652</v>
      </c>
      <c r="B4304" s="90">
        <v>0.18990000000000001</v>
      </c>
    </row>
    <row r="4305" spans="1:2" x14ac:dyDescent="0.25">
      <c r="A4305" s="4">
        <v>38651</v>
      </c>
      <c r="B4305" s="90">
        <v>0.22770000000000001</v>
      </c>
    </row>
    <row r="4306" spans="1:2" x14ac:dyDescent="0.25">
      <c r="A4306" s="4">
        <v>38650</v>
      </c>
      <c r="B4306" s="90">
        <v>0.21890000000000001</v>
      </c>
    </row>
    <row r="4307" spans="1:2" x14ac:dyDescent="0.25">
      <c r="A4307" s="4">
        <v>38649</v>
      </c>
      <c r="B4307" s="90">
        <v>0.2276</v>
      </c>
    </row>
    <row r="4308" spans="1:2" x14ac:dyDescent="0.25">
      <c r="A4308" s="4">
        <v>38648</v>
      </c>
      <c r="B4308" s="90">
        <v>0.19969999999999999</v>
      </c>
    </row>
    <row r="4309" spans="1:2" x14ac:dyDescent="0.25">
      <c r="A4309" s="4">
        <v>38647</v>
      </c>
      <c r="B4309" s="90">
        <v>0.16270000000000001</v>
      </c>
    </row>
    <row r="4310" spans="1:2" x14ac:dyDescent="0.25">
      <c r="A4310" s="4">
        <v>38646</v>
      </c>
      <c r="B4310" s="90">
        <v>0.16209999999999999</v>
      </c>
    </row>
    <row r="4311" spans="1:2" x14ac:dyDescent="0.25">
      <c r="A4311" s="4">
        <v>38645</v>
      </c>
      <c r="B4311" s="90">
        <v>0.20649999999999999</v>
      </c>
    </row>
    <row r="4312" spans="1:2" x14ac:dyDescent="0.25">
      <c r="A4312" s="4">
        <v>38644</v>
      </c>
      <c r="B4312" s="90">
        <v>0.23649999999999999</v>
      </c>
    </row>
    <row r="4313" spans="1:2" x14ac:dyDescent="0.25">
      <c r="A4313" s="4">
        <v>38643</v>
      </c>
      <c r="B4313" s="90">
        <v>0.24349999999999999</v>
      </c>
    </row>
    <row r="4314" spans="1:2" x14ac:dyDescent="0.25">
      <c r="A4314" s="4">
        <v>38642</v>
      </c>
      <c r="B4314" s="90">
        <v>0.24179999999999999</v>
      </c>
    </row>
    <row r="4315" spans="1:2" x14ac:dyDescent="0.25">
      <c r="A4315" s="4">
        <v>38641</v>
      </c>
      <c r="B4315" s="90">
        <v>0.19789999999999999</v>
      </c>
    </row>
    <row r="4316" spans="1:2" x14ac:dyDescent="0.25">
      <c r="A4316" s="4">
        <v>38640</v>
      </c>
      <c r="B4316" s="90">
        <v>0.19789999999999999</v>
      </c>
    </row>
    <row r="4317" spans="1:2" x14ac:dyDescent="0.25">
      <c r="A4317" s="4">
        <v>38639</v>
      </c>
      <c r="B4317" s="90">
        <v>0.1923</v>
      </c>
    </row>
    <row r="4318" spans="1:2" x14ac:dyDescent="0.25">
      <c r="A4318" s="4">
        <v>38638</v>
      </c>
      <c r="B4318" s="90">
        <v>0.22509999999999999</v>
      </c>
    </row>
    <row r="4319" spans="1:2" x14ac:dyDescent="0.25">
      <c r="A4319" s="4">
        <v>38637</v>
      </c>
      <c r="B4319" s="90">
        <v>0.22539999999999999</v>
      </c>
    </row>
    <row r="4320" spans="1:2" x14ac:dyDescent="0.25">
      <c r="A4320" s="4">
        <v>38636</v>
      </c>
      <c r="B4320" s="90">
        <v>0.22570000000000001</v>
      </c>
    </row>
    <row r="4321" spans="1:2" x14ac:dyDescent="0.25">
      <c r="A4321" s="4">
        <v>38635</v>
      </c>
      <c r="B4321" s="90">
        <v>0.24390000000000001</v>
      </c>
    </row>
    <row r="4322" spans="1:2" x14ac:dyDescent="0.25">
      <c r="A4322" s="4">
        <v>38634</v>
      </c>
      <c r="B4322" s="90">
        <v>0.20799999999999999</v>
      </c>
    </row>
    <row r="4323" spans="1:2" x14ac:dyDescent="0.25">
      <c r="A4323" s="4">
        <v>38633</v>
      </c>
      <c r="B4323" s="90">
        <v>0.17</v>
      </c>
    </row>
    <row r="4324" spans="1:2" x14ac:dyDescent="0.25">
      <c r="A4324" s="4">
        <v>38632</v>
      </c>
      <c r="B4324" s="90">
        <v>0.1719</v>
      </c>
    </row>
    <row r="4325" spans="1:2" x14ac:dyDescent="0.25">
      <c r="A4325" s="4">
        <v>38631</v>
      </c>
      <c r="B4325" s="90">
        <v>0.1961</v>
      </c>
    </row>
    <row r="4326" spans="1:2" x14ac:dyDescent="0.25">
      <c r="A4326" s="4">
        <v>38630</v>
      </c>
      <c r="B4326" s="90">
        <v>0.24959999999999999</v>
      </c>
    </row>
    <row r="4327" spans="1:2" x14ac:dyDescent="0.25">
      <c r="A4327" s="4">
        <v>38629</v>
      </c>
      <c r="B4327" s="90">
        <v>0.23380000000000001</v>
      </c>
    </row>
    <row r="4328" spans="1:2" x14ac:dyDescent="0.25">
      <c r="A4328" s="4">
        <v>38628</v>
      </c>
      <c r="B4328" s="90">
        <v>0.25130000000000002</v>
      </c>
    </row>
    <row r="4329" spans="1:2" x14ac:dyDescent="0.25">
      <c r="A4329" s="4">
        <v>38627</v>
      </c>
      <c r="B4329" s="90">
        <v>0.2382</v>
      </c>
    </row>
    <row r="4330" spans="1:2" x14ac:dyDescent="0.25">
      <c r="A4330" s="4">
        <v>38626</v>
      </c>
      <c r="B4330" s="90">
        <v>0.1719</v>
      </c>
    </row>
    <row r="4331" spans="1:2" x14ac:dyDescent="0.25">
      <c r="A4331" s="4">
        <v>38625</v>
      </c>
      <c r="B4331" s="90">
        <v>0.19750000000000001</v>
      </c>
    </row>
    <row r="4332" spans="1:2" x14ac:dyDescent="0.25">
      <c r="A4332" s="4">
        <v>38624</v>
      </c>
      <c r="B4332" s="90">
        <v>0.25180000000000002</v>
      </c>
    </row>
    <row r="4333" spans="1:2" x14ac:dyDescent="0.25">
      <c r="A4333" s="4">
        <v>38623</v>
      </c>
      <c r="B4333" s="90">
        <v>0.24979999999999999</v>
      </c>
    </row>
    <row r="4334" spans="1:2" x14ac:dyDescent="0.25">
      <c r="A4334" s="4">
        <v>38622</v>
      </c>
      <c r="B4334" s="90">
        <v>0.224</v>
      </c>
    </row>
    <row r="4335" spans="1:2" x14ac:dyDescent="0.25">
      <c r="A4335" s="4">
        <v>38621</v>
      </c>
      <c r="B4335" s="90">
        <v>0.24210000000000001</v>
      </c>
    </row>
    <row r="4336" spans="1:2" x14ac:dyDescent="0.25">
      <c r="A4336" s="4">
        <v>38620</v>
      </c>
      <c r="B4336" s="90">
        <v>0.2087</v>
      </c>
    </row>
    <row r="4337" spans="1:2" x14ac:dyDescent="0.25">
      <c r="A4337" s="4">
        <v>38619</v>
      </c>
      <c r="B4337" s="90">
        <v>0.17069999999999999</v>
      </c>
    </row>
    <row r="4338" spans="1:2" x14ac:dyDescent="0.25">
      <c r="A4338" s="4">
        <v>38618</v>
      </c>
      <c r="B4338" s="90">
        <v>0.20380000000000001</v>
      </c>
    </row>
    <row r="4339" spans="1:2" x14ac:dyDescent="0.25">
      <c r="A4339" s="4">
        <v>38617</v>
      </c>
      <c r="B4339" s="90">
        <v>0.24279999999999999</v>
      </c>
    </row>
    <row r="4340" spans="1:2" x14ac:dyDescent="0.25">
      <c r="A4340" s="4">
        <v>38616</v>
      </c>
      <c r="B4340" s="90">
        <v>0.24890000000000001</v>
      </c>
    </row>
    <row r="4341" spans="1:2" x14ac:dyDescent="0.25">
      <c r="A4341" s="4">
        <v>38615</v>
      </c>
      <c r="B4341" s="90">
        <v>0.25169999999999998</v>
      </c>
    </row>
    <row r="4342" spans="1:2" x14ac:dyDescent="0.25">
      <c r="A4342" s="4">
        <v>38614</v>
      </c>
      <c r="B4342" s="90">
        <v>0.2487</v>
      </c>
    </row>
    <row r="4343" spans="1:2" x14ac:dyDescent="0.25">
      <c r="A4343" s="4">
        <v>38613</v>
      </c>
      <c r="B4343" s="90">
        <v>0.21249999999999999</v>
      </c>
    </row>
    <row r="4344" spans="1:2" x14ac:dyDescent="0.25">
      <c r="A4344" s="4">
        <v>38612</v>
      </c>
      <c r="B4344" s="90">
        <v>0.17380000000000001</v>
      </c>
    </row>
    <row r="4345" spans="1:2" x14ac:dyDescent="0.25">
      <c r="A4345" s="4">
        <v>38611</v>
      </c>
      <c r="B4345" s="90">
        <v>0.2056</v>
      </c>
    </row>
    <row r="4346" spans="1:2" x14ac:dyDescent="0.25">
      <c r="A4346" s="4">
        <v>38610</v>
      </c>
      <c r="B4346" s="90">
        <v>0.25559999999999999</v>
      </c>
    </row>
    <row r="4347" spans="1:2" x14ac:dyDescent="0.25">
      <c r="A4347" s="4">
        <v>38609</v>
      </c>
      <c r="B4347" s="90">
        <v>0.24629999999999999</v>
      </c>
    </row>
    <row r="4348" spans="1:2" x14ac:dyDescent="0.25">
      <c r="A4348" s="4">
        <v>38608</v>
      </c>
      <c r="B4348" s="90">
        <v>0.25030000000000002</v>
      </c>
    </row>
    <row r="4349" spans="1:2" x14ac:dyDescent="0.25">
      <c r="A4349" s="4">
        <v>38607</v>
      </c>
      <c r="B4349" s="90">
        <v>0.29670000000000002</v>
      </c>
    </row>
    <row r="4350" spans="1:2" x14ac:dyDescent="0.25">
      <c r="A4350" s="4">
        <v>38606</v>
      </c>
      <c r="B4350" s="90">
        <v>0.247</v>
      </c>
    </row>
    <row r="4351" spans="1:2" x14ac:dyDescent="0.25">
      <c r="A4351" s="4">
        <v>38605</v>
      </c>
      <c r="B4351" s="90">
        <v>0.218</v>
      </c>
    </row>
    <row r="4352" spans="1:2" x14ac:dyDescent="0.25">
      <c r="A4352" s="4">
        <v>38604</v>
      </c>
      <c r="B4352" s="90">
        <v>0.2467</v>
      </c>
    </row>
    <row r="4353" spans="1:2" x14ac:dyDescent="0.25">
      <c r="A4353" s="4">
        <v>38603</v>
      </c>
      <c r="B4353" s="90">
        <v>0.28100000000000003</v>
      </c>
    </row>
    <row r="4354" spans="1:2" x14ac:dyDescent="0.25">
      <c r="A4354" s="4">
        <v>38602</v>
      </c>
      <c r="B4354" s="90">
        <v>0.2477</v>
      </c>
    </row>
    <row r="4355" spans="1:2" x14ac:dyDescent="0.25">
      <c r="A4355" s="4">
        <v>38601</v>
      </c>
      <c r="B4355" s="90">
        <v>0.2626</v>
      </c>
    </row>
    <row r="4356" spans="1:2" x14ac:dyDescent="0.25">
      <c r="A4356" s="4">
        <v>38600</v>
      </c>
      <c r="B4356" s="90">
        <v>0.25829999999999997</v>
      </c>
    </row>
    <row r="4357" spans="1:2" x14ac:dyDescent="0.25">
      <c r="A4357" s="4">
        <v>38599</v>
      </c>
      <c r="B4357" s="90">
        <v>0.222</v>
      </c>
    </row>
    <row r="4358" spans="1:2" x14ac:dyDescent="0.25">
      <c r="A4358" s="4">
        <v>38598</v>
      </c>
      <c r="B4358" s="90">
        <v>0.18279999999999999</v>
      </c>
    </row>
    <row r="4359" spans="1:2" x14ac:dyDescent="0.25">
      <c r="A4359" s="4">
        <v>38597</v>
      </c>
      <c r="B4359" s="90">
        <v>0.2059</v>
      </c>
    </row>
    <row r="4360" spans="1:2" x14ac:dyDescent="0.25">
      <c r="A4360" s="4">
        <v>38596</v>
      </c>
      <c r="B4360" s="90">
        <v>0.26369999999999999</v>
      </c>
    </row>
    <row r="4361" spans="1:2" x14ac:dyDescent="0.25">
      <c r="A4361" s="4">
        <v>38595</v>
      </c>
      <c r="B4361" s="90">
        <v>0.29360000000000003</v>
      </c>
    </row>
    <row r="4362" spans="1:2" x14ac:dyDescent="0.25">
      <c r="A4362" s="4">
        <v>38594</v>
      </c>
      <c r="B4362" s="90">
        <v>0.30270000000000002</v>
      </c>
    </row>
    <row r="4363" spans="1:2" x14ac:dyDescent="0.25">
      <c r="A4363" s="4">
        <v>38593</v>
      </c>
      <c r="B4363" s="90">
        <v>0.29509999999999997</v>
      </c>
    </row>
    <row r="4364" spans="1:2" x14ac:dyDescent="0.25">
      <c r="A4364" s="4">
        <v>38592</v>
      </c>
      <c r="B4364" s="90">
        <v>0.255</v>
      </c>
    </row>
    <row r="4365" spans="1:2" x14ac:dyDescent="0.25">
      <c r="A4365" s="4">
        <v>38591</v>
      </c>
      <c r="B4365" s="90">
        <v>0.2157</v>
      </c>
    </row>
    <row r="4366" spans="1:2" x14ac:dyDescent="0.25">
      <c r="A4366" s="4">
        <v>38590</v>
      </c>
      <c r="B4366" s="90">
        <v>0.216</v>
      </c>
    </row>
    <row r="4367" spans="1:2" x14ac:dyDescent="0.25">
      <c r="A4367" s="4">
        <v>38589</v>
      </c>
      <c r="B4367" s="90">
        <v>0.25480000000000003</v>
      </c>
    </row>
    <row r="4368" spans="1:2" x14ac:dyDescent="0.25">
      <c r="A4368" s="4">
        <v>38588</v>
      </c>
      <c r="B4368" s="90">
        <v>0.29720000000000002</v>
      </c>
    </row>
    <row r="4369" spans="1:2" x14ac:dyDescent="0.25">
      <c r="A4369" s="4">
        <v>38587</v>
      </c>
      <c r="B4369" s="90">
        <v>0.29509999999999997</v>
      </c>
    </row>
    <row r="4370" spans="1:2" x14ac:dyDescent="0.25">
      <c r="A4370" s="4">
        <v>38586</v>
      </c>
      <c r="B4370" s="90">
        <v>0.2994</v>
      </c>
    </row>
    <row r="4371" spans="1:2" x14ac:dyDescent="0.25">
      <c r="A4371" s="4">
        <v>38585</v>
      </c>
      <c r="B4371" s="90">
        <v>0.25659999999999999</v>
      </c>
    </row>
    <row r="4372" spans="1:2" x14ac:dyDescent="0.25">
      <c r="A4372" s="4">
        <v>38584</v>
      </c>
      <c r="B4372" s="90">
        <v>0.22650000000000001</v>
      </c>
    </row>
    <row r="4373" spans="1:2" x14ac:dyDescent="0.25">
      <c r="A4373" s="4">
        <v>38583</v>
      </c>
      <c r="B4373" s="90">
        <v>0.215</v>
      </c>
    </row>
    <row r="4374" spans="1:2" x14ac:dyDescent="0.25">
      <c r="A4374" s="4">
        <v>38582</v>
      </c>
      <c r="B4374" s="90">
        <v>0.24079999999999999</v>
      </c>
    </row>
    <row r="4375" spans="1:2" x14ac:dyDescent="0.25">
      <c r="A4375" s="4">
        <v>38581</v>
      </c>
      <c r="B4375" s="90">
        <v>0.29270000000000002</v>
      </c>
    </row>
    <row r="4376" spans="1:2" x14ac:dyDescent="0.25">
      <c r="A4376" s="4">
        <v>38580</v>
      </c>
      <c r="B4376" s="90">
        <v>0.29199999999999998</v>
      </c>
    </row>
    <row r="4377" spans="1:2" x14ac:dyDescent="0.25">
      <c r="A4377" s="4">
        <v>38579</v>
      </c>
      <c r="B4377" s="90">
        <v>0.29049999999999998</v>
      </c>
    </row>
    <row r="4378" spans="1:2" x14ac:dyDescent="0.25">
      <c r="A4378" s="4">
        <v>38578</v>
      </c>
      <c r="B4378" s="90">
        <v>0.24829999999999999</v>
      </c>
    </row>
    <row r="4379" spans="1:2" x14ac:dyDescent="0.25">
      <c r="A4379" s="4">
        <v>38577</v>
      </c>
      <c r="B4379" s="90">
        <v>0.21920000000000001</v>
      </c>
    </row>
    <row r="4380" spans="1:2" x14ac:dyDescent="0.25">
      <c r="A4380" s="4">
        <v>38576</v>
      </c>
      <c r="B4380" s="90">
        <v>0.21629999999999999</v>
      </c>
    </row>
    <row r="4381" spans="1:2" x14ac:dyDescent="0.25">
      <c r="A4381" s="4">
        <v>38575</v>
      </c>
      <c r="B4381" s="90">
        <v>0.25059999999999999</v>
      </c>
    </row>
    <row r="4382" spans="1:2" x14ac:dyDescent="0.25">
      <c r="A4382" s="4">
        <v>38574</v>
      </c>
      <c r="B4382" s="90">
        <v>0.28310000000000002</v>
      </c>
    </row>
    <row r="4383" spans="1:2" x14ac:dyDescent="0.25">
      <c r="A4383" s="4">
        <v>38573</v>
      </c>
      <c r="B4383" s="90">
        <v>0.30109999999999998</v>
      </c>
    </row>
    <row r="4384" spans="1:2" x14ac:dyDescent="0.25">
      <c r="A4384" s="4">
        <v>38572</v>
      </c>
      <c r="B4384" s="90">
        <v>0.29949999999999999</v>
      </c>
    </row>
    <row r="4385" spans="1:2" x14ac:dyDescent="0.25">
      <c r="A4385" s="4">
        <v>38571</v>
      </c>
      <c r="B4385" s="90">
        <v>0.28989999999999999</v>
      </c>
    </row>
    <row r="4386" spans="1:2" x14ac:dyDescent="0.25">
      <c r="A4386" s="4">
        <v>38570</v>
      </c>
      <c r="B4386" s="90">
        <v>0.26019999999999999</v>
      </c>
    </row>
    <row r="4387" spans="1:2" x14ac:dyDescent="0.25">
      <c r="A4387" s="4">
        <v>38569</v>
      </c>
      <c r="B4387" s="90">
        <v>0.25109999999999999</v>
      </c>
    </row>
    <row r="4388" spans="1:2" x14ac:dyDescent="0.25">
      <c r="A4388" s="4">
        <v>38568</v>
      </c>
      <c r="B4388" s="90">
        <v>0.29730000000000001</v>
      </c>
    </row>
    <row r="4389" spans="1:2" x14ac:dyDescent="0.25">
      <c r="A4389" s="4">
        <v>38567</v>
      </c>
      <c r="B4389" s="90">
        <v>0.33210000000000001</v>
      </c>
    </row>
    <row r="4390" spans="1:2" x14ac:dyDescent="0.25">
      <c r="A4390" s="4">
        <v>38566</v>
      </c>
      <c r="B4390" s="90">
        <v>0.33090000000000003</v>
      </c>
    </row>
    <row r="4391" spans="1:2" x14ac:dyDescent="0.25">
      <c r="A4391" s="4">
        <v>38565</v>
      </c>
      <c r="B4391" s="90">
        <v>0.34660000000000002</v>
      </c>
    </row>
    <row r="4392" spans="1:2" x14ac:dyDescent="0.25">
      <c r="A4392" s="4">
        <v>38564</v>
      </c>
      <c r="B4392" s="90">
        <v>0.3</v>
      </c>
    </row>
    <row r="4393" spans="1:2" x14ac:dyDescent="0.25">
      <c r="A4393" s="4">
        <v>38563</v>
      </c>
      <c r="B4393" s="90">
        <v>0.26929999999999998</v>
      </c>
    </row>
    <row r="4394" spans="1:2" x14ac:dyDescent="0.25">
      <c r="A4394" s="4">
        <v>38562</v>
      </c>
      <c r="B4394" s="90">
        <v>0.26379999999999998</v>
      </c>
    </row>
    <row r="4395" spans="1:2" x14ac:dyDescent="0.25">
      <c r="A4395" s="4">
        <v>38561</v>
      </c>
      <c r="B4395" s="90">
        <v>0.30199999999999999</v>
      </c>
    </row>
    <row r="4396" spans="1:2" x14ac:dyDescent="0.25">
      <c r="A4396" s="4">
        <v>38560</v>
      </c>
      <c r="B4396" s="90">
        <v>0.33179999999999998</v>
      </c>
    </row>
    <row r="4397" spans="1:2" x14ac:dyDescent="0.25">
      <c r="A4397" s="4">
        <v>38559</v>
      </c>
      <c r="B4397" s="90">
        <v>0.33550000000000002</v>
      </c>
    </row>
    <row r="4398" spans="1:2" x14ac:dyDescent="0.25">
      <c r="A4398" s="4">
        <v>38558</v>
      </c>
      <c r="B4398" s="90">
        <v>0.33610000000000001</v>
      </c>
    </row>
    <row r="4399" spans="1:2" x14ac:dyDescent="0.25">
      <c r="A4399" s="4">
        <v>38557</v>
      </c>
      <c r="B4399" s="90">
        <v>0.29139999999999999</v>
      </c>
    </row>
    <row r="4400" spans="1:2" x14ac:dyDescent="0.25">
      <c r="A4400" s="4">
        <v>38556</v>
      </c>
      <c r="B4400" s="90">
        <v>0.2616</v>
      </c>
    </row>
    <row r="4401" spans="1:2" x14ac:dyDescent="0.25">
      <c r="A4401" s="4">
        <v>38555</v>
      </c>
      <c r="B4401" s="90">
        <v>0.25700000000000001</v>
      </c>
    </row>
    <row r="4402" spans="1:2" x14ac:dyDescent="0.25">
      <c r="A4402" s="4">
        <v>38554</v>
      </c>
      <c r="B4402" s="90">
        <v>0.29099999999999998</v>
      </c>
    </row>
    <row r="4403" spans="1:2" x14ac:dyDescent="0.25">
      <c r="A4403" s="4">
        <v>38553</v>
      </c>
      <c r="B4403" s="90">
        <v>0.34899999999999998</v>
      </c>
    </row>
    <row r="4404" spans="1:2" x14ac:dyDescent="0.25">
      <c r="A4404" s="4">
        <v>38552</v>
      </c>
      <c r="B4404" s="90">
        <v>0.32329999999999998</v>
      </c>
    </row>
    <row r="4405" spans="1:2" x14ac:dyDescent="0.25">
      <c r="A4405" s="4">
        <v>38551</v>
      </c>
      <c r="B4405" s="90">
        <v>0.33310000000000001</v>
      </c>
    </row>
    <row r="4406" spans="1:2" x14ac:dyDescent="0.25">
      <c r="A4406" s="4">
        <v>38550</v>
      </c>
      <c r="B4406" s="90">
        <v>0.3024</v>
      </c>
    </row>
    <row r="4407" spans="1:2" x14ac:dyDescent="0.25">
      <c r="A4407" s="4">
        <v>38549</v>
      </c>
      <c r="B4407" s="90">
        <v>0.26219999999999999</v>
      </c>
    </row>
    <row r="4408" spans="1:2" x14ac:dyDescent="0.25">
      <c r="A4408" s="4">
        <v>38548</v>
      </c>
      <c r="B4408" s="90">
        <v>0.26179999999999998</v>
      </c>
    </row>
    <row r="4409" spans="1:2" x14ac:dyDescent="0.25">
      <c r="A4409" s="4">
        <v>38547</v>
      </c>
      <c r="B4409" s="90">
        <v>0.29430000000000001</v>
      </c>
    </row>
    <row r="4410" spans="1:2" x14ac:dyDescent="0.25">
      <c r="A4410" s="4">
        <v>38546</v>
      </c>
      <c r="B4410" s="90">
        <v>0.34010000000000001</v>
      </c>
    </row>
    <row r="4411" spans="1:2" x14ac:dyDescent="0.25">
      <c r="A4411" s="4">
        <v>38545</v>
      </c>
      <c r="B4411" s="90">
        <v>0.3347</v>
      </c>
    </row>
    <row r="4412" spans="1:2" x14ac:dyDescent="0.25">
      <c r="A4412" s="4">
        <v>38544</v>
      </c>
      <c r="B4412" s="90">
        <v>0.33040000000000003</v>
      </c>
    </row>
    <row r="4413" spans="1:2" x14ac:dyDescent="0.25">
      <c r="A4413" s="4">
        <v>38543</v>
      </c>
      <c r="B4413" s="90">
        <v>0.29709999999999998</v>
      </c>
    </row>
    <row r="4414" spans="1:2" x14ac:dyDescent="0.25">
      <c r="A4414" s="4">
        <v>38542</v>
      </c>
      <c r="B4414" s="90">
        <v>0.2571</v>
      </c>
    </row>
    <row r="4415" spans="1:2" x14ac:dyDescent="0.25">
      <c r="A4415" s="4">
        <v>38541</v>
      </c>
      <c r="B4415" s="90">
        <v>0.2641</v>
      </c>
    </row>
    <row r="4416" spans="1:2" x14ac:dyDescent="0.25">
      <c r="A4416" s="4">
        <v>38540</v>
      </c>
      <c r="B4416" s="90">
        <v>0.29499999999999998</v>
      </c>
    </row>
    <row r="4417" spans="1:2" x14ac:dyDescent="0.25">
      <c r="A4417" s="4">
        <v>38539</v>
      </c>
      <c r="B4417" s="90">
        <v>0.32850000000000001</v>
      </c>
    </row>
    <row r="4418" spans="1:2" x14ac:dyDescent="0.25">
      <c r="A4418" s="4">
        <v>38538</v>
      </c>
      <c r="B4418" s="90">
        <v>0.33100000000000002</v>
      </c>
    </row>
    <row r="4419" spans="1:2" x14ac:dyDescent="0.25">
      <c r="A4419" s="4">
        <v>38537</v>
      </c>
      <c r="B4419" s="90">
        <v>0.33750000000000002</v>
      </c>
    </row>
    <row r="4420" spans="1:2" x14ac:dyDescent="0.25">
      <c r="A4420" s="4">
        <v>38536</v>
      </c>
      <c r="B4420" s="90">
        <v>0.30220000000000002</v>
      </c>
    </row>
    <row r="4421" spans="1:2" x14ac:dyDescent="0.25">
      <c r="A4421" s="4">
        <v>38535</v>
      </c>
      <c r="B4421" s="90">
        <v>0.26200000000000001</v>
      </c>
    </row>
    <row r="4422" spans="1:2" x14ac:dyDescent="0.25">
      <c r="A4422" s="4">
        <v>38534</v>
      </c>
      <c r="B4422" s="90">
        <v>0.25750000000000001</v>
      </c>
    </row>
    <row r="4423" spans="1:2" x14ac:dyDescent="0.25">
      <c r="A4423" s="4">
        <v>38533</v>
      </c>
      <c r="B4423" s="90">
        <v>0.28910000000000002</v>
      </c>
    </row>
    <row r="4424" spans="1:2" x14ac:dyDescent="0.25">
      <c r="A4424" s="4">
        <v>38532</v>
      </c>
      <c r="B4424" s="90">
        <v>0.31080000000000002</v>
      </c>
    </row>
    <row r="4425" spans="1:2" x14ac:dyDescent="0.25">
      <c r="A4425" s="4">
        <v>38531</v>
      </c>
      <c r="B4425" s="90">
        <v>0.29239999999999999</v>
      </c>
    </row>
    <row r="4426" spans="1:2" x14ac:dyDescent="0.25">
      <c r="A4426" s="4">
        <v>38530</v>
      </c>
      <c r="B4426" s="90">
        <v>0.29649999999999999</v>
      </c>
    </row>
    <row r="4427" spans="1:2" x14ac:dyDescent="0.25">
      <c r="A4427" s="4">
        <v>38529</v>
      </c>
      <c r="B4427" s="90">
        <v>0.25700000000000001</v>
      </c>
    </row>
    <row r="4428" spans="1:2" x14ac:dyDescent="0.25">
      <c r="A4428" s="4">
        <v>38528</v>
      </c>
      <c r="B4428" s="90">
        <v>0.21759999999999999</v>
      </c>
    </row>
    <row r="4429" spans="1:2" x14ac:dyDescent="0.25">
      <c r="A4429" s="4">
        <v>38527</v>
      </c>
      <c r="B4429" s="90">
        <v>0.2571</v>
      </c>
    </row>
    <row r="4430" spans="1:2" x14ac:dyDescent="0.25">
      <c r="A4430" s="4">
        <v>38526</v>
      </c>
      <c r="B4430" s="90">
        <v>0.29089999999999999</v>
      </c>
    </row>
    <row r="4431" spans="1:2" x14ac:dyDescent="0.25">
      <c r="A4431" s="4">
        <v>38525</v>
      </c>
      <c r="B4431" s="90">
        <v>0.30170000000000002</v>
      </c>
    </row>
    <row r="4432" spans="1:2" x14ac:dyDescent="0.25">
      <c r="A4432" s="4">
        <v>38524</v>
      </c>
      <c r="B4432" s="90">
        <v>0.30130000000000001</v>
      </c>
    </row>
    <row r="4433" spans="1:2" x14ac:dyDescent="0.25">
      <c r="A4433" s="4">
        <v>38523</v>
      </c>
      <c r="B4433" s="90">
        <v>0.31680000000000003</v>
      </c>
    </row>
    <row r="4434" spans="1:2" x14ac:dyDescent="0.25">
      <c r="A4434" s="4">
        <v>38522</v>
      </c>
      <c r="B4434" s="90">
        <v>0.25950000000000001</v>
      </c>
    </row>
    <row r="4435" spans="1:2" x14ac:dyDescent="0.25">
      <c r="A4435" s="4">
        <v>38521</v>
      </c>
      <c r="B4435" s="90">
        <v>0.2293</v>
      </c>
    </row>
    <row r="4436" spans="1:2" x14ac:dyDescent="0.25">
      <c r="A4436" s="4">
        <v>38520</v>
      </c>
      <c r="B4436" s="90">
        <v>0.25330000000000003</v>
      </c>
    </row>
    <row r="4437" spans="1:2" x14ac:dyDescent="0.25">
      <c r="A4437" s="4">
        <v>38519</v>
      </c>
      <c r="B4437" s="90">
        <v>0.29289999999999999</v>
      </c>
    </row>
    <row r="4438" spans="1:2" x14ac:dyDescent="0.25">
      <c r="A4438" s="4">
        <v>38518</v>
      </c>
      <c r="B4438" s="90">
        <v>0.30730000000000002</v>
      </c>
    </row>
    <row r="4439" spans="1:2" x14ac:dyDescent="0.25">
      <c r="A4439" s="4">
        <v>38517</v>
      </c>
      <c r="B4439" s="90">
        <v>0.29170000000000001</v>
      </c>
    </row>
    <row r="4440" spans="1:2" x14ac:dyDescent="0.25">
      <c r="A4440" s="4">
        <v>38516</v>
      </c>
      <c r="B4440" s="90">
        <v>0.2913</v>
      </c>
    </row>
    <row r="4441" spans="1:2" x14ac:dyDescent="0.25">
      <c r="A4441" s="4">
        <v>38515</v>
      </c>
      <c r="B4441" s="90">
        <v>0.25069999999999998</v>
      </c>
    </row>
    <row r="4442" spans="1:2" x14ac:dyDescent="0.25">
      <c r="A4442" s="4">
        <v>38514</v>
      </c>
      <c r="B4442" s="90">
        <v>0.22140000000000001</v>
      </c>
    </row>
    <row r="4443" spans="1:2" x14ac:dyDescent="0.25">
      <c r="A4443" s="4">
        <v>38513</v>
      </c>
      <c r="B4443" s="90">
        <v>0.24940000000000001</v>
      </c>
    </row>
    <row r="4444" spans="1:2" x14ac:dyDescent="0.25">
      <c r="A4444" s="4">
        <v>38512</v>
      </c>
      <c r="B4444" s="90">
        <v>0.27529999999999999</v>
      </c>
    </row>
    <row r="4445" spans="1:2" x14ac:dyDescent="0.25">
      <c r="A4445" s="4">
        <v>38511</v>
      </c>
      <c r="B4445" s="90">
        <v>0.30830000000000002</v>
      </c>
    </row>
    <row r="4446" spans="1:2" x14ac:dyDescent="0.25">
      <c r="A4446" s="4">
        <v>38510</v>
      </c>
      <c r="B4446" s="90">
        <v>0.30220000000000002</v>
      </c>
    </row>
    <row r="4447" spans="1:2" x14ac:dyDescent="0.25">
      <c r="A4447" s="4">
        <v>38509</v>
      </c>
      <c r="B4447" s="90">
        <v>0.28949999999999998</v>
      </c>
    </row>
    <row r="4448" spans="1:2" x14ac:dyDescent="0.25">
      <c r="A4448" s="4">
        <v>38508</v>
      </c>
      <c r="B4448" s="90">
        <v>0.25259999999999999</v>
      </c>
    </row>
    <row r="4449" spans="1:2" x14ac:dyDescent="0.25">
      <c r="A4449" s="4">
        <v>38507</v>
      </c>
      <c r="B4449" s="90">
        <v>0.21329999999999999</v>
      </c>
    </row>
    <row r="4450" spans="1:2" x14ac:dyDescent="0.25">
      <c r="A4450" s="4">
        <v>38506</v>
      </c>
      <c r="B4450" s="90">
        <v>0.25480000000000003</v>
      </c>
    </row>
    <row r="4451" spans="1:2" x14ac:dyDescent="0.25">
      <c r="A4451" s="4">
        <v>38505</v>
      </c>
      <c r="B4451" s="90">
        <v>0.29909999999999998</v>
      </c>
    </row>
    <row r="4452" spans="1:2" x14ac:dyDescent="0.25">
      <c r="A4452" s="4">
        <v>38504</v>
      </c>
      <c r="B4452" s="90">
        <v>0.29930000000000001</v>
      </c>
    </row>
    <row r="4453" spans="1:2" x14ac:dyDescent="0.25">
      <c r="A4453" s="4">
        <v>38503</v>
      </c>
      <c r="B4453" s="90">
        <v>0.3377</v>
      </c>
    </row>
    <row r="4454" spans="1:2" x14ac:dyDescent="0.25">
      <c r="A4454" s="4">
        <v>38502</v>
      </c>
      <c r="B4454" s="90">
        <v>0.34200000000000003</v>
      </c>
    </row>
    <row r="4455" spans="1:2" x14ac:dyDescent="0.25">
      <c r="A4455" s="4">
        <v>38501</v>
      </c>
      <c r="B4455" s="90">
        <v>0.29980000000000001</v>
      </c>
    </row>
    <row r="4456" spans="1:2" x14ac:dyDescent="0.25">
      <c r="A4456" s="4">
        <v>38500</v>
      </c>
      <c r="B4456" s="90">
        <v>0.25969999999999999</v>
      </c>
    </row>
    <row r="4457" spans="1:2" x14ac:dyDescent="0.25">
      <c r="A4457" s="4">
        <v>38499</v>
      </c>
      <c r="B4457" s="90">
        <v>0.2586</v>
      </c>
    </row>
    <row r="4458" spans="1:2" x14ac:dyDescent="0.25">
      <c r="A4458" s="4">
        <v>38498</v>
      </c>
      <c r="B4458" s="90">
        <v>0.25740000000000002</v>
      </c>
    </row>
    <row r="4459" spans="1:2" x14ac:dyDescent="0.25">
      <c r="A4459" s="4">
        <v>38497</v>
      </c>
      <c r="B4459" s="90">
        <v>0.29580000000000001</v>
      </c>
    </row>
    <row r="4460" spans="1:2" x14ac:dyDescent="0.25">
      <c r="A4460" s="4">
        <v>38496</v>
      </c>
      <c r="B4460" s="90">
        <v>0.29020000000000001</v>
      </c>
    </row>
    <row r="4461" spans="1:2" x14ac:dyDescent="0.25">
      <c r="A4461" s="4">
        <v>38495</v>
      </c>
      <c r="B4461" s="90">
        <v>0.2994</v>
      </c>
    </row>
    <row r="4462" spans="1:2" x14ac:dyDescent="0.25">
      <c r="A4462" s="4">
        <v>38494</v>
      </c>
      <c r="B4462" s="90">
        <v>0.25819999999999999</v>
      </c>
    </row>
    <row r="4463" spans="1:2" x14ac:dyDescent="0.25">
      <c r="A4463" s="4">
        <v>38493</v>
      </c>
      <c r="B4463" s="90">
        <v>0.2281</v>
      </c>
    </row>
    <row r="4464" spans="1:2" x14ac:dyDescent="0.25">
      <c r="A4464" s="4">
        <v>38492</v>
      </c>
      <c r="B4464" s="90">
        <v>0.22700000000000001</v>
      </c>
    </row>
    <row r="4465" spans="1:2" x14ac:dyDescent="0.25">
      <c r="A4465" s="4">
        <v>38491</v>
      </c>
      <c r="B4465" s="90">
        <v>0.25359999999999999</v>
      </c>
    </row>
    <row r="4466" spans="1:2" x14ac:dyDescent="0.25">
      <c r="A4466" s="4">
        <v>38490</v>
      </c>
      <c r="B4466" s="90">
        <v>0.29010000000000002</v>
      </c>
    </row>
    <row r="4467" spans="1:2" x14ac:dyDescent="0.25">
      <c r="A4467" s="4">
        <v>38489</v>
      </c>
      <c r="B4467" s="90">
        <v>0.28039999999999998</v>
      </c>
    </row>
    <row r="4468" spans="1:2" x14ac:dyDescent="0.25">
      <c r="A4468" s="4">
        <v>38488</v>
      </c>
      <c r="B4468" s="90">
        <v>0.2908</v>
      </c>
    </row>
    <row r="4469" spans="1:2" x14ac:dyDescent="0.25">
      <c r="A4469" s="4">
        <v>38487</v>
      </c>
      <c r="B4469" s="90">
        <v>0.24690000000000001</v>
      </c>
    </row>
    <row r="4470" spans="1:2" x14ac:dyDescent="0.25">
      <c r="A4470" s="4">
        <v>38486</v>
      </c>
      <c r="B4470" s="90">
        <v>0.21790000000000001</v>
      </c>
    </row>
    <row r="4471" spans="1:2" x14ac:dyDescent="0.25">
      <c r="A4471" s="4">
        <v>38485</v>
      </c>
      <c r="B4471" s="90">
        <v>0.20449999999999999</v>
      </c>
    </row>
    <row r="4472" spans="1:2" x14ac:dyDescent="0.25">
      <c r="A4472" s="4">
        <v>38484</v>
      </c>
      <c r="B4472" s="90">
        <v>0.253</v>
      </c>
    </row>
    <row r="4473" spans="1:2" x14ac:dyDescent="0.25">
      <c r="A4473" s="4">
        <v>38483</v>
      </c>
      <c r="B4473" s="90">
        <v>0.2964</v>
      </c>
    </row>
    <row r="4474" spans="1:2" x14ac:dyDescent="0.25">
      <c r="A4474" s="4">
        <v>38482</v>
      </c>
      <c r="B4474" s="90">
        <v>0.2757</v>
      </c>
    </row>
    <row r="4475" spans="1:2" x14ac:dyDescent="0.25">
      <c r="A4475" s="4">
        <v>38481</v>
      </c>
      <c r="B4475" s="90">
        <v>0.28460000000000002</v>
      </c>
    </row>
    <row r="4476" spans="1:2" x14ac:dyDescent="0.25">
      <c r="A4476" s="4">
        <v>38480</v>
      </c>
      <c r="B4476" s="90">
        <v>0.2545</v>
      </c>
    </row>
    <row r="4477" spans="1:2" x14ac:dyDescent="0.25">
      <c r="A4477" s="4">
        <v>38479</v>
      </c>
      <c r="B4477" s="90">
        <v>0.21560000000000001</v>
      </c>
    </row>
    <row r="4478" spans="1:2" x14ac:dyDescent="0.25">
      <c r="A4478" s="4">
        <v>38478</v>
      </c>
      <c r="B4478" s="90">
        <v>0.21460000000000001</v>
      </c>
    </row>
    <row r="4479" spans="1:2" x14ac:dyDescent="0.25">
      <c r="A4479" s="4">
        <v>38477</v>
      </c>
      <c r="B4479" s="90">
        <v>0.2462</v>
      </c>
    </row>
    <row r="4480" spans="1:2" x14ac:dyDescent="0.25">
      <c r="A4480" s="4">
        <v>38476</v>
      </c>
      <c r="B4480" s="90">
        <v>0.27289999999999998</v>
      </c>
    </row>
    <row r="4481" spans="1:2" x14ac:dyDescent="0.25">
      <c r="A4481" s="4">
        <v>38475</v>
      </c>
      <c r="B4481" s="90">
        <v>0.2913</v>
      </c>
    </row>
    <row r="4482" spans="1:2" x14ac:dyDescent="0.25">
      <c r="A4482" s="4">
        <v>38474</v>
      </c>
      <c r="B4482" s="90">
        <v>0.29189999999999999</v>
      </c>
    </row>
    <row r="4483" spans="1:2" x14ac:dyDescent="0.25">
      <c r="A4483" s="4">
        <v>38473</v>
      </c>
      <c r="B4483" s="90">
        <v>0.21390000000000001</v>
      </c>
    </row>
    <row r="4484" spans="1:2" x14ac:dyDescent="0.25">
      <c r="A4484" s="4">
        <v>38472</v>
      </c>
      <c r="B4484" s="90">
        <v>0.17519999999999999</v>
      </c>
    </row>
    <row r="4485" spans="1:2" x14ac:dyDescent="0.25">
      <c r="A4485" s="4">
        <v>38471</v>
      </c>
      <c r="B4485" s="90">
        <v>0.2046</v>
      </c>
    </row>
    <row r="4486" spans="1:2" x14ac:dyDescent="0.25">
      <c r="A4486" s="4">
        <v>38470</v>
      </c>
      <c r="B4486" s="90">
        <v>0.2366</v>
      </c>
    </row>
    <row r="4487" spans="1:2" x14ac:dyDescent="0.25">
      <c r="A4487" s="4">
        <v>38469</v>
      </c>
      <c r="B4487" s="90">
        <v>0.26069999999999999</v>
      </c>
    </row>
    <row r="4488" spans="1:2" x14ac:dyDescent="0.25">
      <c r="A4488" s="4">
        <v>38468</v>
      </c>
      <c r="B4488" s="90">
        <v>0.29370000000000002</v>
      </c>
    </row>
    <row r="4489" spans="1:2" x14ac:dyDescent="0.25">
      <c r="A4489" s="4">
        <v>38467</v>
      </c>
      <c r="B4489" s="90">
        <v>0.29670000000000002</v>
      </c>
    </row>
    <row r="4490" spans="1:2" x14ac:dyDescent="0.25">
      <c r="A4490" s="4">
        <v>38466</v>
      </c>
      <c r="B4490" s="90">
        <v>0.253</v>
      </c>
    </row>
    <row r="4491" spans="1:2" x14ac:dyDescent="0.25">
      <c r="A4491" s="4">
        <v>38465</v>
      </c>
      <c r="B4491" s="90">
        <v>0.21360000000000001</v>
      </c>
    </row>
    <row r="4492" spans="1:2" x14ac:dyDescent="0.25">
      <c r="A4492" s="4">
        <v>38464</v>
      </c>
      <c r="B4492" s="90">
        <v>0.2487</v>
      </c>
    </row>
    <row r="4493" spans="1:2" x14ac:dyDescent="0.25">
      <c r="A4493" s="4">
        <v>38463</v>
      </c>
      <c r="B4493" s="90">
        <v>0.24660000000000001</v>
      </c>
    </row>
    <row r="4494" spans="1:2" x14ac:dyDescent="0.25">
      <c r="A4494" s="4">
        <v>38462</v>
      </c>
      <c r="B4494" s="90">
        <v>0.2545</v>
      </c>
    </row>
    <row r="4495" spans="1:2" x14ac:dyDescent="0.25">
      <c r="A4495" s="4">
        <v>38461</v>
      </c>
      <c r="B4495" s="90">
        <v>0.24729999999999999</v>
      </c>
    </row>
    <row r="4496" spans="1:2" x14ac:dyDescent="0.25">
      <c r="A4496" s="4">
        <v>38460</v>
      </c>
      <c r="B4496" s="90">
        <v>0.26229999999999998</v>
      </c>
    </row>
    <row r="4497" spans="1:2" x14ac:dyDescent="0.25">
      <c r="A4497" s="4">
        <v>38459</v>
      </c>
      <c r="B4497" s="90">
        <v>0.21990000000000001</v>
      </c>
    </row>
    <row r="4498" spans="1:2" x14ac:dyDescent="0.25">
      <c r="A4498" s="4">
        <v>38458</v>
      </c>
      <c r="B4498" s="90">
        <v>0.18090000000000001</v>
      </c>
    </row>
    <row r="4499" spans="1:2" x14ac:dyDescent="0.25">
      <c r="A4499" s="4">
        <v>38457</v>
      </c>
      <c r="B4499" s="90">
        <v>0.20749999999999999</v>
      </c>
    </row>
    <row r="4500" spans="1:2" x14ac:dyDescent="0.25">
      <c r="A4500" s="4">
        <v>38456</v>
      </c>
      <c r="B4500" s="90">
        <v>0.248</v>
      </c>
    </row>
    <row r="4501" spans="1:2" x14ac:dyDescent="0.25">
      <c r="A4501" s="4">
        <v>38455</v>
      </c>
      <c r="B4501" s="90">
        <v>0.25119999999999998</v>
      </c>
    </row>
    <row r="4502" spans="1:2" x14ac:dyDescent="0.25">
      <c r="A4502" s="4">
        <v>38454</v>
      </c>
      <c r="B4502" s="90">
        <v>0.25169999999999998</v>
      </c>
    </row>
    <row r="4503" spans="1:2" x14ac:dyDescent="0.25">
      <c r="A4503" s="4">
        <v>38453</v>
      </c>
      <c r="B4503" s="90">
        <v>0.24640000000000001</v>
      </c>
    </row>
    <row r="4504" spans="1:2" x14ac:dyDescent="0.25">
      <c r="A4504" s="4">
        <v>38452</v>
      </c>
      <c r="B4504" s="90">
        <v>0.2034</v>
      </c>
    </row>
    <row r="4505" spans="1:2" x14ac:dyDescent="0.25">
      <c r="A4505" s="4">
        <v>38451</v>
      </c>
      <c r="B4505" s="90">
        <v>0.17510000000000001</v>
      </c>
    </row>
    <row r="4506" spans="1:2" x14ac:dyDescent="0.25">
      <c r="A4506" s="4">
        <v>38450</v>
      </c>
      <c r="B4506" s="90">
        <v>0.19939999999999999</v>
      </c>
    </row>
    <row r="4507" spans="1:2" x14ac:dyDescent="0.25">
      <c r="A4507" s="4">
        <v>38449</v>
      </c>
      <c r="B4507" s="90">
        <v>0.2339</v>
      </c>
    </row>
    <row r="4508" spans="1:2" x14ac:dyDescent="0.25">
      <c r="A4508" s="4">
        <v>38448</v>
      </c>
      <c r="B4508" s="90">
        <v>0.2487</v>
      </c>
    </row>
    <row r="4509" spans="1:2" x14ac:dyDescent="0.25">
      <c r="A4509" s="4">
        <v>38447</v>
      </c>
      <c r="B4509" s="90">
        <v>0.246</v>
      </c>
    </row>
    <row r="4510" spans="1:2" x14ac:dyDescent="0.25">
      <c r="A4510" s="4">
        <v>38446</v>
      </c>
      <c r="B4510" s="90">
        <v>0.2477</v>
      </c>
    </row>
    <row r="4511" spans="1:2" x14ac:dyDescent="0.25">
      <c r="A4511" s="4">
        <v>38445</v>
      </c>
      <c r="B4511" s="90">
        <v>0.20449999999999999</v>
      </c>
    </row>
    <row r="4512" spans="1:2" x14ac:dyDescent="0.25">
      <c r="A4512" s="4">
        <v>38444</v>
      </c>
      <c r="B4512" s="90">
        <v>0.17610000000000001</v>
      </c>
    </row>
    <row r="4513" spans="1:2" x14ac:dyDescent="0.25">
      <c r="A4513" s="4">
        <v>38443</v>
      </c>
      <c r="B4513" s="90">
        <v>0.20030000000000001</v>
      </c>
    </row>
    <row r="4514" spans="1:2" x14ac:dyDescent="0.25">
      <c r="A4514" s="4">
        <v>38442</v>
      </c>
      <c r="B4514" s="90">
        <v>0.23799999999999999</v>
      </c>
    </row>
    <row r="4515" spans="1:2" x14ac:dyDescent="0.25">
      <c r="A4515" s="4">
        <v>38441</v>
      </c>
      <c r="B4515" s="90">
        <v>0.2838</v>
      </c>
    </row>
    <row r="4516" spans="1:2" x14ac:dyDescent="0.25">
      <c r="A4516" s="4">
        <v>38440</v>
      </c>
      <c r="B4516" s="90">
        <v>0.28189999999999998</v>
      </c>
    </row>
    <row r="4517" spans="1:2" x14ac:dyDescent="0.25">
      <c r="A4517" s="4">
        <v>38439</v>
      </c>
      <c r="B4517" s="90">
        <v>0.28410000000000002</v>
      </c>
    </row>
    <row r="4518" spans="1:2" x14ac:dyDescent="0.25">
      <c r="A4518" s="4">
        <v>38438</v>
      </c>
      <c r="B4518" s="90">
        <v>0.24660000000000001</v>
      </c>
    </row>
    <row r="4519" spans="1:2" x14ac:dyDescent="0.25">
      <c r="A4519" s="4">
        <v>38437</v>
      </c>
      <c r="B4519" s="90">
        <v>0.20799999999999999</v>
      </c>
    </row>
    <row r="4520" spans="1:2" x14ac:dyDescent="0.25">
      <c r="A4520" s="4">
        <v>38436</v>
      </c>
      <c r="B4520" s="90">
        <v>0.17949999999999999</v>
      </c>
    </row>
    <row r="4521" spans="1:2" x14ac:dyDescent="0.25">
      <c r="A4521" s="4">
        <v>38435</v>
      </c>
      <c r="B4521" s="90">
        <v>0.20979999999999999</v>
      </c>
    </row>
    <row r="4522" spans="1:2" x14ac:dyDescent="0.25">
      <c r="A4522" s="4">
        <v>38434</v>
      </c>
      <c r="B4522" s="90">
        <v>0.23849999999999999</v>
      </c>
    </row>
    <row r="4523" spans="1:2" x14ac:dyDescent="0.25">
      <c r="A4523" s="4">
        <v>38433</v>
      </c>
      <c r="B4523" s="90">
        <v>0.2397</v>
      </c>
    </row>
    <row r="4524" spans="1:2" x14ac:dyDescent="0.25">
      <c r="A4524" s="4">
        <v>38432</v>
      </c>
      <c r="B4524" s="90">
        <v>0.28289999999999998</v>
      </c>
    </row>
    <row r="4525" spans="1:2" x14ac:dyDescent="0.25">
      <c r="A4525" s="4">
        <v>38431</v>
      </c>
      <c r="B4525" s="90">
        <v>0.24390000000000001</v>
      </c>
    </row>
    <row r="4526" spans="1:2" x14ac:dyDescent="0.25">
      <c r="A4526" s="4">
        <v>38430</v>
      </c>
      <c r="B4526" s="90">
        <v>0.20549999999999999</v>
      </c>
    </row>
    <row r="4527" spans="1:2" x14ac:dyDescent="0.25">
      <c r="A4527" s="4">
        <v>38429</v>
      </c>
      <c r="B4527" s="90">
        <v>0.2049</v>
      </c>
    </row>
    <row r="4528" spans="1:2" x14ac:dyDescent="0.25">
      <c r="A4528" s="4">
        <v>38428</v>
      </c>
      <c r="B4528" s="90">
        <v>0.23480000000000001</v>
      </c>
    </row>
    <row r="4529" spans="1:2" x14ac:dyDescent="0.25">
      <c r="A4529" s="4">
        <v>38427</v>
      </c>
      <c r="B4529" s="90">
        <v>0.2828</v>
      </c>
    </row>
    <row r="4530" spans="1:2" x14ac:dyDescent="0.25">
      <c r="A4530" s="4">
        <v>38426</v>
      </c>
      <c r="B4530" s="90">
        <v>0.27</v>
      </c>
    </row>
    <row r="4531" spans="1:2" x14ac:dyDescent="0.25">
      <c r="A4531" s="4">
        <v>38425</v>
      </c>
      <c r="B4531" s="90">
        <v>0.2616</v>
      </c>
    </row>
    <row r="4532" spans="1:2" x14ac:dyDescent="0.25">
      <c r="A4532" s="4">
        <v>38424</v>
      </c>
      <c r="B4532" s="90">
        <v>0.23050000000000001</v>
      </c>
    </row>
    <row r="4533" spans="1:2" x14ac:dyDescent="0.25">
      <c r="A4533" s="4">
        <v>38423</v>
      </c>
      <c r="B4533" s="90">
        <v>0.1938</v>
      </c>
    </row>
    <row r="4534" spans="1:2" x14ac:dyDescent="0.25">
      <c r="A4534" s="4">
        <v>38422</v>
      </c>
      <c r="B4534" s="90">
        <v>0.18990000000000001</v>
      </c>
    </row>
    <row r="4535" spans="1:2" x14ac:dyDescent="0.25">
      <c r="A4535" s="4">
        <v>38421</v>
      </c>
      <c r="B4535" s="90">
        <v>0.23200000000000001</v>
      </c>
    </row>
    <row r="4536" spans="1:2" x14ac:dyDescent="0.25">
      <c r="A4536" s="4">
        <v>38420</v>
      </c>
      <c r="B4536" s="90">
        <v>0.27610000000000001</v>
      </c>
    </row>
    <row r="4537" spans="1:2" x14ac:dyDescent="0.25">
      <c r="A4537" s="4">
        <v>38419</v>
      </c>
      <c r="B4537" s="90">
        <v>0.25750000000000001</v>
      </c>
    </row>
    <row r="4538" spans="1:2" x14ac:dyDescent="0.25">
      <c r="A4538" s="4">
        <v>38418</v>
      </c>
      <c r="B4538" s="90">
        <v>0.26419999999999999</v>
      </c>
    </row>
    <row r="4539" spans="1:2" x14ac:dyDescent="0.25">
      <c r="A4539" s="4">
        <v>38417</v>
      </c>
      <c r="B4539" s="90">
        <v>0.21990000000000001</v>
      </c>
    </row>
    <row r="4540" spans="1:2" x14ac:dyDescent="0.25">
      <c r="A4540" s="4">
        <v>38416</v>
      </c>
      <c r="B4540" s="90">
        <v>0.1837</v>
      </c>
    </row>
    <row r="4541" spans="1:2" x14ac:dyDescent="0.25">
      <c r="A4541" s="4">
        <v>38415</v>
      </c>
      <c r="B4541" s="90">
        <v>0.18629999999999999</v>
      </c>
    </row>
    <row r="4542" spans="1:2" x14ac:dyDescent="0.25">
      <c r="A4542" s="4">
        <v>38414</v>
      </c>
      <c r="B4542" s="90">
        <v>0.22539999999999999</v>
      </c>
    </row>
    <row r="4543" spans="1:2" x14ac:dyDescent="0.25">
      <c r="A4543" s="4">
        <v>38413</v>
      </c>
      <c r="B4543" s="90">
        <v>0.26500000000000001</v>
      </c>
    </row>
    <row r="4544" spans="1:2" x14ac:dyDescent="0.25">
      <c r="A4544" s="4">
        <v>38412</v>
      </c>
      <c r="B4544" s="90">
        <v>0.1623</v>
      </c>
    </row>
    <row r="4545" spans="1:2" x14ac:dyDescent="0.25">
      <c r="A4545" s="4">
        <v>38411</v>
      </c>
      <c r="B4545" s="90">
        <v>0.16750000000000001</v>
      </c>
    </row>
    <row r="4546" spans="1:2" x14ac:dyDescent="0.25">
      <c r="A4546" s="4">
        <v>38410</v>
      </c>
      <c r="B4546" s="90">
        <v>0.15479999999999999</v>
      </c>
    </row>
    <row r="4547" spans="1:2" x14ac:dyDescent="0.25">
      <c r="A4547" s="4">
        <v>38409</v>
      </c>
      <c r="B4547" s="90">
        <v>0.15479999999999999</v>
      </c>
    </row>
    <row r="4548" spans="1:2" x14ac:dyDescent="0.25">
      <c r="A4548" s="4">
        <v>38408</v>
      </c>
      <c r="B4548" s="90">
        <v>0.17699999999999999</v>
      </c>
    </row>
    <row r="4549" spans="1:2" x14ac:dyDescent="0.25">
      <c r="A4549" s="4">
        <v>38407</v>
      </c>
      <c r="B4549" s="90">
        <v>0.19789999999999999</v>
      </c>
    </row>
    <row r="4550" spans="1:2" x14ac:dyDescent="0.25">
      <c r="A4550" s="4">
        <v>38406</v>
      </c>
      <c r="B4550" s="90">
        <v>0.2049</v>
      </c>
    </row>
    <row r="4551" spans="1:2" x14ac:dyDescent="0.25">
      <c r="A4551" s="4">
        <v>38405</v>
      </c>
      <c r="B4551" s="90">
        <v>0.1956</v>
      </c>
    </row>
    <row r="4552" spans="1:2" x14ac:dyDescent="0.25">
      <c r="A4552" s="4">
        <v>38404</v>
      </c>
      <c r="B4552" s="90">
        <v>0.1976</v>
      </c>
    </row>
    <row r="4553" spans="1:2" x14ac:dyDescent="0.25">
      <c r="A4553" s="4">
        <v>38403</v>
      </c>
      <c r="B4553" s="90">
        <v>0.19570000000000001</v>
      </c>
    </row>
    <row r="4554" spans="1:2" x14ac:dyDescent="0.25">
      <c r="A4554" s="4">
        <v>38402</v>
      </c>
      <c r="B4554" s="90">
        <v>0.19570000000000001</v>
      </c>
    </row>
    <row r="4555" spans="1:2" x14ac:dyDescent="0.25">
      <c r="A4555" s="4">
        <v>38401</v>
      </c>
      <c r="B4555" s="90">
        <v>0.19400000000000001</v>
      </c>
    </row>
    <row r="4556" spans="1:2" x14ac:dyDescent="0.25">
      <c r="A4556" s="4">
        <v>38400</v>
      </c>
      <c r="B4556" s="90">
        <v>0.19350000000000001</v>
      </c>
    </row>
    <row r="4557" spans="1:2" x14ac:dyDescent="0.25">
      <c r="A4557" s="4">
        <v>38399</v>
      </c>
      <c r="B4557" s="90">
        <v>0.1981</v>
      </c>
    </row>
    <row r="4558" spans="1:2" x14ac:dyDescent="0.25">
      <c r="A4558" s="4">
        <v>38398</v>
      </c>
      <c r="B4558" s="90">
        <v>0.1855</v>
      </c>
    </row>
    <row r="4559" spans="1:2" x14ac:dyDescent="0.25">
      <c r="A4559" s="4">
        <v>38397</v>
      </c>
      <c r="B4559" s="90">
        <v>0.1933</v>
      </c>
    </row>
    <row r="4560" spans="1:2" x14ac:dyDescent="0.25">
      <c r="A4560" s="4">
        <v>38396</v>
      </c>
      <c r="B4560" s="90">
        <v>0.18609999999999999</v>
      </c>
    </row>
    <row r="4561" spans="1:2" x14ac:dyDescent="0.25">
      <c r="A4561" s="4">
        <v>38395</v>
      </c>
      <c r="B4561" s="90">
        <v>0.18609999999999999</v>
      </c>
    </row>
    <row r="4562" spans="1:2" x14ac:dyDescent="0.25">
      <c r="A4562" s="4">
        <v>38394</v>
      </c>
      <c r="B4562" s="90">
        <v>0.1691</v>
      </c>
    </row>
    <row r="4563" spans="1:2" x14ac:dyDescent="0.25">
      <c r="A4563" s="4">
        <v>38393</v>
      </c>
      <c r="B4563" s="90">
        <v>0.18529999999999999</v>
      </c>
    </row>
    <row r="4564" spans="1:2" x14ac:dyDescent="0.25">
      <c r="A4564" s="4">
        <v>38392</v>
      </c>
      <c r="B4564" s="90">
        <v>0.1724</v>
      </c>
    </row>
    <row r="4565" spans="1:2" x14ac:dyDescent="0.25">
      <c r="A4565" s="4">
        <v>38391</v>
      </c>
      <c r="B4565" s="90">
        <v>0.1416</v>
      </c>
    </row>
    <row r="4566" spans="1:2" x14ac:dyDescent="0.25">
      <c r="A4566" s="4">
        <v>38390</v>
      </c>
      <c r="B4566" s="90">
        <v>0.1067</v>
      </c>
    </row>
    <row r="4567" spans="1:2" x14ac:dyDescent="0.25">
      <c r="A4567" s="4">
        <v>38389</v>
      </c>
      <c r="B4567" s="90">
        <v>0.1067</v>
      </c>
    </row>
    <row r="4568" spans="1:2" x14ac:dyDescent="0.25">
      <c r="A4568" s="4">
        <v>38388</v>
      </c>
      <c r="B4568" s="90">
        <v>0.1067</v>
      </c>
    </row>
    <row r="4569" spans="1:2" x14ac:dyDescent="0.25">
      <c r="A4569" s="4">
        <v>38387</v>
      </c>
      <c r="B4569" s="90">
        <v>0.1104</v>
      </c>
    </row>
    <row r="4570" spans="1:2" x14ac:dyDescent="0.25">
      <c r="A4570" s="4">
        <v>38386</v>
      </c>
      <c r="B4570" s="90">
        <v>0.1128</v>
      </c>
    </row>
    <row r="4571" spans="1:2" x14ac:dyDescent="0.25">
      <c r="A4571" s="4">
        <v>38385</v>
      </c>
      <c r="B4571" s="90">
        <v>0.1095</v>
      </c>
    </row>
    <row r="4572" spans="1:2" x14ac:dyDescent="0.25">
      <c r="A4572" s="4">
        <v>38384</v>
      </c>
      <c r="B4572" s="90">
        <v>9.6199999999999994E-2</v>
      </c>
    </row>
    <row r="4573" spans="1:2" x14ac:dyDescent="0.25">
      <c r="A4573" s="4">
        <v>38383</v>
      </c>
      <c r="B4573" s="90">
        <v>0.1444</v>
      </c>
    </row>
    <row r="4574" spans="1:2" x14ac:dyDescent="0.25">
      <c r="A4574" s="4">
        <v>38382</v>
      </c>
      <c r="B4574" s="90">
        <v>0.1371</v>
      </c>
    </row>
    <row r="4575" spans="1:2" x14ac:dyDescent="0.25">
      <c r="A4575" s="4">
        <v>38381</v>
      </c>
      <c r="B4575" s="90">
        <v>0.1371</v>
      </c>
    </row>
    <row r="4576" spans="1:2" x14ac:dyDescent="0.25">
      <c r="A4576" s="4">
        <v>38380</v>
      </c>
      <c r="B4576" s="90">
        <v>0.12989999999999999</v>
      </c>
    </row>
    <row r="4577" spans="1:2" x14ac:dyDescent="0.25">
      <c r="A4577" s="4">
        <v>38379</v>
      </c>
      <c r="B4577" s="90">
        <v>0.17649999999999999</v>
      </c>
    </row>
    <row r="4578" spans="1:2" x14ac:dyDescent="0.25">
      <c r="A4578" s="4">
        <v>38378</v>
      </c>
      <c r="B4578" s="90">
        <v>0.2127</v>
      </c>
    </row>
    <row r="4579" spans="1:2" x14ac:dyDescent="0.25">
      <c r="A4579" s="4">
        <v>38377</v>
      </c>
      <c r="B4579" s="90">
        <v>0.20599999999999999</v>
      </c>
    </row>
    <row r="4580" spans="1:2" x14ac:dyDescent="0.25">
      <c r="A4580" s="4">
        <v>38376</v>
      </c>
      <c r="B4580" s="90">
        <v>0.21909999999999999</v>
      </c>
    </row>
    <row r="4581" spans="1:2" x14ac:dyDescent="0.25">
      <c r="A4581" s="4">
        <v>38375</v>
      </c>
      <c r="B4581" s="90">
        <v>0.1799</v>
      </c>
    </row>
    <row r="4582" spans="1:2" x14ac:dyDescent="0.25">
      <c r="A4582" s="4">
        <v>38374</v>
      </c>
      <c r="B4582" s="90">
        <v>0.14480000000000001</v>
      </c>
    </row>
    <row r="4583" spans="1:2" x14ac:dyDescent="0.25">
      <c r="A4583" s="4">
        <v>38373</v>
      </c>
      <c r="B4583" s="90">
        <v>0.1323</v>
      </c>
    </row>
    <row r="4584" spans="1:2" x14ac:dyDescent="0.25">
      <c r="A4584" s="4">
        <v>38372</v>
      </c>
      <c r="B4584" s="90">
        <v>0.1777</v>
      </c>
    </row>
    <row r="4585" spans="1:2" x14ac:dyDescent="0.25">
      <c r="A4585" s="4">
        <v>38371</v>
      </c>
      <c r="B4585" s="90">
        <v>0.2041</v>
      </c>
    </row>
    <row r="4586" spans="1:2" x14ac:dyDescent="0.25">
      <c r="A4586" s="4">
        <v>38370</v>
      </c>
      <c r="B4586" s="90">
        <v>0.20330000000000001</v>
      </c>
    </row>
    <row r="4587" spans="1:2" x14ac:dyDescent="0.25">
      <c r="A4587" s="4">
        <v>38369</v>
      </c>
      <c r="B4587" s="90">
        <v>0.2059</v>
      </c>
    </row>
    <row r="4588" spans="1:2" x14ac:dyDescent="0.25">
      <c r="A4588" s="4">
        <v>38368</v>
      </c>
      <c r="B4588" s="90">
        <v>0.16839999999999999</v>
      </c>
    </row>
    <row r="4589" spans="1:2" x14ac:dyDescent="0.25">
      <c r="A4589" s="4">
        <v>38367</v>
      </c>
      <c r="B4589" s="90">
        <v>0.13389999999999999</v>
      </c>
    </row>
    <row r="4590" spans="1:2" x14ac:dyDescent="0.25">
      <c r="A4590" s="4">
        <v>38366</v>
      </c>
      <c r="B4590" s="90">
        <v>0.13120000000000001</v>
      </c>
    </row>
    <row r="4591" spans="1:2" x14ac:dyDescent="0.25">
      <c r="A4591" s="4">
        <v>38365</v>
      </c>
      <c r="B4591" s="90">
        <v>0.1782</v>
      </c>
    </row>
    <row r="4592" spans="1:2" x14ac:dyDescent="0.25">
      <c r="A4592" s="4">
        <v>38364</v>
      </c>
      <c r="B4592" s="90">
        <v>0.19789999999999999</v>
      </c>
    </row>
    <row r="4593" spans="1:2" x14ac:dyDescent="0.25">
      <c r="A4593" s="4">
        <v>38363</v>
      </c>
      <c r="B4593" s="90">
        <v>0.2034</v>
      </c>
    </row>
    <row r="4594" spans="1:2" x14ac:dyDescent="0.25">
      <c r="A4594" s="4">
        <v>38362</v>
      </c>
      <c r="B4594" s="90">
        <v>0.20599999999999999</v>
      </c>
    </row>
    <row r="4595" spans="1:2" x14ac:dyDescent="0.25">
      <c r="A4595" s="4">
        <v>38361</v>
      </c>
      <c r="B4595" s="90">
        <v>0.1661</v>
      </c>
    </row>
    <row r="4596" spans="1:2" x14ac:dyDescent="0.25">
      <c r="A4596" s="4">
        <v>38360</v>
      </c>
      <c r="B4596" s="90">
        <v>0.1661</v>
      </c>
    </row>
    <row r="4597" spans="1:2" x14ac:dyDescent="0.25">
      <c r="A4597" s="4">
        <v>38359</v>
      </c>
      <c r="B4597" s="90">
        <v>0.1951</v>
      </c>
    </row>
    <row r="4598" spans="1:2" x14ac:dyDescent="0.25">
      <c r="A4598" s="4">
        <v>38358</v>
      </c>
      <c r="B4598" s="90">
        <v>0.23569999999999999</v>
      </c>
    </row>
    <row r="4599" spans="1:2" x14ac:dyDescent="0.25">
      <c r="A4599" s="4">
        <v>38357</v>
      </c>
      <c r="B4599" s="90">
        <v>0.2545</v>
      </c>
    </row>
    <row r="4600" spans="1:2" x14ac:dyDescent="0.25">
      <c r="A4600" s="4">
        <v>38356</v>
      </c>
      <c r="B4600" s="90">
        <v>0.2651</v>
      </c>
    </row>
    <row r="4601" spans="1:2" x14ac:dyDescent="0.25">
      <c r="A4601" s="4">
        <v>38355</v>
      </c>
      <c r="B4601" s="90">
        <v>0.24940000000000001</v>
      </c>
    </row>
    <row r="4602" spans="1:2" x14ac:dyDescent="0.25">
      <c r="A4602" s="4">
        <v>38354</v>
      </c>
      <c r="B4602" s="90">
        <v>0.2213</v>
      </c>
    </row>
    <row r="4603" spans="1:2" x14ac:dyDescent="0.25">
      <c r="A4603" s="4">
        <v>38353</v>
      </c>
      <c r="B4603" s="90">
        <v>0.188</v>
      </c>
    </row>
    <row r="4604" spans="1:2" x14ac:dyDescent="0.25">
      <c r="A4604" s="4">
        <v>38352</v>
      </c>
      <c r="B4604" s="90">
        <v>0.19189999999999999</v>
      </c>
    </row>
    <row r="4605" spans="1:2" x14ac:dyDescent="0.25">
      <c r="A4605" s="4">
        <v>38351</v>
      </c>
      <c r="B4605" s="90">
        <v>0.22589999999999999</v>
      </c>
    </row>
    <row r="4606" spans="1:2" x14ac:dyDescent="0.25">
      <c r="A4606" s="4">
        <v>38350</v>
      </c>
      <c r="B4606" s="90">
        <v>0.2576</v>
      </c>
    </row>
    <row r="4607" spans="1:2" x14ac:dyDescent="0.25">
      <c r="A4607" s="4">
        <v>38349</v>
      </c>
      <c r="B4607" s="90">
        <v>0.26179999999999998</v>
      </c>
    </row>
    <row r="4608" spans="1:2" x14ac:dyDescent="0.25">
      <c r="A4608" s="4">
        <v>38348</v>
      </c>
      <c r="B4608" s="90">
        <v>0.24540000000000001</v>
      </c>
    </row>
    <row r="4609" spans="1:2" x14ac:dyDescent="0.25">
      <c r="A4609" s="4">
        <v>38347</v>
      </c>
      <c r="B4609" s="90">
        <v>0.20430000000000001</v>
      </c>
    </row>
    <row r="4610" spans="1:2" x14ac:dyDescent="0.25">
      <c r="A4610" s="4">
        <v>38346</v>
      </c>
      <c r="B4610" s="90">
        <v>0.17269999999999999</v>
      </c>
    </row>
    <row r="4611" spans="1:2" x14ac:dyDescent="0.25">
      <c r="A4611" s="4">
        <v>38345</v>
      </c>
      <c r="B4611" s="90">
        <v>0.156</v>
      </c>
    </row>
    <row r="4612" spans="1:2" x14ac:dyDescent="0.25">
      <c r="A4612" s="4">
        <v>38344</v>
      </c>
      <c r="B4612" s="90">
        <v>0.2135</v>
      </c>
    </row>
    <row r="4613" spans="1:2" x14ac:dyDescent="0.25">
      <c r="A4613" s="4">
        <v>38343</v>
      </c>
      <c r="B4613" s="90">
        <v>0.25490000000000002</v>
      </c>
    </row>
    <row r="4614" spans="1:2" x14ac:dyDescent="0.25">
      <c r="A4614" s="4">
        <v>38342</v>
      </c>
      <c r="B4614" s="90">
        <v>0.2248</v>
      </c>
    </row>
    <row r="4615" spans="1:2" x14ac:dyDescent="0.25">
      <c r="A4615" s="4">
        <v>38341</v>
      </c>
      <c r="B4615" s="90">
        <v>0.2576</v>
      </c>
    </row>
    <row r="4616" spans="1:2" x14ac:dyDescent="0.25">
      <c r="A4616" s="4">
        <v>38340</v>
      </c>
      <c r="B4616" s="90">
        <v>0.22650000000000001</v>
      </c>
    </row>
    <row r="4617" spans="1:2" x14ac:dyDescent="0.25">
      <c r="A4617" s="4">
        <v>38339</v>
      </c>
      <c r="B4617" s="90">
        <v>0.19289999999999999</v>
      </c>
    </row>
    <row r="4618" spans="1:2" x14ac:dyDescent="0.25">
      <c r="A4618" s="4">
        <v>38338</v>
      </c>
      <c r="B4618" s="90">
        <v>0.1862</v>
      </c>
    </row>
    <row r="4619" spans="1:2" x14ac:dyDescent="0.25">
      <c r="A4619" s="4">
        <v>38337</v>
      </c>
      <c r="B4619" s="90">
        <v>0.21990000000000001</v>
      </c>
    </row>
    <row r="4620" spans="1:2" x14ac:dyDescent="0.25">
      <c r="A4620" s="4">
        <v>38336</v>
      </c>
      <c r="B4620" s="90">
        <v>0.24110000000000001</v>
      </c>
    </row>
    <row r="4621" spans="1:2" x14ac:dyDescent="0.25">
      <c r="A4621" s="4">
        <v>38335</v>
      </c>
      <c r="B4621" s="90">
        <v>0.2344</v>
      </c>
    </row>
    <row r="4622" spans="1:2" x14ac:dyDescent="0.25">
      <c r="A4622" s="4">
        <v>38334</v>
      </c>
      <c r="B4622" s="90">
        <v>0.2581</v>
      </c>
    </row>
    <row r="4623" spans="1:2" x14ac:dyDescent="0.25">
      <c r="A4623" s="4">
        <v>38333</v>
      </c>
      <c r="B4623" s="90">
        <v>0.21940000000000001</v>
      </c>
    </row>
    <row r="4624" spans="1:2" x14ac:dyDescent="0.25">
      <c r="A4624" s="4">
        <v>38332</v>
      </c>
      <c r="B4624" s="90">
        <v>0.1862</v>
      </c>
    </row>
    <row r="4625" spans="1:2" x14ac:dyDescent="0.25">
      <c r="A4625" s="4">
        <v>38331</v>
      </c>
      <c r="B4625" s="90">
        <v>0.1812</v>
      </c>
    </row>
    <row r="4626" spans="1:2" x14ac:dyDescent="0.25">
      <c r="A4626" s="4">
        <v>38330</v>
      </c>
      <c r="B4626" s="90">
        <v>0.2097</v>
      </c>
    </row>
    <row r="4627" spans="1:2" x14ac:dyDescent="0.25">
      <c r="A4627" s="4">
        <v>38329</v>
      </c>
      <c r="B4627" s="90">
        <v>0.23469999999999999</v>
      </c>
    </row>
    <row r="4628" spans="1:2" x14ac:dyDescent="0.25">
      <c r="A4628" s="4">
        <v>38328</v>
      </c>
      <c r="B4628" s="90">
        <v>0.24729999999999999</v>
      </c>
    </row>
    <row r="4629" spans="1:2" x14ac:dyDescent="0.25">
      <c r="A4629" s="4">
        <v>38327</v>
      </c>
      <c r="B4629" s="90">
        <v>0.2462</v>
      </c>
    </row>
    <row r="4630" spans="1:2" x14ac:dyDescent="0.25">
      <c r="A4630" s="4">
        <v>38326</v>
      </c>
      <c r="B4630" s="90">
        <v>0.2034</v>
      </c>
    </row>
    <row r="4631" spans="1:2" x14ac:dyDescent="0.25">
      <c r="A4631" s="4">
        <v>38325</v>
      </c>
      <c r="B4631" s="90">
        <v>0.17180000000000001</v>
      </c>
    </row>
    <row r="4632" spans="1:2" x14ac:dyDescent="0.25">
      <c r="A4632" s="4">
        <v>38324</v>
      </c>
      <c r="B4632" s="90">
        <v>0.16250000000000001</v>
      </c>
    </row>
    <row r="4633" spans="1:2" x14ac:dyDescent="0.25">
      <c r="A4633" s="4">
        <v>38323</v>
      </c>
      <c r="B4633" s="90">
        <v>0.20269999999999999</v>
      </c>
    </row>
    <row r="4634" spans="1:2" x14ac:dyDescent="0.25">
      <c r="A4634" s="4">
        <v>38322</v>
      </c>
      <c r="B4634" s="90">
        <v>0.20780000000000001</v>
      </c>
    </row>
    <row r="4635" spans="1:2" x14ac:dyDescent="0.25">
      <c r="A4635" s="4">
        <v>38321</v>
      </c>
      <c r="B4635" s="90">
        <v>0.21</v>
      </c>
    </row>
    <row r="4636" spans="1:2" x14ac:dyDescent="0.25">
      <c r="A4636" s="4">
        <v>38320</v>
      </c>
      <c r="B4636" s="90">
        <v>0.20549999999999999</v>
      </c>
    </row>
    <row r="4637" spans="1:2" x14ac:dyDescent="0.25">
      <c r="A4637" s="4">
        <v>38319</v>
      </c>
      <c r="B4637" s="90">
        <v>0.17280000000000001</v>
      </c>
    </row>
    <row r="4638" spans="1:2" x14ac:dyDescent="0.25">
      <c r="A4638" s="4">
        <v>38318</v>
      </c>
      <c r="B4638" s="90">
        <v>0.14080000000000001</v>
      </c>
    </row>
    <row r="4639" spans="1:2" x14ac:dyDescent="0.25">
      <c r="A4639" s="4">
        <v>38317</v>
      </c>
      <c r="B4639" s="90">
        <v>0.1724</v>
      </c>
    </row>
    <row r="4640" spans="1:2" x14ac:dyDescent="0.25">
      <c r="A4640" s="4">
        <v>38316</v>
      </c>
      <c r="B4640" s="90">
        <v>0.19109999999999999</v>
      </c>
    </row>
    <row r="4641" spans="1:2" x14ac:dyDescent="0.25">
      <c r="A4641" s="4">
        <v>38315</v>
      </c>
      <c r="B4641" s="90">
        <v>0.22140000000000001</v>
      </c>
    </row>
    <row r="4642" spans="1:2" x14ac:dyDescent="0.25">
      <c r="A4642" s="4">
        <v>38314</v>
      </c>
      <c r="B4642" s="90">
        <v>0.2092</v>
      </c>
    </row>
    <row r="4643" spans="1:2" x14ac:dyDescent="0.25">
      <c r="A4643" s="4">
        <v>38313</v>
      </c>
      <c r="B4643" s="90">
        <v>0.2026</v>
      </c>
    </row>
    <row r="4644" spans="1:2" x14ac:dyDescent="0.25">
      <c r="A4644" s="4">
        <v>38312</v>
      </c>
      <c r="B4644" s="90">
        <v>0.17349999999999999</v>
      </c>
    </row>
    <row r="4645" spans="1:2" x14ac:dyDescent="0.25">
      <c r="A4645" s="4">
        <v>38311</v>
      </c>
      <c r="B4645" s="90">
        <v>0.1414</v>
      </c>
    </row>
    <row r="4646" spans="1:2" x14ac:dyDescent="0.25">
      <c r="A4646" s="4">
        <v>38310</v>
      </c>
      <c r="B4646" s="90">
        <v>0.17660000000000001</v>
      </c>
    </row>
    <row r="4647" spans="1:2" x14ac:dyDescent="0.25">
      <c r="A4647" s="4">
        <v>38309</v>
      </c>
      <c r="B4647" s="90">
        <v>0.1996</v>
      </c>
    </row>
    <row r="4648" spans="1:2" x14ac:dyDescent="0.25">
      <c r="A4648" s="4">
        <v>38308</v>
      </c>
      <c r="B4648" s="90">
        <v>0.20380000000000001</v>
      </c>
    </row>
    <row r="4649" spans="1:2" x14ac:dyDescent="0.25">
      <c r="A4649" s="4">
        <v>38307</v>
      </c>
      <c r="B4649" s="90">
        <v>0.20019999999999999</v>
      </c>
    </row>
    <row r="4650" spans="1:2" x14ac:dyDescent="0.25">
      <c r="A4650" s="4">
        <v>38306</v>
      </c>
      <c r="B4650" s="90">
        <v>0.1749</v>
      </c>
    </row>
    <row r="4651" spans="1:2" x14ac:dyDescent="0.25">
      <c r="A4651" s="4">
        <v>38305</v>
      </c>
      <c r="B4651" s="90">
        <v>0.1431</v>
      </c>
    </row>
    <row r="4652" spans="1:2" x14ac:dyDescent="0.25">
      <c r="A4652" s="4">
        <v>38304</v>
      </c>
      <c r="B4652" s="90">
        <v>0.1114</v>
      </c>
    </row>
    <row r="4653" spans="1:2" x14ac:dyDescent="0.25">
      <c r="A4653" s="4">
        <v>38303</v>
      </c>
      <c r="B4653" s="90">
        <v>0.13919999999999999</v>
      </c>
    </row>
    <row r="4654" spans="1:2" x14ac:dyDescent="0.25">
      <c r="A4654" s="4">
        <v>38302</v>
      </c>
      <c r="B4654" s="90">
        <v>0.16470000000000001</v>
      </c>
    </row>
    <row r="4655" spans="1:2" x14ac:dyDescent="0.25">
      <c r="A4655" s="4">
        <v>38301</v>
      </c>
      <c r="B4655" s="90">
        <v>0.1744</v>
      </c>
    </row>
    <row r="4656" spans="1:2" x14ac:dyDescent="0.25">
      <c r="A4656" s="4">
        <v>38300</v>
      </c>
      <c r="B4656" s="90">
        <v>0.16639999999999999</v>
      </c>
    </row>
    <row r="4657" spans="1:2" x14ac:dyDescent="0.25">
      <c r="A4657" s="4">
        <v>38299</v>
      </c>
      <c r="B4657" s="90">
        <v>0.1666</v>
      </c>
    </row>
    <row r="4658" spans="1:2" x14ac:dyDescent="0.25">
      <c r="A4658" s="4">
        <v>38298</v>
      </c>
      <c r="B4658" s="90">
        <v>0.1255</v>
      </c>
    </row>
    <row r="4659" spans="1:2" x14ac:dyDescent="0.25">
      <c r="A4659" s="4">
        <v>38297</v>
      </c>
      <c r="B4659" s="90">
        <v>9.5200000000000007E-2</v>
      </c>
    </row>
    <row r="4660" spans="1:2" x14ac:dyDescent="0.25">
      <c r="A4660" s="4">
        <v>38296</v>
      </c>
      <c r="B4660" s="90">
        <v>0.12529999999999999</v>
      </c>
    </row>
    <row r="4661" spans="1:2" x14ac:dyDescent="0.25">
      <c r="A4661" s="4">
        <v>38295</v>
      </c>
      <c r="B4661" s="90">
        <v>0.1731</v>
      </c>
    </row>
    <row r="4662" spans="1:2" x14ac:dyDescent="0.25">
      <c r="A4662" s="4">
        <v>38294</v>
      </c>
      <c r="B4662" s="90">
        <v>0.15690000000000001</v>
      </c>
    </row>
    <row r="4663" spans="1:2" x14ac:dyDescent="0.25">
      <c r="A4663" s="4">
        <v>38293</v>
      </c>
      <c r="B4663" s="90">
        <v>0.1255</v>
      </c>
    </row>
    <row r="4664" spans="1:2" x14ac:dyDescent="0.25">
      <c r="A4664" s="4">
        <v>38292</v>
      </c>
      <c r="B4664" s="90">
        <v>0.11459999999999999</v>
      </c>
    </row>
    <row r="4665" spans="1:2" x14ac:dyDescent="0.25">
      <c r="A4665" s="4">
        <v>38291</v>
      </c>
      <c r="B4665" s="90">
        <v>0.1216</v>
      </c>
    </row>
    <row r="4666" spans="1:2" x14ac:dyDescent="0.25">
      <c r="A4666" s="4">
        <v>38290</v>
      </c>
      <c r="B4666" s="90">
        <v>9.1399999999999995E-2</v>
      </c>
    </row>
    <row r="4667" spans="1:2" x14ac:dyDescent="0.25">
      <c r="A4667" s="4">
        <v>38289</v>
      </c>
      <c r="B4667" s="90">
        <v>9.7600000000000006E-2</v>
      </c>
    </row>
    <row r="4668" spans="1:2" x14ac:dyDescent="0.25">
      <c r="A4668" s="4">
        <v>38288</v>
      </c>
      <c r="B4668" s="90">
        <v>0.1258</v>
      </c>
    </row>
    <row r="4669" spans="1:2" x14ac:dyDescent="0.25">
      <c r="A4669" s="4">
        <v>38287</v>
      </c>
      <c r="B4669" s="90">
        <v>0.15160000000000001</v>
      </c>
    </row>
    <row r="4670" spans="1:2" x14ac:dyDescent="0.25">
      <c r="A4670" s="4">
        <v>38286</v>
      </c>
      <c r="B4670" s="90">
        <v>0.15659999999999999</v>
      </c>
    </row>
    <row r="4671" spans="1:2" x14ac:dyDescent="0.25">
      <c r="A4671" s="4">
        <v>38285</v>
      </c>
      <c r="B4671" s="90">
        <v>0.1537</v>
      </c>
    </row>
    <row r="4672" spans="1:2" x14ac:dyDescent="0.25">
      <c r="A4672" s="4">
        <v>38284</v>
      </c>
      <c r="B4672" s="90">
        <v>0.12230000000000001</v>
      </c>
    </row>
    <row r="4673" spans="1:2" x14ac:dyDescent="0.25">
      <c r="A4673" s="4">
        <v>38283</v>
      </c>
      <c r="B4673" s="90">
        <v>9.2600000000000002E-2</v>
      </c>
    </row>
    <row r="4674" spans="1:2" x14ac:dyDescent="0.25">
      <c r="A4674" s="4">
        <v>38282</v>
      </c>
      <c r="B4674" s="90">
        <v>9.1200000000000003E-2</v>
      </c>
    </row>
    <row r="4675" spans="1:2" x14ac:dyDescent="0.25">
      <c r="A4675" s="4">
        <v>38281</v>
      </c>
      <c r="B4675" s="90">
        <v>0.12570000000000001</v>
      </c>
    </row>
    <row r="4676" spans="1:2" x14ac:dyDescent="0.25">
      <c r="A4676" s="4">
        <v>38280</v>
      </c>
      <c r="B4676" s="90">
        <v>0.14899999999999999</v>
      </c>
    </row>
    <row r="4677" spans="1:2" x14ac:dyDescent="0.25">
      <c r="A4677" s="4">
        <v>38279</v>
      </c>
      <c r="B4677" s="90">
        <v>0.1288</v>
      </c>
    </row>
    <row r="4678" spans="1:2" x14ac:dyDescent="0.25">
      <c r="A4678" s="4">
        <v>38278</v>
      </c>
      <c r="B4678" s="90">
        <v>0.1419</v>
      </c>
    </row>
    <row r="4679" spans="1:2" x14ac:dyDescent="0.25">
      <c r="A4679" s="4">
        <v>38277</v>
      </c>
      <c r="B4679" s="90">
        <v>0.1195</v>
      </c>
    </row>
    <row r="4680" spans="1:2" x14ac:dyDescent="0.25">
      <c r="A4680" s="4">
        <v>38276</v>
      </c>
      <c r="B4680" s="90">
        <v>0.09</v>
      </c>
    </row>
    <row r="4681" spans="1:2" x14ac:dyDescent="0.25">
      <c r="A4681" s="4">
        <v>38275</v>
      </c>
      <c r="B4681" s="90">
        <v>0.1263</v>
      </c>
    </row>
    <row r="4682" spans="1:2" x14ac:dyDescent="0.25">
      <c r="A4682" s="4">
        <v>38274</v>
      </c>
      <c r="B4682" s="90">
        <v>0.14680000000000001</v>
      </c>
    </row>
    <row r="4683" spans="1:2" x14ac:dyDescent="0.25">
      <c r="A4683" s="4">
        <v>38273</v>
      </c>
      <c r="B4683" s="90">
        <v>0.17199999999999999</v>
      </c>
    </row>
    <row r="4684" spans="1:2" x14ac:dyDescent="0.25">
      <c r="A4684" s="4">
        <v>38272</v>
      </c>
      <c r="B4684" s="90">
        <v>0.1321</v>
      </c>
    </row>
    <row r="4685" spans="1:2" x14ac:dyDescent="0.25">
      <c r="A4685" s="4">
        <v>38271</v>
      </c>
      <c r="B4685" s="90">
        <v>0.1215</v>
      </c>
    </row>
    <row r="4686" spans="1:2" x14ac:dyDescent="0.25">
      <c r="A4686" s="4">
        <v>38270</v>
      </c>
      <c r="B4686" s="90">
        <v>0.10440000000000001</v>
      </c>
    </row>
    <row r="4687" spans="1:2" x14ac:dyDescent="0.25">
      <c r="A4687" s="4">
        <v>38269</v>
      </c>
      <c r="B4687" s="90">
        <v>6.6699999999999995E-2</v>
      </c>
    </row>
    <row r="4688" spans="1:2" x14ac:dyDescent="0.25">
      <c r="A4688" s="4">
        <v>38268</v>
      </c>
      <c r="B4688" s="90">
        <v>7.6300000000000007E-2</v>
      </c>
    </row>
    <row r="4689" spans="1:2" x14ac:dyDescent="0.25">
      <c r="A4689" s="4">
        <v>38267</v>
      </c>
      <c r="B4689" s="90">
        <v>9.4E-2</v>
      </c>
    </row>
    <row r="4690" spans="1:2" x14ac:dyDescent="0.25">
      <c r="A4690" s="4">
        <v>38266</v>
      </c>
      <c r="B4690" s="90">
        <v>0.12180000000000001</v>
      </c>
    </row>
    <row r="4691" spans="1:2" x14ac:dyDescent="0.25">
      <c r="A4691" s="4">
        <v>38265</v>
      </c>
      <c r="B4691" s="90">
        <v>0.1348</v>
      </c>
    </row>
    <row r="4692" spans="1:2" x14ac:dyDescent="0.25">
      <c r="A4692" s="4">
        <v>38264</v>
      </c>
      <c r="B4692" s="90">
        <v>0.129</v>
      </c>
    </row>
    <row r="4693" spans="1:2" x14ac:dyDescent="0.25">
      <c r="A4693" s="4">
        <v>38263</v>
      </c>
      <c r="B4693" s="90">
        <v>0.10589999999999999</v>
      </c>
    </row>
    <row r="4694" spans="1:2" x14ac:dyDescent="0.25">
      <c r="A4694" s="4">
        <v>38262</v>
      </c>
      <c r="B4694" s="90">
        <v>0.10589999999999999</v>
      </c>
    </row>
    <row r="4695" spans="1:2" x14ac:dyDescent="0.25">
      <c r="A4695" s="4">
        <v>38261</v>
      </c>
      <c r="B4695" s="90">
        <v>0.1108</v>
      </c>
    </row>
    <row r="4696" spans="1:2" x14ac:dyDescent="0.25">
      <c r="A4696" s="4">
        <v>38260</v>
      </c>
      <c r="B4696" s="90">
        <v>0.14510000000000001</v>
      </c>
    </row>
    <row r="4697" spans="1:2" x14ac:dyDescent="0.25">
      <c r="A4697" s="4">
        <v>38259</v>
      </c>
      <c r="B4697" s="90">
        <v>0.13830000000000001</v>
      </c>
    </row>
    <row r="4698" spans="1:2" x14ac:dyDescent="0.25">
      <c r="A4698" s="4">
        <v>38258</v>
      </c>
      <c r="B4698" s="90">
        <v>0.13320000000000001</v>
      </c>
    </row>
    <row r="4699" spans="1:2" x14ac:dyDescent="0.25">
      <c r="A4699" s="4">
        <v>38257</v>
      </c>
      <c r="B4699" s="90">
        <v>0.1295</v>
      </c>
    </row>
    <row r="4700" spans="1:2" x14ac:dyDescent="0.25">
      <c r="A4700" s="4">
        <v>38256</v>
      </c>
      <c r="B4700" s="90">
        <v>9.98E-2</v>
      </c>
    </row>
    <row r="4701" spans="1:2" x14ac:dyDescent="0.25">
      <c r="A4701" s="4">
        <v>38255</v>
      </c>
      <c r="B4701" s="90">
        <v>7.1800000000000003E-2</v>
      </c>
    </row>
    <row r="4702" spans="1:2" x14ac:dyDescent="0.25">
      <c r="A4702" s="4">
        <v>38254</v>
      </c>
      <c r="B4702" s="90">
        <v>0.10780000000000001</v>
      </c>
    </row>
    <row r="4703" spans="1:2" x14ac:dyDescent="0.25">
      <c r="A4703" s="4">
        <v>38253</v>
      </c>
      <c r="B4703" s="90">
        <v>0.1241</v>
      </c>
    </row>
    <row r="4704" spans="1:2" x14ac:dyDescent="0.25">
      <c r="A4704" s="4">
        <v>38252</v>
      </c>
      <c r="B4704" s="90">
        <v>0.128</v>
      </c>
    </row>
    <row r="4705" spans="1:2" x14ac:dyDescent="0.25">
      <c r="A4705" s="4">
        <v>38251</v>
      </c>
      <c r="B4705" s="90">
        <v>0.12089999999999999</v>
      </c>
    </row>
    <row r="4706" spans="1:2" x14ac:dyDescent="0.25">
      <c r="A4706" s="4">
        <v>38250</v>
      </c>
      <c r="B4706" s="90">
        <v>0.14399999999999999</v>
      </c>
    </row>
    <row r="4707" spans="1:2" x14ac:dyDescent="0.25">
      <c r="A4707" s="4">
        <v>38249</v>
      </c>
      <c r="B4707" s="90">
        <v>0.11509999999999999</v>
      </c>
    </row>
    <row r="4708" spans="1:2" x14ac:dyDescent="0.25">
      <c r="A4708" s="4">
        <v>38248</v>
      </c>
      <c r="B4708" s="90">
        <v>7.6399999999999996E-2</v>
      </c>
    </row>
    <row r="4709" spans="1:2" x14ac:dyDescent="0.25">
      <c r="A4709" s="4">
        <v>38247</v>
      </c>
      <c r="B4709" s="90">
        <v>0.115</v>
      </c>
    </row>
    <row r="4710" spans="1:2" x14ac:dyDescent="0.25">
      <c r="A4710" s="4">
        <v>38246</v>
      </c>
      <c r="B4710" s="90">
        <v>0.128</v>
      </c>
    </row>
    <row r="4711" spans="1:2" x14ac:dyDescent="0.25">
      <c r="A4711" s="4">
        <v>38245</v>
      </c>
      <c r="B4711" s="90">
        <v>0.1852</v>
      </c>
    </row>
    <row r="4712" spans="1:2" x14ac:dyDescent="0.25">
      <c r="A4712" s="4">
        <v>38244</v>
      </c>
      <c r="B4712" s="90">
        <v>0.1618</v>
      </c>
    </row>
    <row r="4713" spans="1:2" x14ac:dyDescent="0.25">
      <c r="A4713" s="4">
        <v>38243</v>
      </c>
      <c r="B4713" s="90">
        <v>0.18729999999999999</v>
      </c>
    </row>
    <row r="4714" spans="1:2" x14ac:dyDescent="0.25">
      <c r="A4714" s="4">
        <v>38242</v>
      </c>
      <c r="B4714" s="90">
        <v>0.1772</v>
      </c>
    </row>
    <row r="4715" spans="1:2" x14ac:dyDescent="0.25">
      <c r="A4715" s="4">
        <v>38241</v>
      </c>
      <c r="B4715" s="90">
        <v>0.13969999999999999</v>
      </c>
    </row>
    <row r="4716" spans="1:2" x14ac:dyDescent="0.25">
      <c r="A4716" s="4">
        <v>38240</v>
      </c>
      <c r="B4716" s="90">
        <v>0.1671</v>
      </c>
    </row>
    <row r="4717" spans="1:2" x14ac:dyDescent="0.25">
      <c r="A4717" s="4">
        <v>38239</v>
      </c>
      <c r="B4717" s="90">
        <v>0.20050000000000001</v>
      </c>
    </row>
    <row r="4718" spans="1:2" x14ac:dyDescent="0.25">
      <c r="A4718" s="4">
        <v>38238</v>
      </c>
      <c r="B4718" s="90">
        <v>0.1993</v>
      </c>
    </row>
    <row r="4719" spans="1:2" x14ac:dyDescent="0.25">
      <c r="A4719" s="4">
        <v>38237</v>
      </c>
      <c r="B4719" s="90">
        <v>0.1673</v>
      </c>
    </row>
    <row r="4720" spans="1:2" x14ac:dyDescent="0.25">
      <c r="A4720" s="4">
        <v>38236</v>
      </c>
      <c r="B4720" s="90">
        <v>0.16270000000000001</v>
      </c>
    </row>
    <row r="4721" spans="1:2" x14ac:dyDescent="0.25">
      <c r="A4721" s="4">
        <v>38235</v>
      </c>
      <c r="B4721" s="90">
        <v>0.14000000000000001</v>
      </c>
    </row>
    <row r="4722" spans="1:2" x14ac:dyDescent="0.25">
      <c r="A4722" s="4">
        <v>38234</v>
      </c>
      <c r="B4722" s="90">
        <v>0.10299999999999999</v>
      </c>
    </row>
    <row r="4723" spans="1:2" x14ac:dyDescent="0.25">
      <c r="A4723" s="4">
        <v>38233</v>
      </c>
      <c r="B4723" s="90">
        <v>0.14419999999999999</v>
      </c>
    </row>
    <row r="4724" spans="1:2" x14ac:dyDescent="0.25">
      <c r="A4724" s="4">
        <v>38232</v>
      </c>
      <c r="B4724" s="90">
        <v>0.17419999999999999</v>
      </c>
    </row>
    <row r="4725" spans="1:2" x14ac:dyDescent="0.25">
      <c r="A4725" s="4">
        <v>38231</v>
      </c>
      <c r="B4725" s="90">
        <v>0.17280000000000001</v>
      </c>
    </row>
    <row r="4726" spans="1:2" x14ac:dyDescent="0.25">
      <c r="A4726" s="4">
        <v>38230</v>
      </c>
      <c r="B4726" s="90">
        <v>0.21</v>
      </c>
    </row>
    <row r="4727" spans="1:2" x14ac:dyDescent="0.25">
      <c r="A4727" s="4">
        <v>38229</v>
      </c>
      <c r="B4727" s="90">
        <v>0.2031</v>
      </c>
    </row>
    <row r="4728" spans="1:2" x14ac:dyDescent="0.25">
      <c r="A4728" s="4">
        <v>38228</v>
      </c>
      <c r="B4728" s="90">
        <v>0.16750000000000001</v>
      </c>
    </row>
    <row r="4729" spans="1:2" x14ac:dyDescent="0.25">
      <c r="A4729" s="4">
        <v>38227</v>
      </c>
      <c r="B4729" s="90">
        <v>0.1404</v>
      </c>
    </row>
    <row r="4730" spans="1:2" x14ac:dyDescent="0.25">
      <c r="A4730" s="4">
        <v>38226</v>
      </c>
      <c r="B4730" s="90">
        <v>0.13270000000000001</v>
      </c>
    </row>
    <row r="4731" spans="1:2" x14ac:dyDescent="0.25">
      <c r="A4731" s="4">
        <v>38225</v>
      </c>
      <c r="B4731" s="90">
        <v>0.18229999999999999</v>
      </c>
    </row>
    <row r="4732" spans="1:2" x14ac:dyDescent="0.25">
      <c r="A4732" s="4">
        <v>38224</v>
      </c>
      <c r="B4732" s="90">
        <v>0.2041</v>
      </c>
    </row>
    <row r="4733" spans="1:2" x14ac:dyDescent="0.25">
      <c r="A4733" s="4">
        <v>38223</v>
      </c>
      <c r="B4733" s="90">
        <v>0.20300000000000001</v>
      </c>
    </row>
    <row r="4734" spans="1:2" x14ac:dyDescent="0.25">
      <c r="A4734" s="4">
        <v>38222</v>
      </c>
      <c r="B4734" s="90">
        <v>0.20860000000000001</v>
      </c>
    </row>
    <row r="4735" spans="1:2" x14ac:dyDescent="0.25">
      <c r="A4735" s="4">
        <v>38221</v>
      </c>
      <c r="B4735" s="90">
        <v>0.1661</v>
      </c>
    </row>
    <row r="4736" spans="1:2" x14ac:dyDescent="0.25">
      <c r="A4736" s="4">
        <v>38220</v>
      </c>
      <c r="B4736" s="90">
        <v>0.13900000000000001</v>
      </c>
    </row>
    <row r="4737" spans="1:2" x14ac:dyDescent="0.25">
      <c r="A4737" s="4">
        <v>38219</v>
      </c>
      <c r="B4737" s="90">
        <v>0.13400000000000001</v>
      </c>
    </row>
    <row r="4738" spans="1:2" x14ac:dyDescent="0.25">
      <c r="A4738" s="4">
        <v>38218</v>
      </c>
      <c r="B4738" s="90">
        <v>0.17269999999999999</v>
      </c>
    </row>
    <row r="4739" spans="1:2" x14ac:dyDescent="0.25">
      <c r="A4739" s="4">
        <v>38217</v>
      </c>
      <c r="B4739" s="90">
        <v>0.215</v>
      </c>
    </row>
    <row r="4740" spans="1:2" x14ac:dyDescent="0.25">
      <c r="A4740" s="4">
        <v>38216</v>
      </c>
      <c r="B4740" s="90">
        <v>0.20330000000000001</v>
      </c>
    </row>
    <row r="4741" spans="1:2" x14ac:dyDescent="0.25">
      <c r="A4741" s="4">
        <v>38215</v>
      </c>
      <c r="B4741" s="90">
        <v>0.20319999999999999</v>
      </c>
    </row>
    <row r="4742" spans="1:2" x14ac:dyDescent="0.25">
      <c r="A4742" s="4">
        <v>38214</v>
      </c>
      <c r="B4742" s="90">
        <v>0.17269999999999999</v>
      </c>
    </row>
    <row r="4743" spans="1:2" x14ac:dyDescent="0.25">
      <c r="A4743" s="4">
        <v>38213</v>
      </c>
      <c r="B4743" s="90">
        <v>0.1454</v>
      </c>
    </row>
    <row r="4744" spans="1:2" x14ac:dyDescent="0.25">
      <c r="A4744" s="4">
        <v>38212</v>
      </c>
      <c r="B4744" s="90">
        <v>0.14180000000000001</v>
      </c>
    </row>
    <row r="4745" spans="1:2" x14ac:dyDescent="0.25">
      <c r="A4745" s="4">
        <v>38211</v>
      </c>
      <c r="B4745" s="90">
        <v>0.16700000000000001</v>
      </c>
    </row>
    <row r="4746" spans="1:2" x14ac:dyDescent="0.25">
      <c r="A4746" s="4">
        <v>38210</v>
      </c>
      <c r="B4746" s="90">
        <v>0.2041</v>
      </c>
    </row>
    <row r="4747" spans="1:2" x14ac:dyDescent="0.25">
      <c r="A4747" s="4">
        <v>38209</v>
      </c>
      <c r="B4747" s="90">
        <v>0.20119999999999999</v>
      </c>
    </row>
    <row r="4748" spans="1:2" x14ac:dyDescent="0.25">
      <c r="A4748" s="4">
        <v>38208</v>
      </c>
      <c r="B4748" s="90">
        <v>0.20530000000000001</v>
      </c>
    </row>
    <row r="4749" spans="1:2" x14ac:dyDescent="0.25">
      <c r="A4749" s="4">
        <v>38207</v>
      </c>
      <c r="B4749" s="90">
        <v>0.1668</v>
      </c>
    </row>
    <row r="4750" spans="1:2" x14ac:dyDescent="0.25">
      <c r="A4750" s="4">
        <v>38206</v>
      </c>
      <c r="B4750" s="90">
        <v>0.1668</v>
      </c>
    </row>
    <row r="4751" spans="1:2" x14ac:dyDescent="0.25">
      <c r="A4751" s="4">
        <v>38205</v>
      </c>
      <c r="B4751" s="90">
        <v>0.16539999999999999</v>
      </c>
    </row>
    <row r="4752" spans="1:2" x14ac:dyDescent="0.25">
      <c r="A4752" s="4">
        <v>38204</v>
      </c>
      <c r="B4752" s="90">
        <v>0.2089</v>
      </c>
    </row>
    <row r="4753" spans="1:2" x14ac:dyDescent="0.25">
      <c r="A4753" s="4">
        <v>38203</v>
      </c>
      <c r="B4753" s="90">
        <v>0.2225</v>
      </c>
    </row>
    <row r="4754" spans="1:2" x14ac:dyDescent="0.25">
      <c r="A4754" s="4">
        <v>38202</v>
      </c>
      <c r="B4754" s="90">
        <v>0.23180000000000001</v>
      </c>
    </row>
    <row r="4755" spans="1:2" x14ac:dyDescent="0.25">
      <c r="A4755" s="4">
        <v>38201</v>
      </c>
      <c r="B4755" s="90">
        <v>0.23549999999999999</v>
      </c>
    </row>
    <row r="4756" spans="1:2" x14ac:dyDescent="0.25">
      <c r="A4756" s="4">
        <v>38200</v>
      </c>
      <c r="B4756" s="90">
        <v>0.20050000000000001</v>
      </c>
    </row>
    <row r="4757" spans="1:2" x14ac:dyDescent="0.25">
      <c r="A4757" s="4">
        <v>38199</v>
      </c>
      <c r="B4757" s="90">
        <v>0.1731</v>
      </c>
    </row>
    <row r="4758" spans="1:2" x14ac:dyDescent="0.25">
      <c r="A4758" s="4">
        <v>38198</v>
      </c>
      <c r="B4758" s="90">
        <v>0.17530000000000001</v>
      </c>
    </row>
    <row r="4759" spans="1:2" x14ac:dyDescent="0.25">
      <c r="A4759" s="4">
        <v>38197</v>
      </c>
      <c r="B4759" s="90">
        <v>0.1867</v>
      </c>
    </row>
    <row r="4760" spans="1:2" x14ac:dyDescent="0.25">
      <c r="A4760" s="4">
        <v>38196</v>
      </c>
      <c r="B4760" s="90">
        <v>0.2321</v>
      </c>
    </row>
    <row r="4761" spans="1:2" x14ac:dyDescent="0.25">
      <c r="A4761" s="4">
        <v>38195</v>
      </c>
      <c r="B4761" s="90">
        <v>0.2382</v>
      </c>
    </row>
    <row r="4762" spans="1:2" x14ac:dyDescent="0.25">
      <c r="A4762" s="4">
        <v>38194</v>
      </c>
      <c r="B4762" s="90">
        <v>0.2341</v>
      </c>
    </row>
    <row r="4763" spans="1:2" x14ac:dyDescent="0.25">
      <c r="A4763" s="4">
        <v>38193</v>
      </c>
      <c r="B4763" s="90">
        <v>0.19980000000000001</v>
      </c>
    </row>
    <row r="4764" spans="1:2" x14ac:dyDescent="0.25">
      <c r="A4764" s="4">
        <v>38192</v>
      </c>
      <c r="B4764" s="90">
        <v>0.16300000000000001</v>
      </c>
    </row>
    <row r="4765" spans="1:2" x14ac:dyDescent="0.25">
      <c r="A4765" s="4">
        <v>38191</v>
      </c>
      <c r="B4765" s="90">
        <v>0.16539999999999999</v>
      </c>
    </row>
    <row r="4766" spans="1:2" x14ac:dyDescent="0.25">
      <c r="A4766" s="4">
        <v>38190</v>
      </c>
      <c r="B4766" s="90">
        <v>0.18390000000000001</v>
      </c>
    </row>
    <row r="4767" spans="1:2" x14ac:dyDescent="0.25">
      <c r="A4767" s="4">
        <v>38189</v>
      </c>
      <c r="B4767" s="90">
        <v>0.23400000000000001</v>
      </c>
    </row>
    <row r="4768" spans="1:2" x14ac:dyDescent="0.25">
      <c r="A4768" s="4">
        <v>38188</v>
      </c>
      <c r="B4768" s="90">
        <v>0.2271</v>
      </c>
    </row>
    <row r="4769" spans="1:2" x14ac:dyDescent="0.25">
      <c r="A4769" s="4">
        <v>38187</v>
      </c>
      <c r="B4769" s="90">
        <v>0.22470000000000001</v>
      </c>
    </row>
    <row r="4770" spans="1:2" x14ac:dyDescent="0.25">
      <c r="A4770" s="4">
        <v>38186</v>
      </c>
      <c r="B4770" s="90">
        <v>0.17749999999999999</v>
      </c>
    </row>
    <row r="4771" spans="1:2" x14ac:dyDescent="0.25">
      <c r="A4771" s="4">
        <v>38185</v>
      </c>
      <c r="B4771" s="90">
        <v>0.152</v>
      </c>
    </row>
    <row r="4772" spans="1:2" x14ac:dyDescent="0.25">
      <c r="A4772" s="4">
        <v>38184</v>
      </c>
      <c r="B4772" s="90">
        <v>0.13300000000000001</v>
      </c>
    </row>
    <row r="4773" spans="1:2" x14ac:dyDescent="0.25">
      <c r="A4773" s="4">
        <v>38183</v>
      </c>
      <c r="B4773" s="90">
        <v>0.19989999999999999</v>
      </c>
    </row>
    <row r="4774" spans="1:2" x14ac:dyDescent="0.25">
      <c r="A4774" s="4">
        <v>38182</v>
      </c>
      <c r="B4774" s="90">
        <v>0.2382</v>
      </c>
    </row>
    <row r="4775" spans="1:2" x14ac:dyDescent="0.25">
      <c r="A4775" s="4">
        <v>38181</v>
      </c>
      <c r="B4775" s="90">
        <v>0.2248</v>
      </c>
    </row>
    <row r="4776" spans="1:2" x14ac:dyDescent="0.25">
      <c r="A4776" s="4">
        <v>38180</v>
      </c>
      <c r="B4776" s="90">
        <v>0.22339999999999999</v>
      </c>
    </row>
    <row r="4777" spans="1:2" x14ac:dyDescent="0.25">
      <c r="A4777" s="4">
        <v>38179</v>
      </c>
      <c r="B4777" s="90">
        <v>0.17710000000000001</v>
      </c>
    </row>
    <row r="4778" spans="1:2" x14ac:dyDescent="0.25">
      <c r="A4778" s="4">
        <v>38178</v>
      </c>
      <c r="B4778" s="90">
        <v>0.1517</v>
      </c>
    </row>
    <row r="4779" spans="1:2" x14ac:dyDescent="0.25">
      <c r="A4779" s="4">
        <v>38177</v>
      </c>
      <c r="B4779" s="90">
        <v>0.14249999999999999</v>
      </c>
    </row>
    <row r="4780" spans="1:2" x14ac:dyDescent="0.25">
      <c r="A4780" s="4">
        <v>38176</v>
      </c>
      <c r="B4780" s="90">
        <v>0.192</v>
      </c>
    </row>
    <row r="4781" spans="1:2" x14ac:dyDescent="0.25">
      <c r="A4781" s="4">
        <v>38175</v>
      </c>
      <c r="B4781" s="90">
        <v>0.22950000000000001</v>
      </c>
    </row>
    <row r="4782" spans="1:2" x14ac:dyDescent="0.25">
      <c r="A4782" s="4">
        <v>38174</v>
      </c>
      <c r="B4782" s="90">
        <v>0.2281</v>
      </c>
    </row>
    <row r="4783" spans="1:2" x14ac:dyDescent="0.25">
      <c r="A4783" s="4">
        <v>38173</v>
      </c>
      <c r="B4783" s="90">
        <v>0.2228</v>
      </c>
    </row>
    <row r="4784" spans="1:2" x14ac:dyDescent="0.25">
      <c r="A4784" s="4">
        <v>38172</v>
      </c>
      <c r="B4784" s="90">
        <v>0.1913</v>
      </c>
    </row>
    <row r="4785" spans="1:2" x14ac:dyDescent="0.25">
      <c r="A4785" s="4">
        <v>38171</v>
      </c>
      <c r="B4785" s="90">
        <v>0.1648</v>
      </c>
    </row>
    <row r="4786" spans="1:2" x14ac:dyDescent="0.25">
      <c r="A4786" s="4">
        <v>38170</v>
      </c>
      <c r="B4786" s="90">
        <v>0.16930000000000001</v>
      </c>
    </row>
    <row r="4787" spans="1:2" x14ac:dyDescent="0.25">
      <c r="A4787" s="4">
        <v>38169</v>
      </c>
      <c r="B4787" s="90">
        <v>0.19520000000000001</v>
      </c>
    </row>
    <row r="4788" spans="1:2" x14ac:dyDescent="0.25">
      <c r="A4788" s="4">
        <v>38168</v>
      </c>
      <c r="B4788" s="90">
        <v>0.2079</v>
      </c>
    </row>
    <row r="4789" spans="1:2" x14ac:dyDescent="0.25">
      <c r="A4789" s="4">
        <v>38167</v>
      </c>
      <c r="B4789" s="90">
        <v>0.19969999999999999</v>
      </c>
    </row>
    <row r="4790" spans="1:2" x14ac:dyDescent="0.25">
      <c r="A4790" s="4">
        <v>38166</v>
      </c>
      <c r="B4790" s="90">
        <v>0.20380000000000001</v>
      </c>
    </row>
    <row r="4791" spans="1:2" x14ac:dyDescent="0.25">
      <c r="A4791" s="4">
        <v>38165</v>
      </c>
      <c r="B4791" s="90">
        <v>0.16370000000000001</v>
      </c>
    </row>
    <row r="4792" spans="1:2" x14ac:dyDescent="0.25">
      <c r="A4792" s="4">
        <v>38164</v>
      </c>
      <c r="B4792" s="90">
        <v>0.13669999999999999</v>
      </c>
    </row>
    <row r="4793" spans="1:2" x14ac:dyDescent="0.25">
      <c r="A4793" s="4">
        <v>38163</v>
      </c>
      <c r="B4793" s="90">
        <v>0.161</v>
      </c>
    </row>
    <row r="4794" spans="1:2" x14ac:dyDescent="0.25">
      <c r="A4794" s="4">
        <v>38162</v>
      </c>
      <c r="B4794" s="90">
        <v>0.20549999999999999</v>
      </c>
    </row>
    <row r="4795" spans="1:2" x14ac:dyDescent="0.25">
      <c r="A4795" s="4">
        <v>38161</v>
      </c>
      <c r="B4795" s="90">
        <v>0.19120000000000001</v>
      </c>
    </row>
    <row r="4796" spans="1:2" x14ac:dyDescent="0.25">
      <c r="A4796" s="4">
        <v>38160</v>
      </c>
      <c r="B4796" s="90">
        <v>0.1958</v>
      </c>
    </row>
    <row r="4797" spans="1:2" x14ac:dyDescent="0.25">
      <c r="A4797" s="4">
        <v>38159</v>
      </c>
      <c r="B4797" s="90">
        <v>0.1951</v>
      </c>
    </row>
    <row r="4798" spans="1:2" x14ac:dyDescent="0.25">
      <c r="A4798" s="4">
        <v>38158</v>
      </c>
      <c r="B4798" s="90">
        <v>0.1638</v>
      </c>
    </row>
    <row r="4799" spans="1:2" x14ac:dyDescent="0.25">
      <c r="A4799" s="4">
        <v>38157</v>
      </c>
      <c r="B4799" s="90">
        <v>0.1368</v>
      </c>
    </row>
    <row r="4800" spans="1:2" x14ac:dyDescent="0.25">
      <c r="A4800" s="4">
        <v>38156</v>
      </c>
      <c r="B4800" s="90">
        <v>0.16919999999999999</v>
      </c>
    </row>
    <row r="4801" spans="1:2" x14ac:dyDescent="0.25">
      <c r="A4801" s="4">
        <v>38155</v>
      </c>
      <c r="B4801" s="90">
        <v>0.19120000000000001</v>
      </c>
    </row>
    <row r="4802" spans="1:2" x14ac:dyDescent="0.25">
      <c r="A4802" s="4">
        <v>38154</v>
      </c>
      <c r="B4802" s="90">
        <v>0.20649999999999999</v>
      </c>
    </row>
    <row r="4803" spans="1:2" x14ac:dyDescent="0.25">
      <c r="A4803" s="4">
        <v>38153</v>
      </c>
      <c r="B4803" s="90">
        <v>0.20849999999999999</v>
      </c>
    </row>
    <row r="4804" spans="1:2" x14ac:dyDescent="0.25">
      <c r="A4804" s="4">
        <v>38152</v>
      </c>
      <c r="B4804" s="90">
        <v>0.20419999999999999</v>
      </c>
    </row>
    <row r="4805" spans="1:2" x14ac:dyDescent="0.25">
      <c r="A4805" s="4">
        <v>38151</v>
      </c>
      <c r="B4805" s="90">
        <v>0.1585</v>
      </c>
    </row>
    <row r="4806" spans="1:2" x14ac:dyDescent="0.25">
      <c r="A4806" s="4">
        <v>38150</v>
      </c>
      <c r="B4806" s="90">
        <v>0.1229</v>
      </c>
    </row>
    <row r="4807" spans="1:2" x14ac:dyDescent="0.25">
      <c r="A4807" s="4">
        <v>38149</v>
      </c>
      <c r="B4807" s="90">
        <v>0.13039999999999999</v>
      </c>
    </row>
    <row r="4808" spans="1:2" x14ac:dyDescent="0.25">
      <c r="A4808" s="4">
        <v>38148</v>
      </c>
      <c r="B4808" s="90">
        <v>0.15440000000000001</v>
      </c>
    </row>
    <row r="4809" spans="1:2" x14ac:dyDescent="0.25">
      <c r="A4809" s="4">
        <v>38147</v>
      </c>
      <c r="B4809" s="90">
        <v>0.1686</v>
      </c>
    </row>
    <row r="4810" spans="1:2" x14ac:dyDescent="0.25">
      <c r="A4810" s="4">
        <v>38146</v>
      </c>
      <c r="B4810" s="90">
        <v>0.1734</v>
      </c>
    </row>
    <row r="4811" spans="1:2" x14ac:dyDescent="0.25">
      <c r="A4811" s="4">
        <v>38145</v>
      </c>
      <c r="B4811" s="90">
        <v>0.1678</v>
      </c>
    </row>
    <row r="4812" spans="1:2" x14ac:dyDescent="0.25">
      <c r="A4812" s="4">
        <v>38144</v>
      </c>
      <c r="B4812" s="90">
        <v>0.1275</v>
      </c>
    </row>
    <row r="4813" spans="1:2" x14ac:dyDescent="0.25">
      <c r="A4813" s="4">
        <v>38143</v>
      </c>
      <c r="B4813" s="90">
        <v>0.1011</v>
      </c>
    </row>
    <row r="4814" spans="1:2" x14ac:dyDescent="0.25">
      <c r="A4814" s="4">
        <v>38142</v>
      </c>
      <c r="B4814" s="90">
        <v>0.124</v>
      </c>
    </row>
    <row r="4815" spans="1:2" x14ac:dyDescent="0.25">
      <c r="A4815" s="4">
        <v>38141</v>
      </c>
      <c r="B4815" s="90">
        <v>0.1741</v>
      </c>
    </row>
    <row r="4816" spans="1:2" x14ac:dyDescent="0.25">
      <c r="A4816" s="4">
        <v>38140</v>
      </c>
      <c r="B4816" s="90">
        <v>0.17879999999999999</v>
      </c>
    </row>
    <row r="4817" spans="1:2" x14ac:dyDescent="0.25">
      <c r="A4817" s="4">
        <v>38139</v>
      </c>
      <c r="B4817" s="90">
        <v>0.17610000000000001</v>
      </c>
    </row>
    <row r="4818" spans="1:2" x14ac:dyDescent="0.25">
      <c r="A4818" s="4">
        <v>38138</v>
      </c>
      <c r="B4818" s="90">
        <v>0.1946</v>
      </c>
    </row>
    <row r="4819" spans="1:2" x14ac:dyDescent="0.25">
      <c r="A4819" s="4">
        <v>38137</v>
      </c>
      <c r="B4819" s="90">
        <v>0.16819999999999999</v>
      </c>
    </row>
    <row r="4820" spans="1:2" x14ac:dyDescent="0.25">
      <c r="A4820" s="4">
        <v>38136</v>
      </c>
      <c r="B4820" s="90">
        <v>0.1411</v>
      </c>
    </row>
    <row r="4821" spans="1:2" x14ac:dyDescent="0.25">
      <c r="A4821" s="4">
        <v>38135</v>
      </c>
      <c r="B4821" s="90">
        <v>0.1409</v>
      </c>
    </row>
    <row r="4822" spans="1:2" x14ac:dyDescent="0.25">
      <c r="A4822" s="4">
        <v>38134</v>
      </c>
      <c r="B4822" s="90">
        <v>0.1754</v>
      </c>
    </row>
    <row r="4823" spans="1:2" x14ac:dyDescent="0.25">
      <c r="A4823" s="4">
        <v>38133</v>
      </c>
      <c r="B4823" s="90">
        <v>0.1978</v>
      </c>
    </row>
    <row r="4824" spans="1:2" x14ac:dyDescent="0.25">
      <c r="A4824" s="4">
        <v>38132</v>
      </c>
      <c r="B4824" s="90">
        <v>0.20699999999999999</v>
      </c>
    </row>
    <row r="4825" spans="1:2" x14ac:dyDescent="0.25">
      <c r="A4825" s="4">
        <v>38131</v>
      </c>
      <c r="B4825" s="90">
        <v>0.20300000000000001</v>
      </c>
    </row>
    <row r="4826" spans="1:2" x14ac:dyDescent="0.25">
      <c r="A4826" s="4">
        <v>38130</v>
      </c>
      <c r="B4826" s="90">
        <v>0.16950000000000001</v>
      </c>
    </row>
    <row r="4827" spans="1:2" x14ac:dyDescent="0.25">
      <c r="A4827" s="4">
        <v>38129</v>
      </c>
      <c r="B4827" s="90">
        <v>0.1328</v>
      </c>
    </row>
    <row r="4828" spans="1:2" x14ac:dyDescent="0.25">
      <c r="A4828" s="4">
        <v>38128</v>
      </c>
      <c r="B4828" s="90">
        <v>0.12659999999999999</v>
      </c>
    </row>
    <row r="4829" spans="1:2" x14ac:dyDescent="0.25">
      <c r="A4829" s="4">
        <v>38127</v>
      </c>
      <c r="B4829" s="90">
        <v>0.16900000000000001</v>
      </c>
    </row>
    <row r="4830" spans="1:2" x14ac:dyDescent="0.25">
      <c r="A4830" s="4">
        <v>38126</v>
      </c>
      <c r="B4830" s="90">
        <v>0.19719999999999999</v>
      </c>
    </row>
    <row r="4831" spans="1:2" x14ac:dyDescent="0.25">
      <c r="A4831" s="4">
        <v>38125</v>
      </c>
      <c r="B4831" s="90">
        <v>0.19320000000000001</v>
      </c>
    </row>
    <row r="4832" spans="1:2" x14ac:dyDescent="0.25">
      <c r="A4832" s="4">
        <v>38124</v>
      </c>
      <c r="B4832" s="90">
        <v>0.20050000000000001</v>
      </c>
    </row>
    <row r="4833" spans="1:2" x14ac:dyDescent="0.25">
      <c r="A4833" s="4">
        <v>38123</v>
      </c>
      <c r="B4833" s="90">
        <v>0.1671</v>
      </c>
    </row>
    <row r="4834" spans="1:2" x14ac:dyDescent="0.25">
      <c r="A4834" s="4">
        <v>38122</v>
      </c>
      <c r="B4834" s="90">
        <v>0.13059999999999999</v>
      </c>
    </row>
    <row r="4835" spans="1:2" x14ac:dyDescent="0.25">
      <c r="A4835" s="4">
        <v>38121</v>
      </c>
      <c r="B4835" s="90">
        <v>0.1245</v>
      </c>
    </row>
    <row r="4836" spans="1:2" x14ac:dyDescent="0.25">
      <c r="A4836" s="4">
        <v>38120</v>
      </c>
      <c r="B4836" s="90">
        <v>0.17</v>
      </c>
    </row>
    <row r="4837" spans="1:2" x14ac:dyDescent="0.25">
      <c r="A4837" s="4">
        <v>38119</v>
      </c>
      <c r="B4837" s="90">
        <v>0.2014</v>
      </c>
    </row>
    <row r="4838" spans="1:2" x14ac:dyDescent="0.25">
      <c r="A4838" s="4">
        <v>38118</v>
      </c>
      <c r="B4838" s="90">
        <v>0.1885</v>
      </c>
    </row>
    <row r="4839" spans="1:2" x14ac:dyDescent="0.25">
      <c r="A4839" s="4">
        <v>38117</v>
      </c>
      <c r="B4839" s="90">
        <v>0.2321</v>
      </c>
    </row>
    <row r="4840" spans="1:2" x14ac:dyDescent="0.25">
      <c r="A4840" s="4">
        <v>38116</v>
      </c>
      <c r="B4840" s="90">
        <v>0.18940000000000001</v>
      </c>
    </row>
    <row r="4841" spans="1:2" x14ac:dyDescent="0.25">
      <c r="A4841" s="4">
        <v>38115</v>
      </c>
      <c r="B4841" s="90">
        <v>0.1535</v>
      </c>
    </row>
    <row r="4842" spans="1:2" x14ac:dyDescent="0.25">
      <c r="A4842" s="4">
        <v>38114</v>
      </c>
      <c r="B4842" s="90">
        <v>0.14829999999999999</v>
      </c>
    </row>
    <row r="4843" spans="1:2" x14ac:dyDescent="0.25">
      <c r="A4843" s="4">
        <v>38113</v>
      </c>
      <c r="B4843" s="90">
        <v>0.2024</v>
      </c>
    </row>
    <row r="4844" spans="1:2" x14ac:dyDescent="0.25">
      <c r="A4844" s="4">
        <v>38112</v>
      </c>
      <c r="B4844" s="90">
        <v>0.216</v>
      </c>
    </row>
    <row r="4845" spans="1:2" x14ac:dyDescent="0.25">
      <c r="A4845" s="4">
        <v>38111</v>
      </c>
      <c r="B4845" s="90">
        <v>0.2298</v>
      </c>
    </row>
    <row r="4846" spans="1:2" x14ac:dyDescent="0.25">
      <c r="A4846" s="4">
        <v>38110</v>
      </c>
      <c r="B4846" s="90">
        <v>0.22589999999999999</v>
      </c>
    </row>
    <row r="4847" spans="1:2" x14ac:dyDescent="0.25">
      <c r="A4847" s="4">
        <v>38109</v>
      </c>
      <c r="B4847" s="90">
        <v>0.19059999999999999</v>
      </c>
    </row>
    <row r="4848" spans="1:2" x14ac:dyDescent="0.25">
      <c r="A4848" s="4">
        <v>38108</v>
      </c>
      <c r="B4848" s="90">
        <v>0.12859999999999999</v>
      </c>
    </row>
    <row r="4849" spans="1:2" x14ac:dyDescent="0.25">
      <c r="A4849" s="4">
        <v>38107</v>
      </c>
      <c r="B4849" s="90">
        <v>0.15609999999999999</v>
      </c>
    </row>
    <row r="4850" spans="1:2" x14ac:dyDescent="0.25">
      <c r="A4850" s="4">
        <v>38106</v>
      </c>
      <c r="B4850" s="90">
        <v>0.19600000000000001</v>
      </c>
    </row>
    <row r="4851" spans="1:2" x14ac:dyDescent="0.25">
      <c r="A4851" s="4">
        <v>38105</v>
      </c>
      <c r="B4851" s="90">
        <v>0.20030000000000001</v>
      </c>
    </row>
    <row r="4852" spans="1:2" x14ac:dyDescent="0.25">
      <c r="A4852" s="4">
        <v>38104</v>
      </c>
      <c r="B4852" s="90">
        <v>0.19359999999999999</v>
      </c>
    </row>
    <row r="4853" spans="1:2" x14ac:dyDescent="0.25">
      <c r="A4853" s="4">
        <v>38103</v>
      </c>
      <c r="B4853" s="90">
        <v>0.187</v>
      </c>
    </row>
    <row r="4854" spans="1:2" x14ac:dyDescent="0.25">
      <c r="A4854" s="4">
        <v>38102</v>
      </c>
      <c r="B4854" s="90">
        <v>0.16639999999999999</v>
      </c>
    </row>
    <row r="4855" spans="1:2" x14ac:dyDescent="0.25">
      <c r="A4855" s="4">
        <v>38101</v>
      </c>
      <c r="B4855" s="90">
        <v>0.12989999999999999</v>
      </c>
    </row>
    <row r="4856" spans="1:2" x14ac:dyDescent="0.25">
      <c r="A4856" s="4">
        <v>38100</v>
      </c>
      <c r="B4856" s="90">
        <v>0.16209999999999999</v>
      </c>
    </row>
    <row r="4857" spans="1:2" x14ac:dyDescent="0.25">
      <c r="A4857" s="4">
        <v>38099</v>
      </c>
      <c r="B4857" s="90">
        <v>0.19339999999999999</v>
      </c>
    </row>
    <row r="4858" spans="1:2" x14ac:dyDescent="0.25">
      <c r="A4858" s="4">
        <v>38098</v>
      </c>
      <c r="B4858" s="90">
        <v>0.15920000000000001</v>
      </c>
    </row>
    <row r="4859" spans="1:2" x14ac:dyDescent="0.25">
      <c r="A4859" s="4">
        <v>38097</v>
      </c>
      <c r="B4859" s="90">
        <v>0.15160000000000001</v>
      </c>
    </row>
    <row r="4860" spans="1:2" x14ac:dyDescent="0.25">
      <c r="A4860" s="4">
        <v>38096</v>
      </c>
      <c r="B4860" s="90">
        <v>0.16300000000000001</v>
      </c>
    </row>
    <row r="4861" spans="1:2" x14ac:dyDescent="0.25">
      <c r="A4861" s="4">
        <v>38095</v>
      </c>
      <c r="B4861" s="90">
        <v>0.13170000000000001</v>
      </c>
    </row>
    <row r="4862" spans="1:2" x14ac:dyDescent="0.25">
      <c r="A4862" s="4">
        <v>38094</v>
      </c>
      <c r="B4862" s="90">
        <v>9.5600000000000004E-2</v>
      </c>
    </row>
    <row r="4863" spans="1:2" x14ac:dyDescent="0.25">
      <c r="A4863" s="4">
        <v>38093</v>
      </c>
      <c r="B4863" s="90">
        <v>0.1173</v>
      </c>
    </row>
    <row r="4864" spans="1:2" x14ac:dyDescent="0.25">
      <c r="A4864" s="4">
        <v>38092</v>
      </c>
      <c r="B4864" s="90">
        <v>0.1628</v>
      </c>
    </row>
    <row r="4865" spans="1:2" x14ac:dyDescent="0.25">
      <c r="A4865" s="4">
        <v>38091</v>
      </c>
      <c r="B4865" s="90">
        <v>0.1229</v>
      </c>
    </row>
    <row r="4866" spans="1:2" x14ac:dyDescent="0.25">
      <c r="A4866" s="4">
        <v>38090</v>
      </c>
      <c r="B4866" s="90">
        <v>0.1241</v>
      </c>
    </row>
    <row r="4867" spans="1:2" x14ac:dyDescent="0.25">
      <c r="A4867" s="4">
        <v>38089</v>
      </c>
      <c r="B4867" s="90">
        <v>0.12509999999999999</v>
      </c>
    </row>
    <row r="4868" spans="1:2" x14ac:dyDescent="0.25">
      <c r="A4868" s="4">
        <v>38088</v>
      </c>
      <c r="B4868" s="90">
        <v>9.1800000000000007E-2</v>
      </c>
    </row>
    <row r="4869" spans="1:2" x14ac:dyDescent="0.25">
      <c r="A4869" s="4">
        <v>38087</v>
      </c>
      <c r="B4869" s="90">
        <v>6.4600000000000005E-2</v>
      </c>
    </row>
    <row r="4870" spans="1:2" x14ac:dyDescent="0.25">
      <c r="A4870" s="4">
        <v>38086</v>
      </c>
      <c r="B4870" s="90">
        <v>6.4600000000000005E-2</v>
      </c>
    </row>
    <row r="4871" spans="1:2" x14ac:dyDescent="0.25">
      <c r="A4871" s="4">
        <v>38085</v>
      </c>
      <c r="B4871" s="90">
        <v>8.5999999999999993E-2</v>
      </c>
    </row>
    <row r="4872" spans="1:2" x14ac:dyDescent="0.25">
      <c r="A4872" s="4">
        <v>38084</v>
      </c>
      <c r="B4872" s="90">
        <v>9.06E-2</v>
      </c>
    </row>
    <row r="4873" spans="1:2" x14ac:dyDescent="0.25">
      <c r="A4873" s="4">
        <v>38083</v>
      </c>
      <c r="B4873" s="90">
        <v>8.8200000000000001E-2</v>
      </c>
    </row>
    <row r="4874" spans="1:2" x14ac:dyDescent="0.25">
      <c r="A4874" s="4">
        <v>38082</v>
      </c>
      <c r="B4874" s="90">
        <v>9.35E-2</v>
      </c>
    </row>
    <row r="4875" spans="1:2" x14ac:dyDescent="0.25">
      <c r="A4875" s="4">
        <v>38081</v>
      </c>
      <c r="B4875" s="90">
        <v>5.5899999999999998E-2</v>
      </c>
    </row>
    <row r="4876" spans="1:2" x14ac:dyDescent="0.25">
      <c r="A4876" s="4">
        <v>38080</v>
      </c>
      <c r="B4876" s="90">
        <v>2.93E-2</v>
      </c>
    </row>
    <row r="4877" spans="1:2" x14ac:dyDescent="0.25">
      <c r="A4877" s="4">
        <v>38079</v>
      </c>
      <c r="B4877" s="90">
        <v>5.5E-2</v>
      </c>
    </row>
    <row r="4878" spans="1:2" x14ac:dyDescent="0.25">
      <c r="A4878" s="4">
        <v>38078</v>
      </c>
      <c r="B4878" s="90">
        <v>8.7400000000000005E-2</v>
      </c>
    </row>
    <row r="4879" spans="1:2" x14ac:dyDescent="0.25">
      <c r="A4879" s="4">
        <v>38077</v>
      </c>
      <c r="B4879" s="90">
        <v>0.1179</v>
      </c>
    </row>
    <row r="4880" spans="1:2" x14ac:dyDescent="0.25">
      <c r="A4880" s="4">
        <v>38076</v>
      </c>
      <c r="B4880" s="90">
        <v>0.13170000000000001</v>
      </c>
    </row>
    <row r="4881" spans="1:2" x14ac:dyDescent="0.25">
      <c r="A4881" s="4">
        <v>38075</v>
      </c>
      <c r="B4881" s="90">
        <v>0.12570000000000001</v>
      </c>
    </row>
    <row r="4882" spans="1:2" x14ac:dyDescent="0.25">
      <c r="A4882" s="4">
        <v>38074</v>
      </c>
      <c r="B4882" s="90">
        <v>9.0700000000000003E-2</v>
      </c>
    </row>
    <row r="4883" spans="1:2" x14ac:dyDescent="0.25">
      <c r="A4883" s="4">
        <v>38073</v>
      </c>
      <c r="B4883" s="90">
        <v>5.4100000000000002E-2</v>
      </c>
    </row>
    <row r="4884" spans="1:2" x14ac:dyDescent="0.25">
      <c r="A4884" s="4">
        <v>38072</v>
      </c>
      <c r="B4884" s="90">
        <v>4.7399999999999998E-2</v>
      </c>
    </row>
    <row r="4885" spans="1:2" x14ac:dyDescent="0.25">
      <c r="A4885" s="4">
        <v>38071</v>
      </c>
      <c r="B4885" s="90">
        <v>9.9500000000000005E-2</v>
      </c>
    </row>
    <row r="4886" spans="1:2" x14ac:dyDescent="0.25">
      <c r="A4886" s="4">
        <v>38070</v>
      </c>
      <c r="B4886" s="90">
        <v>0.13109999999999999</v>
      </c>
    </row>
    <row r="4887" spans="1:2" x14ac:dyDescent="0.25">
      <c r="A4887" s="4">
        <v>38069</v>
      </c>
      <c r="B4887" s="90">
        <v>0.1081</v>
      </c>
    </row>
    <row r="4888" spans="1:2" x14ac:dyDescent="0.25">
      <c r="A4888" s="4">
        <v>38068</v>
      </c>
      <c r="B4888" s="90">
        <v>0.129</v>
      </c>
    </row>
    <row r="4889" spans="1:2" x14ac:dyDescent="0.25">
      <c r="A4889" s="4">
        <v>38067</v>
      </c>
      <c r="B4889" s="90">
        <v>0.127</v>
      </c>
    </row>
    <row r="4890" spans="1:2" x14ac:dyDescent="0.25">
      <c r="A4890" s="4">
        <v>38066</v>
      </c>
      <c r="B4890" s="90">
        <v>9.9500000000000005E-2</v>
      </c>
    </row>
    <row r="4891" spans="1:2" x14ac:dyDescent="0.25">
      <c r="A4891" s="4">
        <v>38065</v>
      </c>
      <c r="B4891" s="90">
        <v>9.7600000000000006E-2</v>
      </c>
    </row>
    <row r="4892" spans="1:2" x14ac:dyDescent="0.25">
      <c r="A4892" s="4">
        <v>38064</v>
      </c>
      <c r="B4892" s="90">
        <v>0.1328</v>
      </c>
    </row>
    <row r="4893" spans="1:2" x14ac:dyDescent="0.25">
      <c r="A4893" s="4">
        <v>38063</v>
      </c>
      <c r="B4893" s="90">
        <v>0.16639999999999999</v>
      </c>
    </row>
    <row r="4894" spans="1:2" x14ac:dyDescent="0.25">
      <c r="A4894" s="4">
        <v>38062</v>
      </c>
      <c r="B4894" s="90">
        <v>0.14960000000000001</v>
      </c>
    </row>
    <row r="4895" spans="1:2" x14ac:dyDescent="0.25">
      <c r="A4895" s="4">
        <v>38061</v>
      </c>
      <c r="B4895" s="90">
        <v>0.16350000000000001</v>
      </c>
    </row>
    <row r="4896" spans="1:2" x14ac:dyDescent="0.25">
      <c r="A4896" s="4">
        <v>38060</v>
      </c>
      <c r="B4896" s="90">
        <v>0.1318</v>
      </c>
    </row>
    <row r="4897" spans="1:2" x14ac:dyDescent="0.25">
      <c r="A4897" s="4">
        <v>38059</v>
      </c>
      <c r="B4897" s="90">
        <v>0.10349999999999999</v>
      </c>
    </row>
    <row r="4898" spans="1:2" x14ac:dyDescent="0.25">
      <c r="A4898" s="4">
        <v>38058</v>
      </c>
      <c r="B4898" s="90">
        <v>0.1003</v>
      </c>
    </row>
    <row r="4899" spans="1:2" x14ac:dyDescent="0.25">
      <c r="A4899" s="4">
        <v>38057</v>
      </c>
      <c r="B4899" s="90">
        <v>0.1208</v>
      </c>
    </row>
    <row r="4900" spans="1:2" x14ac:dyDescent="0.25">
      <c r="A4900" s="4">
        <v>38056</v>
      </c>
      <c r="B4900" s="90">
        <v>0.1651</v>
      </c>
    </row>
    <row r="4901" spans="1:2" x14ac:dyDescent="0.25">
      <c r="A4901" s="4">
        <v>38055</v>
      </c>
      <c r="B4901" s="90">
        <v>0.16800000000000001</v>
      </c>
    </row>
    <row r="4902" spans="1:2" x14ac:dyDescent="0.25">
      <c r="A4902" s="4">
        <v>38054</v>
      </c>
      <c r="B4902" s="90">
        <v>0.1842</v>
      </c>
    </row>
    <row r="4903" spans="1:2" x14ac:dyDescent="0.25">
      <c r="A4903" s="4">
        <v>38053</v>
      </c>
      <c r="B4903" s="90">
        <v>0.15359999999999999</v>
      </c>
    </row>
    <row r="4904" spans="1:2" x14ac:dyDescent="0.25">
      <c r="A4904" s="4">
        <v>38052</v>
      </c>
      <c r="B4904" s="90">
        <v>0.12609999999999999</v>
      </c>
    </row>
    <row r="4905" spans="1:2" x14ac:dyDescent="0.25">
      <c r="A4905" s="4">
        <v>38051</v>
      </c>
      <c r="B4905" s="90">
        <v>0.13239999999999999</v>
      </c>
    </row>
    <row r="4906" spans="1:2" x14ac:dyDescent="0.25">
      <c r="A4906" s="4">
        <v>38050</v>
      </c>
      <c r="B4906" s="90">
        <v>0.15440000000000001</v>
      </c>
    </row>
    <row r="4907" spans="1:2" x14ac:dyDescent="0.25">
      <c r="A4907" s="4">
        <v>38049</v>
      </c>
      <c r="B4907" s="90">
        <v>0.187</v>
      </c>
    </row>
    <row r="4908" spans="1:2" x14ac:dyDescent="0.25">
      <c r="A4908" s="4">
        <v>38048</v>
      </c>
      <c r="B4908" s="90">
        <v>0.18310000000000001</v>
      </c>
    </row>
    <row r="4909" spans="1:2" x14ac:dyDescent="0.25">
      <c r="A4909" s="4">
        <v>38047</v>
      </c>
      <c r="B4909" s="90">
        <v>0.1239</v>
      </c>
    </row>
    <row r="4910" spans="1:2" x14ac:dyDescent="0.25">
      <c r="A4910" s="4">
        <v>38046</v>
      </c>
      <c r="B4910" s="90">
        <v>9.8299999999999998E-2</v>
      </c>
    </row>
    <row r="4911" spans="1:2" x14ac:dyDescent="0.25">
      <c r="A4911" s="4">
        <v>38045</v>
      </c>
      <c r="B4911" s="90">
        <v>9.8299999999999998E-2</v>
      </c>
    </row>
    <row r="4912" spans="1:2" x14ac:dyDescent="0.25">
      <c r="A4912" s="4">
        <v>38044</v>
      </c>
      <c r="B4912" s="90">
        <v>0.12759999999999999</v>
      </c>
    </row>
    <row r="4913" spans="1:2" x14ac:dyDescent="0.25">
      <c r="A4913" s="4">
        <v>38043</v>
      </c>
      <c r="B4913" s="90">
        <v>0.1328</v>
      </c>
    </row>
    <row r="4914" spans="1:2" x14ac:dyDescent="0.25">
      <c r="A4914" s="4">
        <v>38042</v>
      </c>
      <c r="B4914" s="90">
        <v>8.6400000000000005E-2</v>
      </c>
    </row>
    <row r="4915" spans="1:2" x14ac:dyDescent="0.25">
      <c r="A4915" s="4">
        <v>38041</v>
      </c>
      <c r="B4915" s="90">
        <v>7.8399999999999997E-2</v>
      </c>
    </row>
    <row r="4916" spans="1:2" x14ac:dyDescent="0.25">
      <c r="A4916" s="4">
        <v>38040</v>
      </c>
      <c r="B4916" s="90">
        <v>5.2400000000000002E-2</v>
      </c>
    </row>
    <row r="4917" spans="1:2" x14ac:dyDescent="0.25">
      <c r="A4917" s="4">
        <v>38039</v>
      </c>
      <c r="B4917" s="90">
        <v>2.64E-2</v>
      </c>
    </row>
    <row r="4918" spans="1:2" x14ac:dyDescent="0.25">
      <c r="A4918" s="4">
        <v>38038</v>
      </c>
      <c r="B4918" s="90">
        <v>2.64E-2</v>
      </c>
    </row>
    <row r="4919" spans="1:2" x14ac:dyDescent="0.25">
      <c r="A4919" s="4">
        <v>38037</v>
      </c>
      <c r="B4919" s="90">
        <v>6.6699999999999995E-2</v>
      </c>
    </row>
    <row r="4920" spans="1:2" x14ac:dyDescent="0.25">
      <c r="A4920" s="4">
        <v>38036</v>
      </c>
      <c r="B4920" s="90">
        <v>6.3299999999999995E-2</v>
      </c>
    </row>
    <row r="4921" spans="1:2" x14ac:dyDescent="0.25">
      <c r="A4921" s="4">
        <v>38035</v>
      </c>
      <c r="B4921" s="90">
        <v>7.8600000000000003E-2</v>
      </c>
    </row>
    <row r="4922" spans="1:2" x14ac:dyDescent="0.25">
      <c r="A4922" s="4">
        <v>38034</v>
      </c>
      <c r="B4922" s="90">
        <v>7.4399999999999994E-2</v>
      </c>
    </row>
    <row r="4923" spans="1:2" x14ac:dyDescent="0.25">
      <c r="A4923" s="4">
        <v>38033</v>
      </c>
      <c r="B4923" s="90">
        <v>7.8100000000000003E-2</v>
      </c>
    </row>
    <row r="4924" spans="1:2" x14ac:dyDescent="0.25">
      <c r="A4924" s="4">
        <v>38032</v>
      </c>
      <c r="B4924" s="90">
        <v>4.1799999999999997E-2</v>
      </c>
    </row>
    <row r="4925" spans="1:2" x14ac:dyDescent="0.25">
      <c r="A4925" s="4">
        <v>38031</v>
      </c>
      <c r="B4925" s="90">
        <v>4.1799999999999997E-2</v>
      </c>
    </row>
    <row r="4926" spans="1:2" x14ac:dyDescent="0.25">
      <c r="A4926" s="4">
        <v>38030</v>
      </c>
      <c r="B4926" s="90">
        <v>8.2199999999999995E-2</v>
      </c>
    </row>
    <row r="4927" spans="1:2" x14ac:dyDescent="0.25">
      <c r="A4927" s="4">
        <v>38029</v>
      </c>
      <c r="B4927" s="90">
        <v>7.7200000000000005E-2</v>
      </c>
    </row>
    <row r="4928" spans="1:2" x14ac:dyDescent="0.25">
      <c r="A4928" s="4">
        <v>38028</v>
      </c>
      <c r="B4928" s="90">
        <v>7.5899999999999995E-2</v>
      </c>
    </row>
    <row r="4929" spans="1:2" x14ac:dyDescent="0.25">
      <c r="A4929" s="4">
        <v>38027</v>
      </c>
      <c r="B4929" s="90">
        <v>8.09E-2</v>
      </c>
    </row>
    <row r="4930" spans="1:2" x14ac:dyDescent="0.25">
      <c r="A4930" s="4">
        <v>38026</v>
      </c>
      <c r="B4930" s="90">
        <v>8.3000000000000004E-2</v>
      </c>
    </row>
    <row r="4931" spans="1:2" x14ac:dyDescent="0.25">
      <c r="A4931" s="4">
        <v>38025</v>
      </c>
      <c r="B4931" s="90">
        <v>3.85E-2</v>
      </c>
    </row>
    <row r="4932" spans="1:2" x14ac:dyDescent="0.25">
      <c r="A4932" s="4">
        <v>38024</v>
      </c>
      <c r="B4932" s="90">
        <v>3.85E-2</v>
      </c>
    </row>
    <row r="4933" spans="1:2" x14ac:dyDescent="0.25">
      <c r="A4933" s="4">
        <v>38023</v>
      </c>
      <c r="B4933" s="90">
        <v>5.9299999999999999E-2</v>
      </c>
    </row>
    <row r="4934" spans="1:2" x14ac:dyDescent="0.25">
      <c r="A4934" s="4">
        <v>38022</v>
      </c>
      <c r="B4934" s="90">
        <v>7.7399999999999997E-2</v>
      </c>
    </row>
    <row r="4935" spans="1:2" x14ac:dyDescent="0.25">
      <c r="A4935" s="4">
        <v>38021</v>
      </c>
      <c r="B4935" s="90">
        <v>8.3599999999999994E-2</v>
      </c>
    </row>
    <row r="4936" spans="1:2" x14ac:dyDescent="0.25">
      <c r="A4936" s="4">
        <v>38020</v>
      </c>
      <c r="B4936" s="90">
        <v>5.7000000000000002E-2</v>
      </c>
    </row>
    <row r="4937" spans="1:2" x14ac:dyDescent="0.25">
      <c r="A4937" s="4">
        <v>38019</v>
      </c>
      <c r="B4937" s="90">
        <v>6.9199999999999998E-2</v>
      </c>
    </row>
    <row r="4938" spans="1:2" x14ac:dyDescent="0.25">
      <c r="A4938" s="4">
        <v>38018</v>
      </c>
      <c r="B4938" s="90">
        <v>4.58E-2</v>
      </c>
    </row>
    <row r="4939" spans="1:2" x14ac:dyDescent="0.25">
      <c r="A4939" s="4">
        <v>38017</v>
      </c>
      <c r="B4939" s="90">
        <v>4.58E-2</v>
      </c>
    </row>
    <row r="4940" spans="1:2" x14ac:dyDescent="0.25">
      <c r="A4940" s="4">
        <v>38016</v>
      </c>
      <c r="B4940" s="90">
        <v>7.8700000000000006E-2</v>
      </c>
    </row>
    <row r="4941" spans="1:2" x14ac:dyDescent="0.25">
      <c r="A4941" s="4">
        <v>38015</v>
      </c>
      <c r="B4941" s="90">
        <v>0.1086</v>
      </c>
    </row>
    <row r="4942" spans="1:2" x14ac:dyDescent="0.25">
      <c r="A4942" s="4">
        <v>38014</v>
      </c>
      <c r="B4942" s="90">
        <v>0.13159999999999999</v>
      </c>
    </row>
    <row r="4943" spans="1:2" x14ac:dyDescent="0.25">
      <c r="A4943" s="4">
        <v>38013</v>
      </c>
      <c r="B4943" s="90">
        <v>0.13919999999999999</v>
      </c>
    </row>
    <row r="4944" spans="1:2" x14ac:dyDescent="0.25">
      <c r="A4944" s="4">
        <v>38012</v>
      </c>
      <c r="B4944" s="90">
        <v>0.1331</v>
      </c>
    </row>
    <row r="4945" spans="1:2" x14ac:dyDescent="0.25">
      <c r="A4945" s="4">
        <v>38011</v>
      </c>
      <c r="B4945" s="90">
        <v>0.1079</v>
      </c>
    </row>
    <row r="4946" spans="1:2" x14ac:dyDescent="0.25">
      <c r="A4946" s="4">
        <v>38010</v>
      </c>
      <c r="B4946" s="90">
        <v>0.1079</v>
      </c>
    </row>
    <row r="4947" spans="1:2" x14ac:dyDescent="0.25">
      <c r="A4947" s="4">
        <v>38009</v>
      </c>
      <c r="B4947" s="90">
        <v>0.13950000000000001</v>
      </c>
    </row>
    <row r="4948" spans="1:2" x14ac:dyDescent="0.25">
      <c r="A4948" s="4">
        <v>38008</v>
      </c>
      <c r="B4948" s="90">
        <v>0.16</v>
      </c>
    </row>
    <row r="4949" spans="1:2" x14ac:dyDescent="0.25">
      <c r="A4949" s="4">
        <v>38007</v>
      </c>
      <c r="B4949" s="90">
        <v>0.1772</v>
      </c>
    </row>
    <row r="4950" spans="1:2" x14ac:dyDescent="0.25">
      <c r="A4950" s="4">
        <v>38006</v>
      </c>
      <c r="B4950" s="90">
        <v>0.16819999999999999</v>
      </c>
    </row>
    <row r="4951" spans="1:2" x14ac:dyDescent="0.25">
      <c r="A4951" s="4">
        <v>38005</v>
      </c>
      <c r="B4951" s="90">
        <v>0.18779999999999999</v>
      </c>
    </row>
    <row r="4952" spans="1:2" x14ac:dyDescent="0.25">
      <c r="A4952" s="4">
        <v>38004</v>
      </c>
      <c r="B4952" s="90">
        <v>0.15240000000000001</v>
      </c>
    </row>
    <row r="4953" spans="1:2" x14ac:dyDescent="0.25">
      <c r="A4953" s="4">
        <v>38003</v>
      </c>
      <c r="B4953" s="90">
        <v>0.12540000000000001</v>
      </c>
    </row>
    <row r="4954" spans="1:2" x14ac:dyDescent="0.25">
      <c r="A4954" s="4">
        <v>38002</v>
      </c>
      <c r="B4954" s="90">
        <v>0.1177</v>
      </c>
    </row>
    <row r="4955" spans="1:2" x14ac:dyDescent="0.25">
      <c r="A4955" s="4">
        <v>38001</v>
      </c>
      <c r="B4955" s="90">
        <v>0.1502</v>
      </c>
    </row>
    <row r="4956" spans="1:2" x14ac:dyDescent="0.25">
      <c r="A4956" s="4">
        <v>38000</v>
      </c>
      <c r="B4956" s="90">
        <v>0.18779999999999999</v>
      </c>
    </row>
    <row r="4957" spans="1:2" x14ac:dyDescent="0.25">
      <c r="A4957" s="4">
        <v>37999</v>
      </c>
      <c r="B4957" s="90">
        <v>0.1832</v>
      </c>
    </row>
    <row r="4958" spans="1:2" x14ac:dyDescent="0.25">
      <c r="A4958" s="4">
        <v>37998</v>
      </c>
      <c r="B4958" s="90">
        <v>0.1736</v>
      </c>
    </row>
    <row r="4959" spans="1:2" x14ac:dyDescent="0.25">
      <c r="A4959" s="4">
        <v>37997</v>
      </c>
      <c r="B4959" s="90">
        <v>0.14899999999999999</v>
      </c>
    </row>
    <row r="4960" spans="1:2" x14ac:dyDescent="0.25">
      <c r="A4960" s="4">
        <v>37996</v>
      </c>
      <c r="B4960" s="90">
        <v>0.1217</v>
      </c>
    </row>
    <row r="4961" spans="1:2" x14ac:dyDescent="0.25">
      <c r="A4961" s="4">
        <v>37995</v>
      </c>
      <c r="B4961" s="90">
        <v>0.1333</v>
      </c>
    </row>
    <row r="4962" spans="1:2" x14ac:dyDescent="0.25">
      <c r="A4962" s="4">
        <v>37994</v>
      </c>
      <c r="B4962" s="90">
        <v>0.16059999999999999</v>
      </c>
    </row>
    <row r="4963" spans="1:2" x14ac:dyDescent="0.25">
      <c r="A4963" s="4">
        <v>37993</v>
      </c>
      <c r="B4963" s="90">
        <v>0.1857</v>
      </c>
    </row>
    <row r="4964" spans="1:2" x14ac:dyDescent="0.25">
      <c r="A4964" s="4">
        <v>37992</v>
      </c>
      <c r="B4964" s="90">
        <v>0.1986</v>
      </c>
    </row>
    <row r="4965" spans="1:2" x14ac:dyDescent="0.25">
      <c r="A4965" s="4">
        <v>37991</v>
      </c>
      <c r="B4965" s="90">
        <v>0.18840000000000001</v>
      </c>
    </row>
    <row r="4966" spans="1:2" x14ac:dyDescent="0.25">
      <c r="A4966" s="4">
        <v>37990</v>
      </c>
      <c r="B4966" s="90">
        <v>0.15679999999999999</v>
      </c>
    </row>
    <row r="4967" spans="1:2" x14ac:dyDescent="0.25">
      <c r="A4967" s="4">
        <v>37989</v>
      </c>
      <c r="B4967" s="90">
        <v>0.1196</v>
      </c>
    </row>
    <row r="4968" spans="1:2" x14ac:dyDescent="0.25">
      <c r="A4968" s="4">
        <v>37988</v>
      </c>
      <c r="B4968" s="90">
        <v>0.1166</v>
      </c>
    </row>
    <row r="4969" spans="1:2" x14ac:dyDescent="0.25">
      <c r="A4969" s="4">
        <v>37987</v>
      </c>
      <c r="B4969" s="90">
        <v>0.128</v>
      </c>
    </row>
    <row r="4970" spans="1:2" x14ac:dyDescent="0.25">
      <c r="A4970" s="4">
        <v>37986</v>
      </c>
      <c r="B4970" s="90">
        <v>0.1681</v>
      </c>
    </row>
    <row r="4971" spans="1:2" x14ac:dyDescent="0.25">
      <c r="A4971" s="4">
        <v>37985</v>
      </c>
      <c r="B4971" s="90">
        <v>0.1681</v>
      </c>
    </row>
    <row r="4972" spans="1:2" x14ac:dyDescent="0.25">
      <c r="A4972" s="4">
        <v>37984</v>
      </c>
      <c r="B4972" s="90">
        <v>0.1676</v>
      </c>
    </row>
    <row r="4973" spans="1:2" x14ac:dyDescent="0.25">
      <c r="A4973" s="4">
        <v>37983</v>
      </c>
      <c r="B4973" s="90">
        <v>0.13270000000000001</v>
      </c>
    </row>
    <row r="4974" spans="1:2" x14ac:dyDescent="0.25">
      <c r="A4974" s="4">
        <v>37982</v>
      </c>
      <c r="B4974" s="90">
        <v>0.10489999999999999</v>
      </c>
    </row>
    <row r="4975" spans="1:2" x14ac:dyDescent="0.25">
      <c r="A4975" s="4">
        <v>37981</v>
      </c>
      <c r="B4975" s="90">
        <v>9.8400000000000001E-2</v>
      </c>
    </row>
    <row r="4976" spans="1:2" x14ac:dyDescent="0.25">
      <c r="A4976" s="4">
        <v>37980</v>
      </c>
      <c r="B4976" s="90">
        <v>9.6699999999999994E-2</v>
      </c>
    </row>
    <row r="4977" spans="1:2" x14ac:dyDescent="0.25">
      <c r="A4977" s="4">
        <v>37979</v>
      </c>
      <c r="B4977" s="90">
        <v>0.12230000000000001</v>
      </c>
    </row>
    <row r="4978" spans="1:2" x14ac:dyDescent="0.25">
      <c r="A4978" s="4">
        <v>37978</v>
      </c>
      <c r="B4978" s="90">
        <v>0.12139999999999999</v>
      </c>
    </row>
    <row r="4979" spans="1:2" x14ac:dyDescent="0.25">
      <c r="A4979" s="4">
        <v>37977</v>
      </c>
      <c r="B4979" s="90">
        <v>0.13469999999999999</v>
      </c>
    </row>
    <row r="4980" spans="1:2" x14ac:dyDescent="0.25">
      <c r="A4980" s="4">
        <v>37976</v>
      </c>
      <c r="B4980" s="90">
        <v>0.104</v>
      </c>
    </row>
    <row r="4981" spans="1:2" x14ac:dyDescent="0.25">
      <c r="A4981" s="4">
        <v>37975</v>
      </c>
      <c r="B4981" s="90">
        <v>6.6299999999999998E-2</v>
      </c>
    </row>
    <row r="4982" spans="1:2" x14ac:dyDescent="0.25">
      <c r="A4982" s="4">
        <v>37974</v>
      </c>
      <c r="B4982" s="90">
        <v>6.3600000000000004E-2</v>
      </c>
    </row>
    <row r="4983" spans="1:2" x14ac:dyDescent="0.25">
      <c r="A4983" s="4">
        <v>37973</v>
      </c>
      <c r="B4983" s="90">
        <v>0.104</v>
      </c>
    </row>
    <row r="4984" spans="1:2" x14ac:dyDescent="0.25">
      <c r="A4984" s="4">
        <v>37972</v>
      </c>
      <c r="B4984" s="90">
        <v>0.13350000000000001</v>
      </c>
    </row>
    <row r="4985" spans="1:2" x14ac:dyDescent="0.25">
      <c r="A4985" s="4">
        <v>37971</v>
      </c>
      <c r="B4985" s="90">
        <v>0.1391</v>
      </c>
    </row>
    <row r="4986" spans="1:2" x14ac:dyDescent="0.25">
      <c r="A4986" s="4">
        <v>37970</v>
      </c>
      <c r="B4986" s="90">
        <v>0.13850000000000001</v>
      </c>
    </row>
    <row r="4987" spans="1:2" x14ac:dyDescent="0.25">
      <c r="A4987" s="4">
        <v>37969</v>
      </c>
      <c r="B4987" s="90">
        <v>0.11550000000000001</v>
      </c>
    </row>
    <row r="4988" spans="1:2" x14ac:dyDescent="0.25">
      <c r="A4988" s="4">
        <v>37968</v>
      </c>
      <c r="B4988" s="90">
        <v>7.6700000000000004E-2</v>
      </c>
    </row>
    <row r="4989" spans="1:2" x14ac:dyDescent="0.25">
      <c r="A4989" s="4">
        <v>37967</v>
      </c>
      <c r="B4989" s="90">
        <v>8.2000000000000003E-2</v>
      </c>
    </row>
    <row r="4990" spans="1:2" x14ac:dyDescent="0.25">
      <c r="A4990" s="4">
        <v>37966</v>
      </c>
      <c r="B4990" s="90">
        <v>0.10920000000000001</v>
      </c>
    </row>
    <row r="4991" spans="1:2" x14ac:dyDescent="0.25">
      <c r="A4991" s="4">
        <v>37965</v>
      </c>
      <c r="B4991" s="90">
        <v>0.14649999999999999</v>
      </c>
    </row>
    <row r="4992" spans="1:2" x14ac:dyDescent="0.25">
      <c r="A4992" s="4">
        <v>37964</v>
      </c>
      <c r="B4992" s="90">
        <v>0.1391</v>
      </c>
    </row>
    <row r="4993" spans="1:2" x14ac:dyDescent="0.25">
      <c r="A4993" s="4">
        <v>37963</v>
      </c>
      <c r="B4993" s="90">
        <v>0.14580000000000001</v>
      </c>
    </row>
    <row r="4994" spans="1:2" x14ac:dyDescent="0.25">
      <c r="A4994" s="4">
        <v>37962</v>
      </c>
      <c r="B4994" s="90">
        <v>0.1181</v>
      </c>
    </row>
    <row r="4995" spans="1:2" x14ac:dyDescent="0.25">
      <c r="A4995" s="4">
        <v>37961</v>
      </c>
      <c r="B4995" s="90">
        <v>8.8700000000000001E-2</v>
      </c>
    </row>
    <row r="4996" spans="1:2" x14ac:dyDescent="0.25">
      <c r="A4996" s="4">
        <v>37960</v>
      </c>
      <c r="B4996" s="90">
        <v>8.9499999999999996E-2</v>
      </c>
    </row>
    <row r="4997" spans="1:2" x14ac:dyDescent="0.25">
      <c r="A4997" s="4">
        <v>37959</v>
      </c>
      <c r="B4997" s="90">
        <v>0.1263</v>
      </c>
    </row>
    <row r="4998" spans="1:2" x14ac:dyDescent="0.25">
      <c r="A4998" s="4">
        <v>37958</v>
      </c>
      <c r="B4998" s="90">
        <v>0.15909999999999999</v>
      </c>
    </row>
    <row r="4999" spans="1:2" x14ac:dyDescent="0.25">
      <c r="A4999" s="4">
        <v>37957</v>
      </c>
      <c r="B4999" s="90">
        <v>0.16850000000000001</v>
      </c>
    </row>
    <row r="5000" spans="1:2" x14ac:dyDescent="0.25">
      <c r="A5000" s="4">
        <v>37956</v>
      </c>
      <c r="B5000" s="90">
        <v>0.15939999999999999</v>
      </c>
    </row>
    <row r="5001" spans="1:2" x14ac:dyDescent="0.25">
      <c r="A5001" s="4">
        <v>37955</v>
      </c>
      <c r="B5001" s="90">
        <v>0.125</v>
      </c>
    </row>
    <row r="5002" spans="1:2" x14ac:dyDescent="0.25">
      <c r="A5002" s="4">
        <v>37954</v>
      </c>
      <c r="B5002" s="90">
        <v>9.4799999999999995E-2</v>
      </c>
    </row>
    <row r="5003" spans="1:2" x14ac:dyDescent="0.25">
      <c r="A5003" s="4">
        <v>37953</v>
      </c>
      <c r="B5003" s="90">
        <v>0.12130000000000001</v>
      </c>
    </row>
    <row r="5004" spans="1:2" x14ac:dyDescent="0.25">
      <c r="A5004" s="4">
        <v>37952</v>
      </c>
      <c r="B5004" s="90">
        <v>0.16389999999999999</v>
      </c>
    </row>
    <row r="5005" spans="1:2" x14ac:dyDescent="0.25">
      <c r="A5005" s="4">
        <v>37951</v>
      </c>
      <c r="B5005" s="90">
        <v>0.16689999999999999</v>
      </c>
    </row>
    <row r="5006" spans="1:2" x14ac:dyDescent="0.25">
      <c r="A5006" s="4">
        <v>37950</v>
      </c>
      <c r="B5006" s="90">
        <v>0.2026</v>
      </c>
    </row>
    <row r="5007" spans="1:2" x14ac:dyDescent="0.25">
      <c r="A5007" s="4">
        <v>37949</v>
      </c>
      <c r="B5007" s="90">
        <v>0.1986</v>
      </c>
    </row>
    <row r="5008" spans="1:2" x14ac:dyDescent="0.25">
      <c r="A5008" s="4">
        <v>37948</v>
      </c>
      <c r="B5008" s="90">
        <v>0.16719999999999999</v>
      </c>
    </row>
    <row r="5009" spans="1:2" x14ac:dyDescent="0.25">
      <c r="A5009" s="4">
        <v>37947</v>
      </c>
      <c r="B5009" s="90">
        <v>0.1363</v>
      </c>
    </row>
    <row r="5010" spans="1:2" x14ac:dyDescent="0.25">
      <c r="A5010" s="4">
        <v>37946</v>
      </c>
      <c r="B5010" s="90">
        <v>0.15740000000000001</v>
      </c>
    </row>
    <row r="5011" spans="1:2" x14ac:dyDescent="0.25">
      <c r="A5011" s="4">
        <v>37945</v>
      </c>
      <c r="B5011" s="90">
        <v>0.20530000000000001</v>
      </c>
    </row>
    <row r="5012" spans="1:2" x14ac:dyDescent="0.25">
      <c r="A5012" s="4">
        <v>37944</v>
      </c>
      <c r="B5012" s="90">
        <v>0.2258</v>
      </c>
    </row>
    <row r="5013" spans="1:2" x14ac:dyDescent="0.25">
      <c r="A5013" s="4">
        <v>37943</v>
      </c>
      <c r="B5013" s="90">
        <v>0.22220000000000001</v>
      </c>
    </row>
    <row r="5014" spans="1:2" x14ac:dyDescent="0.25">
      <c r="A5014" s="4">
        <v>37942</v>
      </c>
      <c r="B5014" s="90">
        <v>0.23580000000000001</v>
      </c>
    </row>
    <row r="5015" spans="1:2" x14ac:dyDescent="0.25">
      <c r="A5015" s="4">
        <v>37941</v>
      </c>
      <c r="B5015" s="90">
        <v>0.20019999999999999</v>
      </c>
    </row>
    <row r="5016" spans="1:2" x14ac:dyDescent="0.25">
      <c r="A5016" s="4">
        <v>37940</v>
      </c>
      <c r="B5016" s="90">
        <v>0.1658</v>
      </c>
    </row>
    <row r="5017" spans="1:2" x14ac:dyDescent="0.25">
      <c r="A5017" s="4">
        <v>37939</v>
      </c>
      <c r="B5017" s="90">
        <v>0.19939999999999999</v>
      </c>
    </row>
    <row r="5018" spans="1:2" x14ac:dyDescent="0.25">
      <c r="A5018" s="4">
        <v>37938</v>
      </c>
      <c r="B5018" s="90">
        <v>0.2366</v>
      </c>
    </row>
    <row r="5019" spans="1:2" x14ac:dyDescent="0.25">
      <c r="A5019" s="4">
        <v>37937</v>
      </c>
      <c r="B5019" s="90">
        <v>0.24210000000000001</v>
      </c>
    </row>
    <row r="5020" spans="1:2" x14ac:dyDescent="0.25">
      <c r="A5020" s="4">
        <v>37936</v>
      </c>
      <c r="B5020" s="90">
        <v>0.2445</v>
      </c>
    </row>
    <row r="5021" spans="1:2" x14ac:dyDescent="0.25">
      <c r="A5021" s="4">
        <v>37935</v>
      </c>
      <c r="B5021" s="90">
        <v>0.2349</v>
      </c>
    </row>
    <row r="5022" spans="1:2" x14ac:dyDescent="0.25">
      <c r="A5022" s="4">
        <v>37934</v>
      </c>
      <c r="B5022" s="90">
        <v>0.19570000000000001</v>
      </c>
    </row>
    <row r="5023" spans="1:2" x14ac:dyDescent="0.25">
      <c r="A5023" s="4">
        <v>37933</v>
      </c>
      <c r="B5023" s="90">
        <v>0.1615</v>
      </c>
    </row>
    <row r="5024" spans="1:2" x14ac:dyDescent="0.25">
      <c r="A5024" s="4">
        <v>37932</v>
      </c>
      <c r="B5024" s="90">
        <v>0.2006</v>
      </c>
    </row>
    <row r="5025" spans="1:2" x14ac:dyDescent="0.25">
      <c r="A5025" s="4">
        <v>37931</v>
      </c>
      <c r="B5025" s="90">
        <v>0.23319999999999999</v>
      </c>
    </row>
    <row r="5026" spans="1:2" x14ac:dyDescent="0.25">
      <c r="A5026" s="4">
        <v>37930</v>
      </c>
      <c r="B5026" s="90">
        <v>0.2472</v>
      </c>
    </row>
    <row r="5027" spans="1:2" x14ac:dyDescent="0.25">
      <c r="A5027" s="4">
        <v>37929</v>
      </c>
      <c r="B5027" s="90">
        <v>0.25590000000000002</v>
      </c>
    </row>
    <row r="5028" spans="1:2" x14ac:dyDescent="0.25">
      <c r="A5028" s="4">
        <v>37928</v>
      </c>
      <c r="B5028" s="90">
        <v>0.25330000000000003</v>
      </c>
    </row>
    <row r="5029" spans="1:2" x14ac:dyDescent="0.25">
      <c r="A5029" s="4">
        <v>37927</v>
      </c>
      <c r="B5029" s="90">
        <v>0.21299999999999999</v>
      </c>
    </row>
    <row r="5030" spans="1:2" x14ac:dyDescent="0.25">
      <c r="A5030" s="4">
        <v>37926</v>
      </c>
      <c r="B5030" s="90">
        <v>0.17760000000000001</v>
      </c>
    </row>
    <row r="5031" spans="1:2" x14ac:dyDescent="0.25">
      <c r="A5031" s="4">
        <v>37925</v>
      </c>
      <c r="B5031" s="90">
        <v>0.20849999999999999</v>
      </c>
    </row>
    <row r="5032" spans="1:2" x14ac:dyDescent="0.25">
      <c r="A5032" s="4">
        <v>37924</v>
      </c>
      <c r="B5032" s="90">
        <v>0.25180000000000002</v>
      </c>
    </row>
    <row r="5033" spans="1:2" x14ac:dyDescent="0.25">
      <c r="A5033" s="4">
        <v>37923</v>
      </c>
      <c r="B5033" s="90">
        <v>0.29039999999999999</v>
      </c>
    </row>
    <row r="5034" spans="1:2" x14ac:dyDescent="0.25">
      <c r="A5034" s="4">
        <v>37922</v>
      </c>
      <c r="B5034" s="90">
        <v>0.29599999999999999</v>
      </c>
    </row>
    <row r="5035" spans="1:2" x14ac:dyDescent="0.25">
      <c r="A5035" s="4">
        <v>37921</v>
      </c>
      <c r="B5035" s="90">
        <v>0.2787</v>
      </c>
    </row>
    <row r="5036" spans="1:2" x14ac:dyDescent="0.25">
      <c r="A5036" s="4">
        <v>37920</v>
      </c>
      <c r="B5036" s="90">
        <v>0.25240000000000001</v>
      </c>
    </row>
    <row r="5037" spans="1:2" x14ac:dyDescent="0.25">
      <c r="A5037" s="4">
        <v>37919</v>
      </c>
      <c r="B5037" s="90">
        <v>0.2167</v>
      </c>
    </row>
    <row r="5038" spans="1:2" x14ac:dyDescent="0.25">
      <c r="A5038" s="4">
        <v>37918</v>
      </c>
      <c r="B5038" s="90">
        <v>0.2162</v>
      </c>
    </row>
    <row r="5039" spans="1:2" x14ac:dyDescent="0.25">
      <c r="A5039" s="4">
        <v>37917</v>
      </c>
      <c r="B5039" s="90">
        <v>0.26240000000000002</v>
      </c>
    </row>
    <row r="5040" spans="1:2" x14ac:dyDescent="0.25">
      <c r="A5040" s="4">
        <v>37916</v>
      </c>
      <c r="B5040" s="90">
        <v>0.28849999999999998</v>
      </c>
    </row>
    <row r="5041" spans="1:2" x14ac:dyDescent="0.25">
      <c r="A5041" s="4">
        <v>37915</v>
      </c>
      <c r="B5041" s="90">
        <v>0.30449999999999999</v>
      </c>
    </row>
    <row r="5042" spans="1:2" x14ac:dyDescent="0.25">
      <c r="A5042" s="4">
        <v>37914</v>
      </c>
      <c r="B5042" s="90">
        <v>0.29459999999999997</v>
      </c>
    </row>
    <row r="5043" spans="1:2" x14ac:dyDescent="0.25">
      <c r="A5043" s="4">
        <v>37913</v>
      </c>
      <c r="B5043" s="90">
        <v>0.26519999999999999</v>
      </c>
    </row>
    <row r="5044" spans="1:2" x14ac:dyDescent="0.25">
      <c r="A5044" s="4">
        <v>37912</v>
      </c>
      <c r="B5044" s="90">
        <v>0.22850000000000001</v>
      </c>
    </row>
    <row r="5045" spans="1:2" x14ac:dyDescent="0.25">
      <c r="A5045" s="4">
        <v>37911</v>
      </c>
      <c r="B5045" s="90">
        <v>0.22620000000000001</v>
      </c>
    </row>
    <row r="5046" spans="1:2" x14ac:dyDescent="0.25">
      <c r="A5046" s="4">
        <v>37910</v>
      </c>
      <c r="B5046" s="90">
        <v>0.25580000000000003</v>
      </c>
    </row>
    <row r="5047" spans="1:2" x14ac:dyDescent="0.25">
      <c r="A5047" s="4">
        <v>37909</v>
      </c>
      <c r="B5047" s="90">
        <v>0.3004</v>
      </c>
    </row>
    <row r="5048" spans="1:2" x14ac:dyDescent="0.25">
      <c r="A5048" s="4">
        <v>37908</v>
      </c>
      <c r="B5048" s="90">
        <v>0.30309999999999998</v>
      </c>
    </row>
    <row r="5049" spans="1:2" x14ac:dyDescent="0.25">
      <c r="A5049" s="4">
        <v>37907</v>
      </c>
      <c r="B5049" s="90">
        <v>0.30590000000000001</v>
      </c>
    </row>
    <row r="5050" spans="1:2" x14ac:dyDescent="0.25">
      <c r="A5050" s="4">
        <v>37906</v>
      </c>
      <c r="B5050" s="90">
        <v>0.2697</v>
      </c>
    </row>
    <row r="5051" spans="1:2" x14ac:dyDescent="0.25">
      <c r="A5051" s="4">
        <v>37905</v>
      </c>
      <c r="B5051" s="90">
        <v>0.2324</v>
      </c>
    </row>
    <row r="5052" spans="1:2" x14ac:dyDescent="0.25">
      <c r="A5052" s="4">
        <v>37904</v>
      </c>
      <c r="B5052" s="90">
        <v>0.23350000000000001</v>
      </c>
    </row>
    <row r="5053" spans="1:2" x14ac:dyDescent="0.25">
      <c r="A5053" s="4">
        <v>37903</v>
      </c>
      <c r="B5053" s="90">
        <v>0.27579999999999999</v>
      </c>
    </row>
    <row r="5054" spans="1:2" x14ac:dyDescent="0.25">
      <c r="A5054" s="4">
        <v>37902</v>
      </c>
      <c r="B5054" s="90">
        <v>0.29470000000000002</v>
      </c>
    </row>
    <row r="5055" spans="1:2" x14ac:dyDescent="0.25">
      <c r="A5055" s="4">
        <v>37901</v>
      </c>
      <c r="B5055" s="90">
        <v>0.3261</v>
      </c>
    </row>
    <row r="5056" spans="1:2" x14ac:dyDescent="0.25">
      <c r="A5056" s="4">
        <v>37900</v>
      </c>
      <c r="B5056" s="90">
        <v>0.31080000000000002</v>
      </c>
    </row>
    <row r="5057" spans="1:2" x14ac:dyDescent="0.25">
      <c r="A5057" s="4">
        <v>37899</v>
      </c>
      <c r="B5057" s="90">
        <v>0.2828</v>
      </c>
    </row>
    <row r="5058" spans="1:2" x14ac:dyDescent="0.25">
      <c r="A5058" s="4">
        <v>37898</v>
      </c>
      <c r="B5058" s="90">
        <v>0.24440000000000001</v>
      </c>
    </row>
    <row r="5059" spans="1:2" x14ac:dyDescent="0.25">
      <c r="A5059" s="4">
        <v>37897</v>
      </c>
      <c r="B5059" s="90">
        <v>0.245</v>
      </c>
    </row>
    <row r="5060" spans="1:2" x14ac:dyDescent="0.25">
      <c r="A5060" s="4">
        <v>37896</v>
      </c>
      <c r="B5060" s="90">
        <v>0.2858</v>
      </c>
    </row>
    <row r="5061" spans="1:2" x14ac:dyDescent="0.25">
      <c r="A5061" s="4">
        <v>37895</v>
      </c>
      <c r="B5061" s="90">
        <v>0.28239999999999998</v>
      </c>
    </row>
    <row r="5062" spans="1:2" x14ac:dyDescent="0.25">
      <c r="A5062" s="4">
        <v>37894</v>
      </c>
      <c r="B5062" s="90">
        <v>0.29849999999999999</v>
      </c>
    </row>
    <row r="5063" spans="1:2" x14ac:dyDescent="0.25">
      <c r="A5063" s="4">
        <v>37893</v>
      </c>
      <c r="B5063" s="90">
        <v>0.29289999999999999</v>
      </c>
    </row>
    <row r="5064" spans="1:2" x14ac:dyDescent="0.25">
      <c r="A5064" s="4">
        <v>37892</v>
      </c>
      <c r="B5064" s="90">
        <v>0.26040000000000002</v>
      </c>
    </row>
    <row r="5065" spans="1:2" x14ac:dyDescent="0.25">
      <c r="A5065" s="4">
        <v>37891</v>
      </c>
      <c r="B5065" s="90">
        <v>0.22070000000000001</v>
      </c>
    </row>
    <row r="5066" spans="1:2" x14ac:dyDescent="0.25">
      <c r="A5066" s="4">
        <v>37890</v>
      </c>
      <c r="B5066" s="90">
        <v>0.25769999999999998</v>
      </c>
    </row>
    <row r="5067" spans="1:2" x14ac:dyDescent="0.25">
      <c r="A5067" s="4">
        <v>37889</v>
      </c>
      <c r="B5067" s="90">
        <v>0.2918</v>
      </c>
    </row>
    <row r="5068" spans="1:2" x14ac:dyDescent="0.25">
      <c r="A5068" s="4">
        <v>37888</v>
      </c>
      <c r="B5068" s="90">
        <v>0.29010000000000002</v>
      </c>
    </row>
    <row r="5069" spans="1:2" x14ac:dyDescent="0.25">
      <c r="A5069" s="4">
        <v>37887</v>
      </c>
      <c r="B5069" s="90">
        <v>0.3024</v>
      </c>
    </row>
    <row r="5070" spans="1:2" x14ac:dyDescent="0.25">
      <c r="A5070" s="4">
        <v>37886</v>
      </c>
      <c r="B5070" s="90">
        <v>0.28660000000000002</v>
      </c>
    </row>
    <row r="5071" spans="1:2" x14ac:dyDescent="0.25">
      <c r="A5071" s="4">
        <v>37885</v>
      </c>
      <c r="B5071" s="90">
        <v>0.25440000000000002</v>
      </c>
    </row>
    <row r="5072" spans="1:2" x14ac:dyDescent="0.25">
      <c r="A5072" s="4">
        <v>37884</v>
      </c>
      <c r="B5072" s="90">
        <v>0.2155</v>
      </c>
    </row>
    <row r="5073" spans="1:2" x14ac:dyDescent="0.25">
      <c r="A5073" s="4">
        <v>37883</v>
      </c>
      <c r="B5073" s="90">
        <v>0.25140000000000001</v>
      </c>
    </row>
    <row r="5074" spans="1:2" x14ac:dyDescent="0.25">
      <c r="A5074" s="4">
        <v>37882</v>
      </c>
      <c r="B5074" s="90">
        <v>0.2964</v>
      </c>
    </row>
    <row r="5075" spans="1:2" x14ac:dyDescent="0.25">
      <c r="A5075" s="4">
        <v>37881</v>
      </c>
      <c r="B5075" s="90">
        <v>0.29160000000000003</v>
      </c>
    </row>
    <row r="5076" spans="1:2" x14ac:dyDescent="0.25">
      <c r="A5076" s="4">
        <v>37880</v>
      </c>
      <c r="B5076" s="90">
        <v>0.29039999999999999</v>
      </c>
    </row>
    <row r="5077" spans="1:2" x14ac:dyDescent="0.25">
      <c r="A5077" s="4">
        <v>37879</v>
      </c>
      <c r="B5077" s="90">
        <v>0.29949999999999999</v>
      </c>
    </row>
    <row r="5078" spans="1:2" x14ac:dyDescent="0.25">
      <c r="A5078" s="4">
        <v>37878</v>
      </c>
      <c r="B5078" s="90">
        <v>0.27010000000000001</v>
      </c>
    </row>
    <row r="5079" spans="1:2" x14ac:dyDescent="0.25">
      <c r="A5079" s="4">
        <v>37877</v>
      </c>
      <c r="B5079" s="90">
        <v>0.2296</v>
      </c>
    </row>
    <row r="5080" spans="1:2" x14ac:dyDescent="0.25">
      <c r="A5080" s="4">
        <v>37876</v>
      </c>
      <c r="B5080" s="90">
        <v>0.27150000000000002</v>
      </c>
    </row>
    <row r="5081" spans="1:2" x14ac:dyDescent="0.25">
      <c r="A5081" s="4">
        <v>37875</v>
      </c>
      <c r="B5081" s="90">
        <v>0.30719999999999997</v>
      </c>
    </row>
    <row r="5082" spans="1:2" x14ac:dyDescent="0.25">
      <c r="A5082" s="4">
        <v>37874</v>
      </c>
      <c r="B5082" s="90">
        <v>0.32750000000000001</v>
      </c>
    </row>
    <row r="5083" spans="1:2" x14ac:dyDescent="0.25">
      <c r="A5083" s="4">
        <v>37873</v>
      </c>
      <c r="B5083" s="90">
        <v>0.32450000000000001</v>
      </c>
    </row>
    <row r="5084" spans="1:2" x14ac:dyDescent="0.25">
      <c r="A5084" s="4">
        <v>37872</v>
      </c>
      <c r="B5084" s="90">
        <v>0.30120000000000002</v>
      </c>
    </row>
    <row r="5085" spans="1:2" x14ac:dyDescent="0.25">
      <c r="A5085" s="4">
        <v>37871</v>
      </c>
      <c r="B5085" s="90">
        <v>0.2747</v>
      </c>
    </row>
    <row r="5086" spans="1:2" x14ac:dyDescent="0.25">
      <c r="A5086" s="4">
        <v>37870</v>
      </c>
      <c r="B5086" s="90">
        <v>0.24329999999999999</v>
      </c>
    </row>
    <row r="5087" spans="1:2" x14ac:dyDescent="0.25">
      <c r="A5087" s="4">
        <v>37869</v>
      </c>
      <c r="B5087" s="90">
        <v>0.27889999999999998</v>
      </c>
    </row>
    <row r="5088" spans="1:2" x14ac:dyDescent="0.25">
      <c r="A5088" s="4">
        <v>37868</v>
      </c>
      <c r="B5088" s="90">
        <v>0.33429999999999999</v>
      </c>
    </row>
    <row r="5089" spans="1:2" x14ac:dyDescent="0.25">
      <c r="A5089" s="4">
        <v>37867</v>
      </c>
      <c r="B5089" s="90">
        <v>0.33090000000000003</v>
      </c>
    </row>
    <row r="5090" spans="1:2" x14ac:dyDescent="0.25">
      <c r="A5090" s="4">
        <v>37866</v>
      </c>
      <c r="B5090" s="90">
        <v>0.3528</v>
      </c>
    </row>
    <row r="5091" spans="1:2" x14ac:dyDescent="0.25">
      <c r="A5091" s="4">
        <v>37865</v>
      </c>
      <c r="B5091" s="90">
        <v>0.33639999999999998</v>
      </c>
    </row>
    <row r="5092" spans="1:2" x14ac:dyDescent="0.25">
      <c r="A5092" s="4">
        <v>37864</v>
      </c>
      <c r="B5092" s="90">
        <v>0.34770000000000001</v>
      </c>
    </row>
    <row r="5093" spans="1:2" x14ac:dyDescent="0.25">
      <c r="A5093" s="4">
        <v>37863</v>
      </c>
      <c r="B5093" s="90">
        <v>0.30359999999999998</v>
      </c>
    </row>
    <row r="5094" spans="1:2" x14ac:dyDescent="0.25">
      <c r="A5094" s="4">
        <v>37862</v>
      </c>
      <c r="B5094" s="90">
        <v>0.3145</v>
      </c>
    </row>
    <row r="5095" spans="1:2" x14ac:dyDescent="0.25">
      <c r="A5095" s="4">
        <v>37861</v>
      </c>
      <c r="B5095" s="90">
        <v>0.34420000000000001</v>
      </c>
    </row>
    <row r="5096" spans="1:2" x14ac:dyDescent="0.25">
      <c r="A5096" s="4">
        <v>37860</v>
      </c>
      <c r="B5096" s="90">
        <v>0.40139999999999998</v>
      </c>
    </row>
    <row r="5097" spans="1:2" x14ac:dyDescent="0.25">
      <c r="A5097" s="4">
        <v>37859</v>
      </c>
      <c r="B5097" s="90">
        <v>0.41139999999999999</v>
      </c>
    </row>
    <row r="5098" spans="1:2" x14ac:dyDescent="0.25">
      <c r="A5098" s="4">
        <v>37858</v>
      </c>
      <c r="B5098" s="90">
        <v>0.39040000000000002</v>
      </c>
    </row>
    <row r="5099" spans="1:2" x14ac:dyDescent="0.25">
      <c r="A5099" s="4">
        <v>37857</v>
      </c>
      <c r="B5099" s="90">
        <v>0.35460000000000003</v>
      </c>
    </row>
    <row r="5100" spans="1:2" x14ac:dyDescent="0.25">
      <c r="A5100" s="4">
        <v>37856</v>
      </c>
      <c r="B5100" s="90">
        <v>0.30969999999999998</v>
      </c>
    </row>
    <row r="5101" spans="1:2" x14ac:dyDescent="0.25">
      <c r="A5101" s="4">
        <v>37855</v>
      </c>
      <c r="B5101" s="90">
        <v>0.31890000000000002</v>
      </c>
    </row>
    <row r="5102" spans="1:2" x14ac:dyDescent="0.25">
      <c r="A5102" s="4">
        <v>37854</v>
      </c>
      <c r="B5102" s="90">
        <v>0.35749999999999998</v>
      </c>
    </row>
    <row r="5103" spans="1:2" x14ac:dyDescent="0.25">
      <c r="A5103" s="4">
        <v>37853</v>
      </c>
      <c r="B5103" s="90">
        <v>0.41959999999999997</v>
      </c>
    </row>
    <row r="5104" spans="1:2" x14ac:dyDescent="0.25">
      <c r="A5104" s="4">
        <v>37852</v>
      </c>
      <c r="B5104" s="90">
        <v>0.44990000000000002</v>
      </c>
    </row>
    <row r="5105" spans="1:2" x14ac:dyDescent="0.25">
      <c r="A5105" s="4">
        <v>37851</v>
      </c>
      <c r="B5105" s="90">
        <v>0.43709999999999999</v>
      </c>
    </row>
    <row r="5106" spans="1:2" x14ac:dyDescent="0.25">
      <c r="A5106" s="4">
        <v>37850</v>
      </c>
      <c r="B5106" s="90">
        <v>0.40410000000000001</v>
      </c>
    </row>
    <row r="5107" spans="1:2" x14ac:dyDescent="0.25">
      <c r="A5107" s="4">
        <v>37849</v>
      </c>
      <c r="B5107" s="90">
        <v>0.35520000000000002</v>
      </c>
    </row>
    <row r="5108" spans="1:2" x14ac:dyDescent="0.25">
      <c r="A5108" s="4">
        <v>37848</v>
      </c>
      <c r="B5108" s="90">
        <v>0.36080000000000001</v>
      </c>
    </row>
    <row r="5109" spans="1:2" x14ac:dyDescent="0.25">
      <c r="A5109" s="4">
        <v>37847</v>
      </c>
      <c r="B5109" s="90">
        <v>0.41070000000000001</v>
      </c>
    </row>
    <row r="5110" spans="1:2" x14ac:dyDescent="0.25">
      <c r="A5110" s="4">
        <v>37846</v>
      </c>
      <c r="B5110" s="90">
        <v>0.45950000000000002</v>
      </c>
    </row>
    <row r="5111" spans="1:2" x14ac:dyDescent="0.25">
      <c r="A5111" s="4">
        <v>37845</v>
      </c>
      <c r="B5111" s="90">
        <v>0.47699999999999998</v>
      </c>
    </row>
    <row r="5112" spans="1:2" x14ac:dyDescent="0.25">
      <c r="A5112" s="4">
        <v>37844</v>
      </c>
      <c r="B5112" s="90">
        <v>0.47649999999999998</v>
      </c>
    </row>
    <row r="5113" spans="1:2" x14ac:dyDescent="0.25">
      <c r="A5113" s="4">
        <v>37843</v>
      </c>
      <c r="B5113" s="90">
        <v>0.42770000000000002</v>
      </c>
    </row>
    <row r="5114" spans="1:2" x14ac:dyDescent="0.25">
      <c r="A5114" s="4">
        <v>37842</v>
      </c>
      <c r="B5114" s="90">
        <v>0.38619999999999999</v>
      </c>
    </row>
    <row r="5115" spans="1:2" x14ac:dyDescent="0.25">
      <c r="A5115" s="4">
        <v>37841</v>
      </c>
      <c r="B5115" s="90">
        <v>0.3795</v>
      </c>
    </row>
    <row r="5116" spans="1:2" x14ac:dyDescent="0.25">
      <c r="A5116" s="4">
        <v>37840</v>
      </c>
      <c r="B5116" s="90">
        <v>0.4269</v>
      </c>
    </row>
    <row r="5117" spans="1:2" x14ac:dyDescent="0.25">
      <c r="A5117" s="4">
        <v>37839</v>
      </c>
      <c r="B5117" s="90">
        <v>0.48170000000000002</v>
      </c>
    </row>
    <row r="5118" spans="1:2" x14ac:dyDescent="0.25">
      <c r="A5118" s="4">
        <v>37838</v>
      </c>
      <c r="B5118" s="90">
        <v>0.48759999999999998</v>
      </c>
    </row>
    <row r="5119" spans="1:2" x14ac:dyDescent="0.25">
      <c r="A5119" s="4">
        <v>37837</v>
      </c>
      <c r="B5119" s="90">
        <v>0.48070000000000002</v>
      </c>
    </row>
    <row r="5120" spans="1:2" x14ac:dyDescent="0.25">
      <c r="A5120" s="4">
        <v>37836</v>
      </c>
      <c r="B5120" s="90">
        <v>0.43769999999999998</v>
      </c>
    </row>
    <row r="5121" spans="1:2" x14ac:dyDescent="0.25">
      <c r="A5121" s="4">
        <v>37835</v>
      </c>
      <c r="B5121" s="90">
        <v>0.39479999999999998</v>
      </c>
    </row>
    <row r="5122" spans="1:2" x14ac:dyDescent="0.25">
      <c r="A5122" s="4">
        <v>37834</v>
      </c>
      <c r="B5122" s="90">
        <v>0.40379999999999999</v>
      </c>
    </row>
    <row r="5123" spans="1:2" x14ac:dyDescent="0.25">
      <c r="A5123" s="4">
        <v>37833</v>
      </c>
      <c r="B5123" s="90">
        <v>0.44379999999999997</v>
      </c>
    </row>
    <row r="5124" spans="1:2" x14ac:dyDescent="0.25">
      <c r="A5124" s="4">
        <v>37832</v>
      </c>
      <c r="B5124" s="90">
        <v>0.48809999999999998</v>
      </c>
    </row>
    <row r="5125" spans="1:2" x14ac:dyDescent="0.25">
      <c r="A5125" s="4">
        <v>37831</v>
      </c>
      <c r="B5125" s="90">
        <v>0.50090000000000001</v>
      </c>
    </row>
    <row r="5126" spans="1:2" x14ac:dyDescent="0.25">
      <c r="A5126" s="4">
        <v>37830</v>
      </c>
      <c r="B5126" s="90">
        <v>0.49630000000000002</v>
      </c>
    </row>
    <row r="5127" spans="1:2" x14ac:dyDescent="0.25">
      <c r="A5127" s="4">
        <v>37829</v>
      </c>
      <c r="B5127" s="90">
        <v>0.4572</v>
      </c>
    </row>
    <row r="5128" spans="1:2" x14ac:dyDescent="0.25">
      <c r="A5128" s="4">
        <v>37828</v>
      </c>
      <c r="B5128" s="90">
        <v>0.41349999999999998</v>
      </c>
    </row>
    <row r="5129" spans="1:2" x14ac:dyDescent="0.25">
      <c r="A5129" s="4">
        <v>37827</v>
      </c>
      <c r="B5129" s="90">
        <v>0.40789999999999998</v>
      </c>
    </row>
    <row r="5130" spans="1:2" x14ac:dyDescent="0.25">
      <c r="A5130" s="4">
        <v>37826</v>
      </c>
      <c r="B5130" s="90">
        <v>0.44479999999999997</v>
      </c>
    </row>
    <row r="5131" spans="1:2" x14ac:dyDescent="0.25">
      <c r="A5131" s="4">
        <v>37825</v>
      </c>
      <c r="B5131" s="90">
        <v>0.4793</v>
      </c>
    </row>
    <row r="5132" spans="1:2" x14ac:dyDescent="0.25">
      <c r="A5132" s="4">
        <v>37824</v>
      </c>
      <c r="B5132" s="90">
        <v>0.49859999999999999</v>
      </c>
    </row>
    <row r="5133" spans="1:2" x14ac:dyDescent="0.25">
      <c r="A5133" s="4">
        <v>37823</v>
      </c>
      <c r="B5133" s="90">
        <v>0.49819999999999998</v>
      </c>
    </row>
    <row r="5134" spans="1:2" x14ac:dyDescent="0.25">
      <c r="A5134" s="4">
        <v>37822</v>
      </c>
      <c r="B5134" s="90">
        <v>0.4521</v>
      </c>
    </row>
    <row r="5135" spans="1:2" x14ac:dyDescent="0.25">
      <c r="A5135" s="4">
        <v>37821</v>
      </c>
      <c r="B5135" s="90">
        <v>0.40820000000000001</v>
      </c>
    </row>
    <row r="5136" spans="1:2" x14ac:dyDescent="0.25">
      <c r="A5136" s="4">
        <v>37820</v>
      </c>
      <c r="B5136" s="90">
        <v>0.41539999999999999</v>
      </c>
    </row>
    <row r="5137" spans="1:2" x14ac:dyDescent="0.25">
      <c r="A5137" s="4">
        <v>37819</v>
      </c>
      <c r="B5137" s="90">
        <v>0.4415</v>
      </c>
    </row>
    <row r="5138" spans="1:2" x14ac:dyDescent="0.25">
      <c r="A5138" s="4">
        <v>37818</v>
      </c>
      <c r="B5138" s="90">
        <v>0.51180000000000003</v>
      </c>
    </row>
    <row r="5139" spans="1:2" x14ac:dyDescent="0.25">
      <c r="A5139" s="4">
        <v>37817</v>
      </c>
      <c r="B5139" s="90">
        <v>0.53039999999999998</v>
      </c>
    </row>
    <row r="5140" spans="1:2" x14ac:dyDescent="0.25">
      <c r="A5140" s="4">
        <v>37816</v>
      </c>
      <c r="B5140" s="90">
        <v>0.5252</v>
      </c>
    </row>
    <row r="5141" spans="1:2" x14ac:dyDescent="0.25">
      <c r="A5141" s="4">
        <v>37815</v>
      </c>
      <c r="B5141" s="90">
        <v>0.47939999999999999</v>
      </c>
    </row>
    <row r="5142" spans="1:2" x14ac:dyDescent="0.25">
      <c r="A5142" s="4">
        <v>37814</v>
      </c>
      <c r="B5142" s="90">
        <v>0.43340000000000001</v>
      </c>
    </row>
    <row r="5143" spans="1:2" x14ac:dyDescent="0.25">
      <c r="A5143" s="4">
        <v>37813</v>
      </c>
      <c r="B5143" s="90">
        <v>0.43380000000000002</v>
      </c>
    </row>
    <row r="5144" spans="1:2" x14ac:dyDescent="0.25">
      <c r="A5144" s="4">
        <v>37812</v>
      </c>
      <c r="B5144" s="90">
        <v>0.48849999999999999</v>
      </c>
    </row>
    <row r="5145" spans="1:2" x14ac:dyDescent="0.25">
      <c r="A5145" s="4">
        <v>37811</v>
      </c>
      <c r="B5145" s="90">
        <v>0.51329999999999998</v>
      </c>
    </row>
    <row r="5146" spans="1:2" x14ac:dyDescent="0.25">
      <c r="A5146" s="4">
        <v>37810</v>
      </c>
      <c r="B5146" s="90">
        <v>0.54510000000000003</v>
      </c>
    </row>
    <row r="5147" spans="1:2" x14ac:dyDescent="0.25">
      <c r="A5147" s="4">
        <v>37809</v>
      </c>
      <c r="B5147" s="90">
        <v>0.51929999999999998</v>
      </c>
    </row>
    <row r="5148" spans="1:2" x14ac:dyDescent="0.25">
      <c r="A5148" s="4">
        <v>37808</v>
      </c>
      <c r="B5148" s="90">
        <v>0.48570000000000002</v>
      </c>
    </row>
    <row r="5149" spans="1:2" x14ac:dyDescent="0.25">
      <c r="A5149" s="4">
        <v>37807</v>
      </c>
      <c r="B5149" s="90">
        <v>0.43930000000000002</v>
      </c>
    </row>
    <row r="5150" spans="1:2" x14ac:dyDescent="0.25">
      <c r="A5150" s="4">
        <v>37806</v>
      </c>
      <c r="B5150" s="90">
        <v>0.44109999999999999</v>
      </c>
    </row>
    <row r="5151" spans="1:2" x14ac:dyDescent="0.25">
      <c r="A5151" s="4">
        <v>37805</v>
      </c>
      <c r="B5151" s="90">
        <v>0.47349999999999998</v>
      </c>
    </row>
    <row r="5152" spans="1:2" x14ac:dyDescent="0.25">
      <c r="A5152" s="4">
        <v>37804</v>
      </c>
      <c r="B5152" s="90">
        <v>0.54139999999999999</v>
      </c>
    </row>
    <row r="5153" spans="1:2" x14ac:dyDescent="0.25">
      <c r="A5153" s="4">
        <v>37803</v>
      </c>
      <c r="B5153" s="90">
        <v>0.50800000000000001</v>
      </c>
    </row>
    <row r="5154" spans="1:2" x14ac:dyDescent="0.25">
      <c r="A5154" s="4">
        <v>37802</v>
      </c>
      <c r="B5154" s="90">
        <v>0.49969999999999998</v>
      </c>
    </row>
    <row r="5155" spans="1:2" x14ac:dyDescent="0.25">
      <c r="A5155" s="4">
        <v>37801</v>
      </c>
      <c r="B5155" s="90">
        <v>0.45</v>
      </c>
    </row>
    <row r="5156" spans="1:2" x14ac:dyDescent="0.25">
      <c r="A5156" s="4">
        <v>37800</v>
      </c>
      <c r="B5156" s="90">
        <v>0.40260000000000001</v>
      </c>
    </row>
    <row r="5157" spans="1:2" x14ac:dyDescent="0.25">
      <c r="A5157" s="4">
        <v>37799</v>
      </c>
      <c r="B5157" s="90">
        <v>0.44779999999999998</v>
      </c>
    </row>
    <row r="5158" spans="1:2" x14ac:dyDescent="0.25">
      <c r="A5158" s="4">
        <v>37798</v>
      </c>
      <c r="B5158" s="90">
        <v>0.50719999999999998</v>
      </c>
    </row>
    <row r="5159" spans="1:2" x14ac:dyDescent="0.25">
      <c r="A5159" s="4">
        <v>37797</v>
      </c>
      <c r="B5159" s="90">
        <v>0.51200000000000001</v>
      </c>
    </row>
    <row r="5160" spans="1:2" x14ac:dyDescent="0.25">
      <c r="A5160" s="4">
        <v>37796</v>
      </c>
      <c r="B5160" s="90">
        <v>0.51580000000000004</v>
      </c>
    </row>
    <row r="5161" spans="1:2" x14ac:dyDescent="0.25">
      <c r="A5161" s="4">
        <v>37795</v>
      </c>
      <c r="B5161" s="90">
        <v>0.504</v>
      </c>
    </row>
    <row r="5162" spans="1:2" x14ac:dyDescent="0.25">
      <c r="A5162" s="4">
        <v>37794</v>
      </c>
      <c r="B5162" s="90">
        <v>0.441</v>
      </c>
    </row>
    <row r="5163" spans="1:2" x14ac:dyDescent="0.25">
      <c r="A5163" s="4">
        <v>37793</v>
      </c>
      <c r="B5163" s="90">
        <v>0.40389999999999998</v>
      </c>
    </row>
    <row r="5164" spans="1:2" x14ac:dyDescent="0.25">
      <c r="A5164" s="4">
        <v>37792</v>
      </c>
      <c r="B5164" s="90">
        <v>0.42630000000000001</v>
      </c>
    </row>
    <row r="5165" spans="1:2" x14ac:dyDescent="0.25">
      <c r="A5165" s="4">
        <v>37791</v>
      </c>
      <c r="B5165" s="90">
        <v>0.44159999999999999</v>
      </c>
    </row>
    <row r="5166" spans="1:2" x14ac:dyDescent="0.25">
      <c r="A5166" s="4">
        <v>37790</v>
      </c>
      <c r="B5166" s="90">
        <v>0.45700000000000002</v>
      </c>
    </row>
    <row r="5167" spans="1:2" x14ac:dyDescent="0.25">
      <c r="A5167" s="4">
        <v>37789</v>
      </c>
      <c r="B5167" s="90">
        <v>0.48309999999999997</v>
      </c>
    </row>
    <row r="5168" spans="1:2" x14ac:dyDescent="0.25">
      <c r="A5168" s="4">
        <v>37788</v>
      </c>
      <c r="B5168" s="90">
        <v>0.46260000000000001</v>
      </c>
    </row>
    <row r="5169" spans="1:2" x14ac:dyDescent="0.25">
      <c r="A5169" s="4">
        <v>37787</v>
      </c>
      <c r="B5169" s="90">
        <v>0.41670000000000001</v>
      </c>
    </row>
    <row r="5170" spans="1:2" x14ac:dyDescent="0.25">
      <c r="A5170" s="4">
        <v>37786</v>
      </c>
      <c r="B5170" s="90">
        <v>0.36809999999999998</v>
      </c>
    </row>
    <row r="5171" spans="1:2" x14ac:dyDescent="0.25">
      <c r="A5171" s="4">
        <v>37785</v>
      </c>
      <c r="B5171" s="90">
        <v>0.41920000000000002</v>
      </c>
    </row>
    <row r="5172" spans="1:2" x14ac:dyDescent="0.25">
      <c r="A5172" s="4">
        <v>37784</v>
      </c>
      <c r="B5172" s="90">
        <v>0.4602</v>
      </c>
    </row>
    <row r="5173" spans="1:2" x14ac:dyDescent="0.25">
      <c r="A5173" s="4">
        <v>37783</v>
      </c>
      <c r="B5173" s="90">
        <v>0.48680000000000001</v>
      </c>
    </row>
    <row r="5174" spans="1:2" x14ac:dyDescent="0.25">
      <c r="A5174" s="4">
        <v>37782</v>
      </c>
      <c r="B5174" s="90">
        <v>0.47310000000000002</v>
      </c>
    </row>
    <row r="5175" spans="1:2" x14ac:dyDescent="0.25">
      <c r="A5175" s="4">
        <v>37781</v>
      </c>
      <c r="B5175" s="90">
        <v>0.4632</v>
      </c>
    </row>
    <row r="5176" spans="1:2" x14ac:dyDescent="0.25">
      <c r="A5176" s="4">
        <v>37780</v>
      </c>
      <c r="B5176" s="90">
        <v>0.42120000000000002</v>
      </c>
    </row>
    <row r="5177" spans="1:2" x14ac:dyDescent="0.25">
      <c r="A5177" s="4">
        <v>37779</v>
      </c>
      <c r="B5177" s="90">
        <v>0.37240000000000001</v>
      </c>
    </row>
    <row r="5178" spans="1:2" x14ac:dyDescent="0.25">
      <c r="A5178" s="4">
        <v>37778</v>
      </c>
      <c r="B5178" s="90">
        <v>0.4178</v>
      </c>
    </row>
    <row r="5179" spans="1:2" x14ac:dyDescent="0.25">
      <c r="A5179" s="4">
        <v>37777</v>
      </c>
      <c r="B5179" s="90">
        <v>0.4758</v>
      </c>
    </row>
    <row r="5180" spans="1:2" x14ac:dyDescent="0.25">
      <c r="A5180" s="4">
        <v>37776</v>
      </c>
      <c r="B5180" s="90">
        <v>0.4763</v>
      </c>
    </row>
    <row r="5181" spans="1:2" x14ac:dyDescent="0.25">
      <c r="A5181" s="4">
        <v>37775</v>
      </c>
      <c r="B5181" s="90">
        <v>0.47160000000000002</v>
      </c>
    </row>
    <row r="5182" spans="1:2" x14ac:dyDescent="0.25">
      <c r="A5182" s="4">
        <v>37774</v>
      </c>
      <c r="B5182" s="90">
        <v>0.4672</v>
      </c>
    </row>
    <row r="5183" spans="1:2" x14ac:dyDescent="0.25">
      <c r="A5183" s="4">
        <v>37773</v>
      </c>
      <c r="B5183" s="90">
        <v>0.41660000000000003</v>
      </c>
    </row>
    <row r="5184" spans="1:2" x14ac:dyDescent="0.25">
      <c r="A5184" s="4">
        <v>37772</v>
      </c>
      <c r="B5184" s="90">
        <v>0.41660000000000003</v>
      </c>
    </row>
    <row r="5185" spans="1:2" x14ac:dyDescent="0.25">
      <c r="A5185" s="4">
        <v>37771</v>
      </c>
      <c r="B5185" s="90">
        <v>0.42459999999999998</v>
      </c>
    </row>
    <row r="5186" spans="1:2" x14ac:dyDescent="0.25">
      <c r="A5186" s="4">
        <v>37770</v>
      </c>
      <c r="B5186" s="90">
        <v>0.47270000000000001</v>
      </c>
    </row>
    <row r="5187" spans="1:2" x14ac:dyDescent="0.25">
      <c r="A5187" s="4">
        <v>37769</v>
      </c>
      <c r="B5187" s="90">
        <v>0.5222</v>
      </c>
    </row>
    <row r="5188" spans="1:2" x14ac:dyDescent="0.25">
      <c r="A5188" s="4">
        <v>37768</v>
      </c>
      <c r="B5188" s="90">
        <v>0.53110000000000002</v>
      </c>
    </row>
    <row r="5189" spans="1:2" x14ac:dyDescent="0.25">
      <c r="A5189" s="4">
        <v>37767</v>
      </c>
      <c r="B5189" s="90">
        <v>0.52180000000000004</v>
      </c>
    </row>
    <row r="5190" spans="1:2" x14ac:dyDescent="0.25">
      <c r="A5190" s="4">
        <v>37766</v>
      </c>
      <c r="B5190" s="90">
        <v>0.47660000000000002</v>
      </c>
    </row>
    <row r="5191" spans="1:2" x14ac:dyDescent="0.25">
      <c r="A5191" s="4">
        <v>37765</v>
      </c>
      <c r="B5191" s="90">
        <v>0.42699999999999999</v>
      </c>
    </row>
    <row r="5192" spans="1:2" x14ac:dyDescent="0.25">
      <c r="A5192" s="4">
        <v>37764</v>
      </c>
      <c r="B5192" s="90">
        <v>0.42209999999999998</v>
      </c>
    </row>
    <row r="5193" spans="1:2" x14ac:dyDescent="0.25">
      <c r="A5193" s="4">
        <v>37763</v>
      </c>
      <c r="B5193" s="90">
        <v>0.46129999999999999</v>
      </c>
    </row>
    <row r="5194" spans="1:2" x14ac:dyDescent="0.25">
      <c r="A5194" s="4">
        <v>37762</v>
      </c>
      <c r="B5194" s="90">
        <v>0.51470000000000005</v>
      </c>
    </row>
    <row r="5195" spans="1:2" x14ac:dyDescent="0.25">
      <c r="A5195" s="4">
        <v>37761</v>
      </c>
      <c r="B5195" s="90">
        <v>0.52249999999999996</v>
      </c>
    </row>
    <row r="5196" spans="1:2" x14ac:dyDescent="0.25">
      <c r="A5196" s="4">
        <v>37760</v>
      </c>
      <c r="B5196" s="90">
        <v>0.55800000000000005</v>
      </c>
    </row>
    <row r="5197" spans="1:2" x14ac:dyDescent="0.25">
      <c r="A5197" s="4">
        <v>37759</v>
      </c>
      <c r="B5197" s="90">
        <v>0.51839999999999997</v>
      </c>
    </row>
    <row r="5198" spans="1:2" x14ac:dyDescent="0.25">
      <c r="A5198" s="4">
        <v>37758</v>
      </c>
      <c r="B5198" s="90">
        <v>0.47849999999999998</v>
      </c>
    </row>
    <row r="5199" spans="1:2" x14ac:dyDescent="0.25">
      <c r="A5199" s="4">
        <v>37757</v>
      </c>
      <c r="B5199" s="90">
        <v>0.4869</v>
      </c>
    </row>
    <row r="5200" spans="1:2" x14ac:dyDescent="0.25">
      <c r="A5200" s="4">
        <v>37756</v>
      </c>
      <c r="B5200" s="90">
        <v>0.51200000000000001</v>
      </c>
    </row>
    <row r="5201" spans="1:2" x14ac:dyDescent="0.25">
      <c r="A5201" s="4">
        <v>37755</v>
      </c>
      <c r="B5201" s="90">
        <v>0.56240000000000001</v>
      </c>
    </row>
    <row r="5202" spans="1:2" x14ac:dyDescent="0.25">
      <c r="A5202" s="4">
        <v>37754</v>
      </c>
      <c r="B5202" s="90">
        <v>0.5756</v>
      </c>
    </row>
    <row r="5203" spans="1:2" x14ac:dyDescent="0.25">
      <c r="A5203" s="4">
        <v>37753</v>
      </c>
      <c r="B5203" s="90">
        <v>0.56820000000000004</v>
      </c>
    </row>
    <row r="5204" spans="1:2" x14ac:dyDescent="0.25">
      <c r="A5204" s="4">
        <v>37752</v>
      </c>
      <c r="B5204" s="90">
        <v>0.52039999999999997</v>
      </c>
    </row>
    <row r="5205" spans="1:2" x14ac:dyDescent="0.25">
      <c r="A5205" s="4">
        <v>37751</v>
      </c>
      <c r="B5205" s="90">
        <v>0.47099999999999997</v>
      </c>
    </row>
    <row r="5206" spans="1:2" x14ac:dyDescent="0.25">
      <c r="A5206" s="4">
        <v>37750</v>
      </c>
      <c r="B5206" s="90">
        <v>0.46429999999999999</v>
      </c>
    </row>
    <row r="5207" spans="1:2" x14ac:dyDescent="0.25">
      <c r="A5207" s="4">
        <v>37749</v>
      </c>
      <c r="B5207" s="90">
        <v>0.51639999999999997</v>
      </c>
    </row>
    <row r="5208" spans="1:2" x14ac:dyDescent="0.25">
      <c r="A5208" s="4">
        <v>37748</v>
      </c>
      <c r="B5208" s="90">
        <v>0.56389999999999996</v>
      </c>
    </row>
    <row r="5209" spans="1:2" x14ac:dyDescent="0.25">
      <c r="A5209" s="4">
        <v>37747</v>
      </c>
      <c r="B5209" s="90">
        <v>0.56930000000000003</v>
      </c>
    </row>
    <row r="5210" spans="1:2" x14ac:dyDescent="0.25">
      <c r="A5210" s="4">
        <v>37746</v>
      </c>
      <c r="B5210" s="90">
        <v>0.55710000000000004</v>
      </c>
    </row>
    <row r="5211" spans="1:2" x14ac:dyDescent="0.25">
      <c r="A5211" s="4">
        <v>37745</v>
      </c>
      <c r="B5211" s="90">
        <v>0.501</v>
      </c>
    </row>
    <row r="5212" spans="1:2" x14ac:dyDescent="0.25">
      <c r="A5212" s="4">
        <v>37744</v>
      </c>
      <c r="B5212" s="90">
        <v>0.45300000000000001</v>
      </c>
    </row>
    <row r="5213" spans="1:2" x14ac:dyDescent="0.25">
      <c r="A5213" s="4">
        <v>37743</v>
      </c>
      <c r="B5213" s="90">
        <v>0.4466</v>
      </c>
    </row>
    <row r="5214" spans="1:2" x14ac:dyDescent="0.25">
      <c r="A5214" s="4">
        <v>37742</v>
      </c>
      <c r="B5214" s="90">
        <v>0.46500000000000002</v>
      </c>
    </row>
    <row r="5215" spans="1:2" x14ac:dyDescent="0.25">
      <c r="A5215" s="4">
        <v>37741</v>
      </c>
      <c r="B5215" s="90">
        <v>0.47360000000000002</v>
      </c>
    </row>
    <row r="5216" spans="1:2" x14ac:dyDescent="0.25">
      <c r="A5216" s="4">
        <v>37740</v>
      </c>
      <c r="B5216" s="90">
        <v>0.46910000000000002</v>
      </c>
    </row>
    <row r="5217" spans="1:2" x14ac:dyDescent="0.25">
      <c r="A5217" s="4">
        <v>37739</v>
      </c>
      <c r="B5217" s="90">
        <v>0.47820000000000001</v>
      </c>
    </row>
    <row r="5218" spans="1:2" x14ac:dyDescent="0.25">
      <c r="A5218" s="4">
        <v>37738</v>
      </c>
      <c r="B5218" s="90">
        <v>0.42749999999999999</v>
      </c>
    </row>
    <row r="5219" spans="1:2" x14ac:dyDescent="0.25">
      <c r="A5219" s="4">
        <v>37737</v>
      </c>
      <c r="B5219" s="90">
        <v>0.38740000000000002</v>
      </c>
    </row>
    <row r="5220" spans="1:2" x14ac:dyDescent="0.25">
      <c r="A5220" s="4">
        <v>37736</v>
      </c>
      <c r="B5220" s="90">
        <v>0.4365</v>
      </c>
    </row>
    <row r="5221" spans="1:2" x14ac:dyDescent="0.25">
      <c r="A5221" s="4">
        <v>37735</v>
      </c>
      <c r="B5221" s="90">
        <v>0.48170000000000002</v>
      </c>
    </row>
    <row r="5222" spans="1:2" x14ac:dyDescent="0.25">
      <c r="A5222" s="4">
        <v>37734</v>
      </c>
      <c r="B5222" s="90">
        <v>0.47199999999999998</v>
      </c>
    </row>
    <row r="5223" spans="1:2" x14ac:dyDescent="0.25">
      <c r="A5223" s="4">
        <v>37733</v>
      </c>
      <c r="B5223" s="90">
        <v>0.46400000000000002</v>
      </c>
    </row>
    <row r="5224" spans="1:2" x14ac:dyDescent="0.25">
      <c r="A5224" s="4">
        <v>37732</v>
      </c>
      <c r="B5224" s="90">
        <v>0.41539999999999999</v>
      </c>
    </row>
    <row r="5225" spans="1:2" x14ac:dyDescent="0.25">
      <c r="A5225" s="4">
        <v>37731</v>
      </c>
      <c r="B5225" s="90">
        <v>0.3669</v>
      </c>
    </row>
    <row r="5226" spans="1:2" x14ac:dyDescent="0.25">
      <c r="A5226" s="4">
        <v>37730</v>
      </c>
      <c r="B5226" s="90">
        <v>0.32840000000000003</v>
      </c>
    </row>
    <row r="5227" spans="1:2" x14ac:dyDescent="0.25">
      <c r="A5227" s="4">
        <v>37729</v>
      </c>
      <c r="B5227" s="90">
        <v>0.32840000000000003</v>
      </c>
    </row>
    <row r="5228" spans="1:2" x14ac:dyDescent="0.25">
      <c r="A5228" s="4">
        <v>37728</v>
      </c>
      <c r="B5228" s="90">
        <v>0.3669</v>
      </c>
    </row>
    <row r="5229" spans="1:2" x14ac:dyDescent="0.25">
      <c r="A5229" s="4">
        <v>37727</v>
      </c>
      <c r="B5229" s="90">
        <v>0.38690000000000002</v>
      </c>
    </row>
    <row r="5230" spans="1:2" x14ac:dyDescent="0.25">
      <c r="A5230" s="4">
        <v>37726</v>
      </c>
      <c r="B5230" s="90">
        <v>0.37459999999999999</v>
      </c>
    </row>
    <row r="5231" spans="1:2" x14ac:dyDescent="0.25">
      <c r="A5231" s="4">
        <v>37725</v>
      </c>
      <c r="B5231" s="90">
        <v>0.38009999999999999</v>
      </c>
    </row>
    <row r="5232" spans="1:2" x14ac:dyDescent="0.25">
      <c r="A5232" s="4">
        <v>37724</v>
      </c>
      <c r="B5232" s="90">
        <v>0.32979999999999998</v>
      </c>
    </row>
    <row r="5233" spans="1:2" x14ac:dyDescent="0.25">
      <c r="A5233" s="4">
        <v>37723</v>
      </c>
      <c r="B5233" s="90">
        <v>0.28070000000000001</v>
      </c>
    </row>
    <row r="5234" spans="1:2" x14ac:dyDescent="0.25">
      <c r="A5234" s="4">
        <v>37722</v>
      </c>
      <c r="B5234" s="90">
        <v>0.32929999999999998</v>
      </c>
    </row>
    <row r="5235" spans="1:2" x14ac:dyDescent="0.25">
      <c r="A5235" s="4">
        <v>37721</v>
      </c>
      <c r="B5235" s="90">
        <v>0.35880000000000001</v>
      </c>
    </row>
    <row r="5236" spans="1:2" x14ac:dyDescent="0.25">
      <c r="A5236" s="4">
        <v>37720</v>
      </c>
      <c r="B5236" s="90">
        <v>0.38429999999999997</v>
      </c>
    </row>
    <row r="5237" spans="1:2" x14ac:dyDescent="0.25">
      <c r="A5237" s="4">
        <v>37719</v>
      </c>
      <c r="B5237" s="90">
        <v>0.3886</v>
      </c>
    </row>
    <row r="5238" spans="1:2" x14ac:dyDescent="0.25">
      <c r="A5238" s="4">
        <v>37718</v>
      </c>
      <c r="B5238" s="90">
        <v>0.37480000000000002</v>
      </c>
    </row>
    <row r="5239" spans="1:2" x14ac:dyDescent="0.25">
      <c r="A5239" s="4">
        <v>37717</v>
      </c>
      <c r="B5239" s="90">
        <v>0.3332</v>
      </c>
    </row>
    <row r="5240" spans="1:2" x14ac:dyDescent="0.25">
      <c r="A5240" s="4">
        <v>37716</v>
      </c>
      <c r="B5240" s="90">
        <v>0.29339999999999999</v>
      </c>
    </row>
    <row r="5241" spans="1:2" x14ac:dyDescent="0.25">
      <c r="A5241" s="4">
        <v>37715</v>
      </c>
      <c r="B5241" s="90">
        <v>0.34110000000000001</v>
      </c>
    </row>
    <row r="5242" spans="1:2" x14ac:dyDescent="0.25">
      <c r="A5242" s="4">
        <v>37714</v>
      </c>
      <c r="B5242" s="90">
        <v>0.36849999999999999</v>
      </c>
    </row>
    <row r="5243" spans="1:2" x14ac:dyDescent="0.25">
      <c r="A5243" s="4">
        <v>37713</v>
      </c>
      <c r="B5243" s="90">
        <v>0.37359999999999999</v>
      </c>
    </row>
    <row r="5244" spans="1:2" x14ac:dyDescent="0.25">
      <c r="A5244" s="4">
        <v>37712</v>
      </c>
      <c r="B5244" s="90">
        <v>0.41839999999999999</v>
      </c>
    </row>
    <row r="5245" spans="1:2" x14ac:dyDescent="0.25">
      <c r="A5245" s="4">
        <v>37711</v>
      </c>
      <c r="B5245" s="90">
        <v>0.46500000000000002</v>
      </c>
    </row>
    <row r="5246" spans="1:2" x14ac:dyDescent="0.25">
      <c r="A5246" s="4">
        <v>37710</v>
      </c>
      <c r="B5246" s="90">
        <v>0.4199</v>
      </c>
    </row>
    <row r="5247" spans="1:2" x14ac:dyDescent="0.25">
      <c r="A5247" s="4">
        <v>37709</v>
      </c>
      <c r="B5247" s="90">
        <v>0.38059999999999999</v>
      </c>
    </row>
    <row r="5248" spans="1:2" x14ac:dyDescent="0.25">
      <c r="A5248" s="4">
        <v>37708</v>
      </c>
      <c r="B5248" s="90">
        <v>0.38340000000000002</v>
      </c>
    </row>
    <row r="5249" spans="1:2" x14ac:dyDescent="0.25">
      <c r="A5249" s="4">
        <v>37707</v>
      </c>
      <c r="B5249" s="90">
        <v>0.44850000000000001</v>
      </c>
    </row>
    <row r="5250" spans="1:2" x14ac:dyDescent="0.25">
      <c r="A5250" s="4">
        <v>37706</v>
      </c>
      <c r="B5250" s="90">
        <v>0.4748</v>
      </c>
    </row>
    <row r="5251" spans="1:2" x14ac:dyDescent="0.25">
      <c r="A5251" s="4">
        <v>37705</v>
      </c>
      <c r="B5251" s="90">
        <v>0.45590000000000003</v>
      </c>
    </row>
    <row r="5252" spans="1:2" x14ac:dyDescent="0.25">
      <c r="A5252" s="4">
        <v>37704</v>
      </c>
      <c r="B5252" s="90">
        <v>0.47660000000000002</v>
      </c>
    </row>
    <row r="5253" spans="1:2" x14ac:dyDescent="0.25">
      <c r="A5253" s="4">
        <v>37703</v>
      </c>
      <c r="B5253" s="90">
        <v>0.42120000000000002</v>
      </c>
    </row>
    <row r="5254" spans="1:2" x14ac:dyDescent="0.25">
      <c r="A5254" s="4">
        <v>37702</v>
      </c>
      <c r="B5254" s="90">
        <v>0.38179999999999997</v>
      </c>
    </row>
    <row r="5255" spans="1:2" x14ac:dyDescent="0.25">
      <c r="A5255" s="4">
        <v>37701</v>
      </c>
      <c r="B5255" s="90">
        <v>0.41589999999999999</v>
      </c>
    </row>
    <row r="5256" spans="1:2" x14ac:dyDescent="0.25">
      <c r="A5256" s="4">
        <v>37700</v>
      </c>
      <c r="B5256" s="90">
        <v>0.48099999999999998</v>
      </c>
    </row>
    <row r="5257" spans="1:2" x14ac:dyDescent="0.25">
      <c r="A5257" s="4">
        <v>37699</v>
      </c>
      <c r="B5257" s="90">
        <v>0.52890000000000004</v>
      </c>
    </row>
    <row r="5258" spans="1:2" x14ac:dyDescent="0.25">
      <c r="A5258" s="4">
        <v>37698</v>
      </c>
      <c r="B5258" s="90">
        <v>0.5736</v>
      </c>
    </row>
    <row r="5259" spans="1:2" x14ac:dyDescent="0.25">
      <c r="A5259" s="4">
        <v>37697</v>
      </c>
      <c r="B5259" s="90">
        <v>0.58189999999999997</v>
      </c>
    </row>
    <row r="5260" spans="1:2" x14ac:dyDescent="0.25">
      <c r="A5260" s="4">
        <v>37696</v>
      </c>
      <c r="B5260" s="90">
        <v>0.52749999999999997</v>
      </c>
    </row>
    <row r="5261" spans="1:2" x14ac:dyDescent="0.25">
      <c r="A5261" s="4">
        <v>37695</v>
      </c>
      <c r="B5261" s="90">
        <v>0.4773</v>
      </c>
    </row>
    <row r="5262" spans="1:2" x14ac:dyDescent="0.25">
      <c r="A5262" s="4">
        <v>37694</v>
      </c>
      <c r="B5262" s="90">
        <v>0.47439999999999999</v>
      </c>
    </row>
    <row r="5263" spans="1:2" x14ac:dyDescent="0.25">
      <c r="A5263" s="4">
        <v>37693</v>
      </c>
      <c r="B5263" s="90">
        <v>0.5353</v>
      </c>
    </row>
    <row r="5264" spans="1:2" x14ac:dyDescent="0.25">
      <c r="A5264" s="4">
        <v>37692</v>
      </c>
      <c r="B5264" s="90">
        <v>0.56840000000000002</v>
      </c>
    </row>
    <row r="5265" spans="1:2" x14ac:dyDescent="0.25">
      <c r="A5265" s="4">
        <v>37691</v>
      </c>
      <c r="B5265" s="90">
        <v>0.56420000000000003</v>
      </c>
    </row>
    <row r="5266" spans="1:2" x14ac:dyDescent="0.25">
      <c r="A5266" s="4">
        <v>37690</v>
      </c>
      <c r="B5266" s="90">
        <v>0.57379999999999998</v>
      </c>
    </row>
    <row r="5267" spans="1:2" x14ac:dyDescent="0.25">
      <c r="A5267" s="4">
        <v>37689</v>
      </c>
      <c r="B5267" s="90">
        <v>0.53359999999999996</v>
      </c>
    </row>
    <row r="5268" spans="1:2" x14ac:dyDescent="0.25">
      <c r="A5268" s="4">
        <v>37688</v>
      </c>
      <c r="B5268" s="90">
        <v>0.48270000000000002</v>
      </c>
    </row>
    <row r="5269" spans="1:2" x14ac:dyDescent="0.25">
      <c r="A5269" s="4">
        <v>37687</v>
      </c>
      <c r="B5269" s="90">
        <v>0.49259999999999998</v>
      </c>
    </row>
    <row r="5270" spans="1:2" x14ac:dyDescent="0.25">
      <c r="A5270" s="4">
        <v>37686</v>
      </c>
      <c r="B5270" s="90">
        <v>0.53879999999999995</v>
      </c>
    </row>
    <row r="5271" spans="1:2" x14ac:dyDescent="0.25">
      <c r="A5271" s="4">
        <v>37685</v>
      </c>
      <c r="B5271" s="90">
        <v>0.54549999999999998</v>
      </c>
    </row>
    <row r="5272" spans="1:2" x14ac:dyDescent="0.25">
      <c r="A5272" s="4">
        <v>37684</v>
      </c>
      <c r="B5272" s="90">
        <v>0.51570000000000005</v>
      </c>
    </row>
    <row r="5273" spans="1:2" x14ac:dyDescent="0.25">
      <c r="A5273" s="4">
        <v>37683</v>
      </c>
      <c r="B5273" s="90">
        <v>0.46660000000000001</v>
      </c>
    </row>
    <row r="5274" spans="1:2" x14ac:dyDescent="0.25">
      <c r="A5274" s="4">
        <v>37682</v>
      </c>
      <c r="B5274" s="90">
        <v>0.41739999999999999</v>
      </c>
    </row>
    <row r="5275" spans="1:2" x14ac:dyDescent="0.25">
      <c r="A5275" s="4">
        <v>37681</v>
      </c>
      <c r="B5275" s="90">
        <v>0.32919999999999999</v>
      </c>
    </row>
    <row r="5276" spans="1:2" x14ac:dyDescent="0.25">
      <c r="A5276" s="4">
        <v>37680</v>
      </c>
      <c r="B5276" s="90">
        <v>0.33439999999999998</v>
      </c>
    </row>
    <row r="5277" spans="1:2" x14ac:dyDescent="0.25">
      <c r="A5277" s="4">
        <v>37679</v>
      </c>
      <c r="B5277" s="90">
        <v>0.34320000000000001</v>
      </c>
    </row>
    <row r="5278" spans="1:2" x14ac:dyDescent="0.25">
      <c r="A5278" s="4">
        <v>37678</v>
      </c>
      <c r="B5278" s="90">
        <v>0.32079999999999997</v>
      </c>
    </row>
    <row r="5279" spans="1:2" x14ac:dyDescent="0.25">
      <c r="A5279" s="4">
        <v>37677</v>
      </c>
      <c r="B5279" s="90">
        <v>0.33779999999999999</v>
      </c>
    </row>
    <row r="5280" spans="1:2" x14ac:dyDescent="0.25">
      <c r="A5280" s="4">
        <v>37676</v>
      </c>
      <c r="B5280" s="90">
        <v>0.3332</v>
      </c>
    </row>
    <row r="5281" spans="1:2" x14ac:dyDescent="0.25">
      <c r="A5281" s="4">
        <v>37675</v>
      </c>
      <c r="B5281" s="90">
        <v>0.3402</v>
      </c>
    </row>
    <row r="5282" spans="1:2" x14ac:dyDescent="0.25">
      <c r="A5282" s="4">
        <v>37674</v>
      </c>
      <c r="B5282" s="90">
        <v>0.3402</v>
      </c>
    </row>
    <row r="5283" spans="1:2" x14ac:dyDescent="0.25">
      <c r="A5283" s="4">
        <v>37673</v>
      </c>
      <c r="B5283" s="90">
        <v>0.3473</v>
      </c>
    </row>
    <row r="5284" spans="1:2" x14ac:dyDescent="0.25">
      <c r="A5284" s="4">
        <v>37672</v>
      </c>
      <c r="B5284" s="90">
        <v>0.34649999999999997</v>
      </c>
    </row>
    <row r="5285" spans="1:2" x14ac:dyDescent="0.25">
      <c r="A5285" s="4">
        <v>37671</v>
      </c>
      <c r="B5285" s="90">
        <v>0.3301</v>
      </c>
    </row>
    <row r="5286" spans="1:2" x14ac:dyDescent="0.25">
      <c r="A5286" s="4">
        <v>37670</v>
      </c>
      <c r="B5286" s="90">
        <v>0.3478</v>
      </c>
    </row>
    <row r="5287" spans="1:2" x14ac:dyDescent="0.25">
      <c r="A5287" s="4">
        <v>37669</v>
      </c>
      <c r="B5287" s="90">
        <v>0.32840000000000003</v>
      </c>
    </row>
    <row r="5288" spans="1:2" x14ac:dyDescent="0.25">
      <c r="A5288" s="4">
        <v>37668</v>
      </c>
      <c r="B5288" s="90">
        <v>0.3382</v>
      </c>
    </row>
    <row r="5289" spans="1:2" x14ac:dyDescent="0.25">
      <c r="A5289" s="4">
        <v>37667</v>
      </c>
      <c r="B5289" s="90">
        <v>0.3382</v>
      </c>
    </row>
    <row r="5290" spans="1:2" x14ac:dyDescent="0.25">
      <c r="A5290" s="4">
        <v>37666</v>
      </c>
      <c r="B5290" s="90">
        <v>0.3382</v>
      </c>
    </row>
    <row r="5291" spans="1:2" x14ac:dyDescent="0.25">
      <c r="A5291" s="4">
        <v>37665</v>
      </c>
      <c r="B5291" s="90">
        <v>0.32850000000000001</v>
      </c>
    </row>
    <row r="5292" spans="1:2" x14ac:dyDescent="0.25">
      <c r="A5292" s="4">
        <v>37664</v>
      </c>
      <c r="B5292" s="90">
        <v>0.32579999999999998</v>
      </c>
    </row>
    <row r="5293" spans="1:2" x14ac:dyDescent="0.25">
      <c r="A5293" s="4">
        <v>37663</v>
      </c>
      <c r="B5293" s="90">
        <v>0.314</v>
      </c>
    </row>
    <row r="5294" spans="1:2" x14ac:dyDescent="0.25">
      <c r="A5294" s="4">
        <v>37662</v>
      </c>
      <c r="B5294" s="90">
        <v>0.31769999999999998</v>
      </c>
    </row>
    <row r="5295" spans="1:2" x14ac:dyDescent="0.25">
      <c r="A5295" s="4">
        <v>37661</v>
      </c>
      <c r="B5295" s="90">
        <v>0.3085</v>
      </c>
    </row>
    <row r="5296" spans="1:2" x14ac:dyDescent="0.25">
      <c r="A5296" s="4">
        <v>37660</v>
      </c>
      <c r="B5296" s="90">
        <v>0.3085</v>
      </c>
    </row>
    <row r="5297" spans="1:2" x14ac:dyDescent="0.25">
      <c r="A5297" s="4">
        <v>37659</v>
      </c>
      <c r="B5297" s="90">
        <v>0.29949999999999999</v>
      </c>
    </row>
    <row r="5298" spans="1:2" x14ac:dyDescent="0.25">
      <c r="A5298" s="4">
        <v>37658</v>
      </c>
      <c r="B5298" s="90">
        <v>0.30249999999999999</v>
      </c>
    </row>
    <row r="5299" spans="1:2" x14ac:dyDescent="0.25">
      <c r="A5299" s="4">
        <v>37657</v>
      </c>
      <c r="B5299" s="90">
        <v>0.30399999999999999</v>
      </c>
    </row>
    <row r="5300" spans="1:2" x14ac:dyDescent="0.25">
      <c r="A5300" s="4">
        <v>37656</v>
      </c>
      <c r="B5300" s="90">
        <v>0.3553</v>
      </c>
    </row>
    <row r="5301" spans="1:2" x14ac:dyDescent="0.25">
      <c r="A5301" s="4">
        <v>37655</v>
      </c>
      <c r="B5301" s="90">
        <v>0.41160000000000002</v>
      </c>
    </row>
    <row r="5302" spans="1:2" x14ac:dyDescent="0.25">
      <c r="A5302" s="4">
        <v>37654</v>
      </c>
      <c r="B5302" s="90">
        <v>0.41160000000000002</v>
      </c>
    </row>
    <row r="5303" spans="1:2" x14ac:dyDescent="0.25">
      <c r="A5303" s="4">
        <v>37653</v>
      </c>
      <c r="B5303" s="90">
        <v>0.41160000000000002</v>
      </c>
    </row>
    <row r="5304" spans="1:2" x14ac:dyDescent="0.25">
      <c r="A5304" s="4">
        <v>37652</v>
      </c>
      <c r="B5304" s="90">
        <v>0.44890000000000002</v>
      </c>
    </row>
    <row r="5305" spans="1:2" x14ac:dyDescent="0.25">
      <c r="A5305" s="4">
        <v>37651</v>
      </c>
      <c r="B5305" s="90">
        <v>0.47239999999999999</v>
      </c>
    </row>
    <row r="5306" spans="1:2" x14ac:dyDescent="0.25">
      <c r="A5306" s="4">
        <v>37650</v>
      </c>
      <c r="B5306" s="90">
        <v>0.53269999999999995</v>
      </c>
    </row>
    <row r="5307" spans="1:2" x14ac:dyDescent="0.25">
      <c r="A5307" s="4">
        <v>37649</v>
      </c>
      <c r="B5307" s="90">
        <v>0.50780000000000003</v>
      </c>
    </row>
    <row r="5308" spans="1:2" x14ac:dyDescent="0.25">
      <c r="A5308" s="4">
        <v>37648</v>
      </c>
      <c r="B5308" s="90">
        <v>0.5131</v>
      </c>
    </row>
    <row r="5309" spans="1:2" x14ac:dyDescent="0.25">
      <c r="A5309" s="4">
        <v>37647</v>
      </c>
      <c r="B5309" s="90">
        <v>0.46839999999999998</v>
      </c>
    </row>
    <row r="5310" spans="1:2" x14ac:dyDescent="0.25">
      <c r="A5310" s="4">
        <v>37646</v>
      </c>
      <c r="B5310" s="90">
        <v>0.42330000000000001</v>
      </c>
    </row>
    <row r="5311" spans="1:2" x14ac:dyDescent="0.25">
      <c r="A5311" s="4">
        <v>37645</v>
      </c>
      <c r="B5311" s="90">
        <v>0.42480000000000001</v>
      </c>
    </row>
    <row r="5312" spans="1:2" x14ac:dyDescent="0.25">
      <c r="A5312" s="4">
        <v>37644</v>
      </c>
      <c r="B5312" s="90">
        <v>0.4672</v>
      </c>
    </row>
    <row r="5313" spans="1:2" x14ac:dyDescent="0.25">
      <c r="A5313" s="4">
        <v>37643</v>
      </c>
      <c r="B5313" s="90">
        <v>0.53049999999999997</v>
      </c>
    </row>
    <row r="5314" spans="1:2" x14ac:dyDescent="0.25">
      <c r="A5314" s="4">
        <v>37642</v>
      </c>
      <c r="B5314" s="90">
        <v>0.52410000000000001</v>
      </c>
    </row>
    <row r="5315" spans="1:2" x14ac:dyDescent="0.25">
      <c r="A5315" s="4">
        <v>37641</v>
      </c>
      <c r="B5315" s="90">
        <v>0.50319999999999998</v>
      </c>
    </row>
    <row r="5316" spans="1:2" x14ac:dyDescent="0.25">
      <c r="A5316" s="4">
        <v>37640</v>
      </c>
      <c r="B5316" s="90">
        <v>0.4652</v>
      </c>
    </row>
    <row r="5317" spans="1:2" x14ac:dyDescent="0.25">
      <c r="A5317" s="4">
        <v>37639</v>
      </c>
      <c r="B5317" s="90">
        <v>0.42070000000000002</v>
      </c>
    </row>
    <row r="5318" spans="1:2" x14ac:dyDescent="0.25">
      <c r="A5318" s="4">
        <v>37638</v>
      </c>
      <c r="B5318" s="90">
        <v>0.4178</v>
      </c>
    </row>
    <row r="5319" spans="1:2" x14ac:dyDescent="0.25">
      <c r="A5319" s="4">
        <v>37637</v>
      </c>
      <c r="B5319" s="90">
        <v>0.46260000000000001</v>
      </c>
    </row>
    <row r="5320" spans="1:2" x14ac:dyDescent="0.25">
      <c r="A5320" s="4">
        <v>37636</v>
      </c>
      <c r="B5320" s="90">
        <v>0.51570000000000005</v>
      </c>
    </row>
    <row r="5321" spans="1:2" x14ac:dyDescent="0.25">
      <c r="A5321" s="4">
        <v>37635</v>
      </c>
      <c r="B5321" s="90">
        <v>0.5101</v>
      </c>
    </row>
    <row r="5322" spans="1:2" x14ac:dyDescent="0.25">
      <c r="A5322" s="4">
        <v>37634</v>
      </c>
      <c r="B5322" s="90">
        <v>0.51180000000000003</v>
      </c>
    </row>
    <row r="5323" spans="1:2" x14ac:dyDescent="0.25">
      <c r="A5323" s="4">
        <v>37633</v>
      </c>
      <c r="B5323" s="90">
        <v>0.46300000000000002</v>
      </c>
    </row>
    <row r="5324" spans="1:2" x14ac:dyDescent="0.25">
      <c r="A5324" s="4">
        <v>37632</v>
      </c>
      <c r="B5324" s="90">
        <v>0.41849999999999998</v>
      </c>
    </row>
    <row r="5325" spans="1:2" x14ac:dyDescent="0.25">
      <c r="A5325" s="4">
        <v>37631</v>
      </c>
      <c r="B5325" s="90">
        <v>0.40539999999999998</v>
      </c>
    </row>
    <row r="5326" spans="1:2" x14ac:dyDescent="0.25">
      <c r="A5326" s="4">
        <v>37630</v>
      </c>
      <c r="B5326" s="90">
        <v>0.45090000000000002</v>
      </c>
    </row>
    <row r="5327" spans="1:2" x14ac:dyDescent="0.25">
      <c r="A5327" s="4">
        <v>37629</v>
      </c>
      <c r="B5327" s="90">
        <v>0.5131</v>
      </c>
    </row>
    <row r="5328" spans="1:2" x14ac:dyDescent="0.25">
      <c r="A5328" s="4">
        <v>37628</v>
      </c>
      <c r="B5328" s="90">
        <v>0.51829999999999998</v>
      </c>
    </row>
    <row r="5329" spans="1:2" x14ac:dyDescent="0.25">
      <c r="A5329" s="4">
        <v>37627</v>
      </c>
      <c r="B5329" s="90">
        <v>0.51849999999999996</v>
      </c>
    </row>
    <row r="5330" spans="1:2" x14ac:dyDescent="0.25">
      <c r="A5330" s="4">
        <v>37626</v>
      </c>
      <c r="B5330" s="90">
        <v>0.4738</v>
      </c>
    </row>
    <row r="5331" spans="1:2" x14ac:dyDescent="0.25">
      <c r="A5331" s="4">
        <v>37625</v>
      </c>
      <c r="B5331" s="90">
        <v>0.4284</v>
      </c>
    </row>
    <row r="5332" spans="1:2" x14ac:dyDescent="0.25">
      <c r="A5332" s="4">
        <v>37624</v>
      </c>
      <c r="B5332" s="90">
        <v>0.42009999999999997</v>
      </c>
    </row>
    <row r="5333" spans="1:2" x14ac:dyDescent="0.25">
      <c r="A5333" s="4">
        <v>37623</v>
      </c>
      <c r="B5333" s="90">
        <v>0.49109999999999998</v>
      </c>
    </row>
    <row r="5334" spans="1:2" x14ac:dyDescent="0.25">
      <c r="A5334" s="4">
        <v>37622</v>
      </c>
      <c r="B5334" s="90">
        <v>0.48780000000000001</v>
      </c>
    </row>
    <row r="5335" spans="1:2" x14ac:dyDescent="0.25">
      <c r="A5335" s="4">
        <v>37621</v>
      </c>
      <c r="B5335" s="90">
        <v>0.47470000000000001</v>
      </c>
    </row>
    <row r="5336" spans="1:2" x14ac:dyDescent="0.25">
      <c r="A5336" s="4">
        <v>37620</v>
      </c>
      <c r="B5336" s="90">
        <v>0.47470000000000001</v>
      </c>
    </row>
    <row r="5337" spans="1:2" x14ac:dyDescent="0.25">
      <c r="A5337" s="4">
        <v>37619</v>
      </c>
      <c r="B5337" s="90">
        <v>0.43480000000000002</v>
      </c>
    </row>
    <row r="5338" spans="1:2" x14ac:dyDescent="0.25">
      <c r="A5338" s="4">
        <v>37618</v>
      </c>
      <c r="B5338" s="90">
        <v>0.3891</v>
      </c>
    </row>
    <row r="5339" spans="1:2" x14ac:dyDescent="0.25">
      <c r="A5339" s="4">
        <v>37617</v>
      </c>
      <c r="B5339" s="90">
        <v>0.38540000000000002</v>
      </c>
    </row>
    <row r="5340" spans="1:2" x14ac:dyDescent="0.25">
      <c r="A5340" s="4">
        <v>37616</v>
      </c>
      <c r="B5340" s="90">
        <v>0.42859999999999998</v>
      </c>
    </row>
    <row r="5341" spans="1:2" x14ac:dyDescent="0.25">
      <c r="A5341" s="4">
        <v>37615</v>
      </c>
      <c r="B5341" s="90">
        <v>0.41639999999999999</v>
      </c>
    </row>
    <row r="5342" spans="1:2" x14ac:dyDescent="0.25">
      <c r="A5342" s="4">
        <v>37614</v>
      </c>
      <c r="B5342" s="90">
        <v>0.40429999999999999</v>
      </c>
    </row>
    <row r="5343" spans="1:2" x14ac:dyDescent="0.25">
      <c r="A5343" s="4">
        <v>37613</v>
      </c>
      <c r="B5343" s="90">
        <v>0.40849999999999997</v>
      </c>
    </row>
    <row r="5344" spans="1:2" x14ac:dyDescent="0.25">
      <c r="A5344" s="4">
        <v>37612</v>
      </c>
      <c r="B5344" s="90">
        <v>0.37009999999999998</v>
      </c>
    </row>
    <row r="5345" spans="1:2" x14ac:dyDescent="0.25">
      <c r="A5345" s="4">
        <v>37611</v>
      </c>
      <c r="B5345" s="90">
        <v>0.32640000000000002</v>
      </c>
    </row>
    <row r="5346" spans="1:2" x14ac:dyDescent="0.25">
      <c r="A5346" s="4">
        <v>37610</v>
      </c>
      <c r="B5346" s="90">
        <v>0.32119999999999999</v>
      </c>
    </row>
    <row r="5347" spans="1:2" x14ac:dyDescent="0.25">
      <c r="A5347" s="4">
        <v>37609</v>
      </c>
      <c r="B5347" s="90">
        <v>0.37740000000000001</v>
      </c>
    </row>
    <row r="5348" spans="1:2" x14ac:dyDescent="0.25">
      <c r="A5348" s="4">
        <v>37608</v>
      </c>
      <c r="B5348" s="90">
        <v>0.39789999999999998</v>
      </c>
    </row>
    <row r="5349" spans="1:2" x14ac:dyDescent="0.25">
      <c r="A5349" s="4">
        <v>37607</v>
      </c>
      <c r="B5349" s="90">
        <v>0.35410000000000003</v>
      </c>
    </row>
    <row r="5350" spans="1:2" x14ac:dyDescent="0.25">
      <c r="A5350" s="4">
        <v>37606</v>
      </c>
      <c r="B5350" s="90">
        <v>0.39090000000000003</v>
      </c>
    </row>
    <row r="5351" spans="1:2" x14ac:dyDescent="0.25">
      <c r="A5351" s="4">
        <v>37605</v>
      </c>
      <c r="B5351" s="90">
        <v>0.33839999999999998</v>
      </c>
    </row>
    <row r="5352" spans="1:2" x14ac:dyDescent="0.25">
      <c r="A5352" s="4">
        <v>37604</v>
      </c>
      <c r="B5352" s="90">
        <v>0.28789999999999999</v>
      </c>
    </row>
    <row r="5353" spans="1:2" x14ac:dyDescent="0.25">
      <c r="A5353" s="4">
        <v>37603</v>
      </c>
      <c r="B5353" s="90">
        <v>0.27810000000000001</v>
      </c>
    </row>
    <row r="5354" spans="1:2" x14ac:dyDescent="0.25">
      <c r="A5354" s="4">
        <v>37602</v>
      </c>
      <c r="B5354" s="90">
        <v>0.3337</v>
      </c>
    </row>
    <row r="5355" spans="1:2" x14ac:dyDescent="0.25">
      <c r="A5355" s="4">
        <v>37601</v>
      </c>
      <c r="B5355" s="90">
        <v>0.37769999999999998</v>
      </c>
    </row>
    <row r="5356" spans="1:2" x14ac:dyDescent="0.25">
      <c r="A5356" s="4">
        <v>37600</v>
      </c>
      <c r="B5356" s="90">
        <v>0.34789999999999999</v>
      </c>
    </row>
    <row r="5357" spans="1:2" x14ac:dyDescent="0.25">
      <c r="A5357" s="4">
        <v>37599</v>
      </c>
      <c r="B5357" s="90">
        <v>0.3518</v>
      </c>
    </row>
    <row r="5358" spans="1:2" x14ac:dyDescent="0.25">
      <c r="A5358" s="4">
        <v>37598</v>
      </c>
      <c r="B5358" s="90">
        <v>0.3105</v>
      </c>
    </row>
    <row r="5359" spans="1:2" x14ac:dyDescent="0.25">
      <c r="A5359" s="4">
        <v>37597</v>
      </c>
      <c r="B5359" s="90">
        <v>0.27229999999999999</v>
      </c>
    </row>
    <row r="5360" spans="1:2" x14ac:dyDescent="0.25">
      <c r="A5360" s="4">
        <v>37596</v>
      </c>
      <c r="B5360" s="90">
        <v>0.26950000000000002</v>
      </c>
    </row>
    <row r="5361" spans="1:2" x14ac:dyDescent="0.25">
      <c r="A5361" s="4">
        <v>37595</v>
      </c>
      <c r="B5361" s="90">
        <v>0.30170000000000002</v>
      </c>
    </row>
    <row r="5362" spans="1:2" x14ac:dyDescent="0.25">
      <c r="A5362" s="4">
        <v>37594</v>
      </c>
      <c r="B5362" s="90">
        <v>0.36499999999999999</v>
      </c>
    </row>
    <row r="5363" spans="1:2" x14ac:dyDescent="0.25">
      <c r="A5363" s="4">
        <v>37593</v>
      </c>
      <c r="B5363" s="90">
        <v>0.30359999999999998</v>
      </c>
    </row>
    <row r="5364" spans="1:2" x14ac:dyDescent="0.25">
      <c r="A5364" s="4">
        <v>37592</v>
      </c>
      <c r="B5364" s="90">
        <v>0.35420000000000001</v>
      </c>
    </row>
    <row r="5365" spans="1:2" x14ac:dyDescent="0.25">
      <c r="A5365" s="4">
        <v>37591</v>
      </c>
      <c r="B5365" s="90">
        <v>0.31219999999999998</v>
      </c>
    </row>
    <row r="5366" spans="1:2" x14ac:dyDescent="0.25">
      <c r="A5366" s="4">
        <v>37590</v>
      </c>
      <c r="B5366" s="90">
        <v>0.27339999999999998</v>
      </c>
    </row>
    <row r="5367" spans="1:2" x14ac:dyDescent="0.25">
      <c r="A5367" s="4">
        <v>37589</v>
      </c>
      <c r="B5367" s="90">
        <v>0.31859999999999999</v>
      </c>
    </row>
    <row r="5368" spans="1:2" x14ac:dyDescent="0.25">
      <c r="A5368" s="4">
        <v>37588</v>
      </c>
      <c r="B5368" s="90">
        <v>0.36649999999999999</v>
      </c>
    </row>
    <row r="5369" spans="1:2" x14ac:dyDescent="0.25">
      <c r="A5369" s="4">
        <v>37587</v>
      </c>
      <c r="B5369" s="90">
        <v>0.33760000000000001</v>
      </c>
    </row>
    <row r="5370" spans="1:2" x14ac:dyDescent="0.25">
      <c r="A5370" s="4">
        <v>37586</v>
      </c>
      <c r="B5370" s="90">
        <v>0.31519999999999998</v>
      </c>
    </row>
    <row r="5371" spans="1:2" x14ac:dyDescent="0.25">
      <c r="A5371" s="4">
        <v>37585</v>
      </c>
      <c r="B5371" s="90">
        <v>0.35599999999999998</v>
      </c>
    </row>
    <row r="5372" spans="1:2" x14ac:dyDescent="0.25">
      <c r="A5372" s="4">
        <v>37584</v>
      </c>
      <c r="B5372" s="90">
        <v>0.31850000000000001</v>
      </c>
    </row>
    <row r="5373" spans="1:2" x14ac:dyDescent="0.25">
      <c r="A5373" s="4">
        <v>37583</v>
      </c>
      <c r="B5373" s="90">
        <v>0.28310000000000002</v>
      </c>
    </row>
    <row r="5374" spans="1:2" x14ac:dyDescent="0.25">
      <c r="A5374" s="4">
        <v>37582</v>
      </c>
      <c r="B5374" s="90">
        <v>0.3165</v>
      </c>
    </row>
    <row r="5375" spans="1:2" x14ac:dyDescent="0.25">
      <c r="A5375" s="4">
        <v>37581</v>
      </c>
      <c r="B5375" s="90">
        <v>0.35489999999999999</v>
      </c>
    </row>
    <row r="5376" spans="1:2" x14ac:dyDescent="0.25">
      <c r="A5376" s="4">
        <v>37580</v>
      </c>
      <c r="B5376" s="90">
        <v>0.34789999999999999</v>
      </c>
    </row>
    <row r="5377" spans="1:2" x14ac:dyDescent="0.25">
      <c r="A5377" s="4">
        <v>37579</v>
      </c>
      <c r="B5377" s="90">
        <v>0.37319999999999998</v>
      </c>
    </row>
    <row r="5378" spans="1:2" x14ac:dyDescent="0.25">
      <c r="A5378" s="4">
        <v>37578</v>
      </c>
      <c r="B5378" s="90">
        <v>0.37890000000000001</v>
      </c>
    </row>
    <row r="5379" spans="1:2" x14ac:dyDescent="0.25">
      <c r="A5379" s="4">
        <v>37577</v>
      </c>
      <c r="B5379" s="90">
        <v>0.33139999999999997</v>
      </c>
    </row>
    <row r="5380" spans="1:2" x14ac:dyDescent="0.25">
      <c r="A5380" s="4">
        <v>37576</v>
      </c>
      <c r="B5380" s="90">
        <v>0.2944</v>
      </c>
    </row>
    <row r="5381" spans="1:2" x14ac:dyDescent="0.25">
      <c r="A5381" s="4">
        <v>37575</v>
      </c>
      <c r="B5381" s="90">
        <v>0.2944</v>
      </c>
    </row>
    <row r="5382" spans="1:2" x14ac:dyDescent="0.25">
      <c r="A5382" s="4">
        <v>37574</v>
      </c>
      <c r="B5382" s="90">
        <v>0.33119999999999999</v>
      </c>
    </row>
    <row r="5383" spans="1:2" x14ac:dyDescent="0.25">
      <c r="A5383" s="4">
        <v>37573</v>
      </c>
      <c r="B5383" s="90">
        <v>0.3322</v>
      </c>
    </row>
    <row r="5384" spans="1:2" x14ac:dyDescent="0.25">
      <c r="A5384" s="4">
        <v>37572</v>
      </c>
      <c r="B5384" s="90">
        <v>0.308</v>
      </c>
    </row>
    <row r="5385" spans="1:2" x14ac:dyDescent="0.25">
      <c r="A5385" s="4">
        <v>37571</v>
      </c>
      <c r="B5385" s="90">
        <v>0.31469999999999998</v>
      </c>
    </row>
    <row r="5386" spans="1:2" x14ac:dyDescent="0.25">
      <c r="A5386" s="4">
        <v>37570</v>
      </c>
      <c r="B5386" s="90">
        <v>0.27150000000000002</v>
      </c>
    </row>
    <row r="5387" spans="1:2" x14ac:dyDescent="0.25">
      <c r="A5387" s="4">
        <v>37569</v>
      </c>
      <c r="B5387" s="90">
        <v>0.2273</v>
      </c>
    </row>
    <row r="5388" spans="1:2" x14ac:dyDescent="0.25">
      <c r="A5388" s="4">
        <v>37568</v>
      </c>
      <c r="B5388" s="90">
        <v>0.26300000000000001</v>
      </c>
    </row>
    <row r="5389" spans="1:2" x14ac:dyDescent="0.25">
      <c r="A5389" s="4">
        <v>37567</v>
      </c>
      <c r="B5389" s="90">
        <v>0.30620000000000003</v>
      </c>
    </row>
    <row r="5390" spans="1:2" x14ac:dyDescent="0.25">
      <c r="A5390" s="4">
        <v>37566</v>
      </c>
      <c r="B5390" s="90">
        <v>0.31830000000000003</v>
      </c>
    </row>
    <row r="5391" spans="1:2" x14ac:dyDescent="0.25">
      <c r="A5391" s="4">
        <v>37565</v>
      </c>
      <c r="B5391" s="90">
        <v>0.30769999999999997</v>
      </c>
    </row>
    <row r="5392" spans="1:2" x14ac:dyDescent="0.25">
      <c r="A5392" s="4">
        <v>37564</v>
      </c>
      <c r="B5392" s="90">
        <v>0.31209999999999999</v>
      </c>
    </row>
    <row r="5393" spans="1:2" x14ac:dyDescent="0.25">
      <c r="A5393" s="4">
        <v>37563</v>
      </c>
      <c r="B5393" s="90">
        <v>0.27089999999999997</v>
      </c>
    </row>
    <row r="5394" spans="1:2" x14ac:dyDescent="0.25">
      <c r="A5394" s="4">
        <v>37562</v>
      </c>
      <c r="B5394" s="90">
        <v>0.2268</v>
      </c>
    </row>
    <row r="5395" spans="1:2" x14ac:dyDescent="0.25">
      <c r="A5395" s="4">
        <v>37561</v>
      </c>
      <c r="B5395" s="90">
        <v>0.26440000000000002</v>
      </c>
    </row>
    <row r="5396" spans="1:2" x14ac:dyDescent="0.25">
      <c r="A5396" s="4">
        <v>37560</v>
      </c>
      <c r="B5396" s="90">
        <v>0.307</v>
      </c>
    </row>
    <row r="5397" spans="1:2" x14ac:dyDescent="0.25">
      <c r="A5397" s="4">
        <v>37559</v>
      </c>
      <c r="B5397" s="90">
        <v>0.3523</v>
      </c>
    </row>
    <row r="5398" spans="1:2" x14ac:dyDescent="0.25">
      <c r="A5398" s="4">
        <v>37558</v>
      </c>
      <c r="B5398" s="90">
        <v>0.34379999999999999</v>
      </c>
    </row>
    <row r="5399" spans="1:2" x14ac:dyDescent="0.25">
      <c r="A5399" s="4">
        <v>37557</v>
      </c>
      <c r="B5399" s="90">
        <v>0.3498</v>
      </c>
    </row>
    <row r="5400" spans="1:2" x14ac:dyDescent="0.25">
      <c r="A5400" s="4">
        <v>37556</v>
      </c>
      <c r="B5400" s="90">
        <v>0.29870000000000002</v>
      </c>
    </row>
    <row r="5401" spans="1:2" x14ac:dyDescent="0.25">
      <c r="A5401" s="4">
        <v>37555</v>
      </c>
      <c r="B5401" s="90">
        <v>0.26469999999999999</v>
      </c>
    </row>
    <row r="5402" spans="1:2" x14ac:dyDescent="0.25">
      <c r="A5402" s="4">
        <v>37554</v>
      </c>
      <c r="B5402" s="90">
        <v>0.25900000000000001</v>
      </c>
    </row>
    <row r="5403" spans="1:2" x14ac:dyDescent="0.25">
      <c r="A5403" s="4">
        <v>37553</v>
      </c>
      <c r="B5403" s="90">
        <v>0.29859999999999998</v>
      </c>
    </row>
    <row r="5404" spans="1:2" x14ac:dyDescent="0.25">
      <c r="A5404" s="4">
        <v>37552</v>
      </c>
      <c r="B5404" s="90">
        <v>0.33210000000000001</v>
      </c>
    </row>
    <row r="5405" spans="1:2" x14ac:dyDescent="0.25">
      <c r="A5405" s="4">
        <v>37551</v>
      </c>
      <c r="B5405" s="90">
        <v>0.31530000000000002</v>
      </c>
    </row>
    <row r="5406" spans="1:2" x14ac:dyDescent="0.25">
      <c r="A5406" s="4">
        <v>37550</v>
      </c>
      <c r="B5406" s="90">
        <v>0.33360000000000001</v>
      </c>
    </row>
    <row r="5407" spans="1:2" x14ac:dyDescent="0.25">
      <c r="A5407" s="4">
        <v>37549</v>
      </c>
      <c r="B5407" s="90">
        <v>0.30980000000000002</v>
      </c>
    </row>
    <row r="5408" spans="1:2" x14ac:dyDescent="0.25">
      <c r="A5408" s="4">
        <v>37548</v>
      </c>
      <c r="B5408" s="90">
        <v>0.27479999999999999</v>
      </c>
    </row>
    <row r="5409" spans="1:2" x14ac:dyDescent="0.25">
      <c r="A5409" s="4">
        <v>37547</v>
      </c>
      <c r="B5409" s="90">
        <v>0.2923</v>
      </c>
    </row>
    <row r="5410" spans="1:2" x14ac:dyDescent="0.25">
      <c r="A5410" s="4">
        <v>37546</v>
      </c>
      <c r="B5410" s="90">
        <v>0.34329999999999999</v>
      </c>
    </row>
    <row r="5411" spans="1:2" x14ac:dyDescent="0.25">
      <c r="A5411" s="4">
        <v>37545</v>
      </c>
      <c r="B5411" s="90">
        <v>0.39800000000000002</v>
      </c>
    </row>
    <row r="5412" spans="1:2" x14ac:dyDescent="0.25">
      <c r="A5412" s="4">
        <v>37544</v>
      </c>
      <c r="B5412" s="90">
        <v>0.39489999999999997</v>
      </c>
    </row>
    <row r="5413" spans="1:2" x14ac:dyDescent="0.25">
      <c r="A5413" s="4">
        <v>37543</v>
      </c>
      <c r="B5413" s="90">
        <v>0.318</v>
      </c>
    </row>
    <row r="5414" spans="1:2" x14ac:dyDescent="0.25">
      <c r="A5414" s="4">
        <v>37542</v>
      </c>
      <c r="B5414" s="90">
        <v>0.25419999999999998</v>
      </c>
    </row>
    <row r="5415" spans="1:2" x14ac:dyDescent="0.25">
      <c r="A5415" s="4">
        <v>37541</v>
      </c>
      <c r="B5415" s="90">
        <v>0.21790000000000001</v>
      </c>
    </row>
    <row r="5416" spans="1:2" x14ac:dyDescent="0.25">
      <c r="A5416" s="4">
        <v>37540</v>
      </c>
      <c r="B5416" s="90">
        <v>0.19450000000000001</v>
      </c>
    </row>
    <row r="5417" spans="1:2" x14ac:dyDescent="0.25">
      <c r="A5417" s="4">
        <v>37539</v>
      </c>
      <c r="B5417" s="90">
        <v>0.25390000000000001</v>
      </c>
    </row>
    <row r="5418" spans="1:2" x14ac:dyDescent="0.25">
      <c r="A5418" s="4">
        <v>37538</v>
      </c>
      <c r="B5418" s="90">
        <v>0.2828</v>
      </c>
    </row>
    <row r="5419" spans="1:2" x14ac:dyDescent="0.25">
      <c r="A5419" s="4">
        <v>37537</v>
      </c>
      <c r="B5419" s="90">
        <v>0.27279999999999999</v>
      </c>
    </row>
    <row r="5420" spans="1:2" x14ac:dyDescent="0.25">
      <c r="A5420" s="4">
        <v>37536</v>
      </c>
      <c r="B5420" s="90">
        <v>0.26690000000000003</v>
      </c>
    </row>
    <row r="5421" spans="1:2" x14ac:dyDescent="0.25">
      <c r="A5421" s="4">
        <v>37535</v>
      </c>
      <c r="B5421" s="90">
        <v>0.23300000000000001</v>
      </c>
    </row>
    <row r="5422" spans="1:2" x14ac:dyDescent="0.25">
      <c r="A5422" s="4">
        <v>37534</v>
      </c>
      <c r="B5422" s="90">
        <v>0.19869999999999999</v>
      </c>
    </row>
    <row r="5423" spans="1:2" x14ac:dyDescent="0.25">
      <c r="A5423" s="4">
        <v>37533</v>
      </c>
      <c r="B5423" s="90">
        <v>0.1991</v>
      </c>
    </row>
    <row r="5424" spans="1:2" x14ac:dyDescent="0.25">
      <c r="A5424" s="4">
        <v>37532</v>
      </c>
      <c r="B5424" s="90">
        <v>0.22370000000000001</v>
      </c>
    </row>
    <row r="5425" spans="1:2" x14ac:dyDescent="0.25">
      <c r="A5425" s="4">
        <v>37531</v>
      </c>
      <c r="B5425" s="90">
        <v>0.27479999999999999</v>
      </c>
    </row>
    <row r="5426" spans="1:2" x14ac:dyDescent="0.25">
      <c r="A5426" s="4">
        <v>37530</v>
      </c>
      <c r="B5426" s="90">
        <v>0.24160000000000001</v>
      </c>
    </row>
    <row r="5427" spans="1:2" x14ac:dyDescent="0.25">
      <c r="A5427" s="4">
        <v>37529</v>
      </c>
      <c r="B5427" s="90">
        <v>0.26479999999999998</v>
      </c>
    </row>
    <row r="5428" spans="1:2" x14ac:dyDescent="0.25">
      <c r="A5428" s="4">
        <v>37528</v>
      </c>
      <c r="B5428" s="90">
        <v>0.2218</v>
      </c>
    </row>
    <row r="5429" spans="1:2" x14ac:dyDescent="0.25">
      <c r="A5429" s="4">
        <v>37527</v>
      </c>
      <c r="B5429" s="90">
        <v>0.18590000000000001</v>
      </c>
    </row>
    <row r="5430" spans="1:2" x14ac:dyDescent="0.25">
      <c r="A5430" s="4">
        <v>37526</v>
      </c>
      <c r="B5430" s="90">
        <v>0.2056</v>
      </c>
    </row>
    <row r="5431" spans="1:2" x14ac:dyDescent="0.25">
      <c r="A5431" s="4">
        <v>37525</v>
      </c>
      <c r="B5431" s="90">
        <v>0.24399999999999999</v>
      </c>
    </row>
    <row r="5432" spans="1:2" x14ac:dyDescent="0.25">
      <c r="A5432" s="4">
        <v>37524</v>
      </c>
      <c r="B5432" s="90">
        <v>0.25409999999999999</v>
      </c>
    </row>
    <row r="5433" spans="1:2" x14ac:dyDescent="0.25">
      <c r="A5433" s="4">
        <v>37523</v>
      </c>
      <c r="B5433" s="90">
        <v>0.2291</v>
      </c>
    </row>
    <row r="5434" spans="1:2" x14ac:dyDescent="0.25">
      <c r="A5434" s="4">
        <v>37522</v>
      </c>
      <c r="B5434" s="90">
        <v>0.23230000000000001</v>
      </c>
    </row>
    <row r="5435" spans="1:2" x14ac:dyDescent="0.25">
      <c r="A5435" s="4">
        <v>37521</v>
      </c>
      <c r="B5435" s="90">
        <v>0.193</v>
      </c>
    </row>
    <row r="5436" spans="1:2" x14ac:dyDescent="0.25">
      <c r="A5436" s="4">
        <v>37520</v>
      </c>
      <c r="B5436" s="90">
        <v>0.16880000000000001</v>
      </c>
    </row>
    <row r="5437" spans="1:2" x14ac:dyDescent="0.25">
      <c r="A5437" s="4">
        <v>37519</v>
      </c>
      <c r="B5437" s="90">
        <v>0.19789999999999999</v>
      </c>
    </row>
    <row r="5438" spans="1:2" x14ac:dyDescent="0.25">
      <c r="A5438" s="4">
        <v>37518</v>
      </c>
      <c r="B5438" s="90">
        <v>0.2185</v>
      </c>
    </row>
    <row r="5439" spans="1:2" x14ac:dyDescent="0.25">
      <c r="A5439" s="4">
        <v>37517</v>
      </c>
      <c r="B5439" s="90">
        <v>0.23749999999999999</v>
      </c>
    </row>
    <row r="5440" spans="1:2" x14ac:dyDescent="0.25">
      <c r="A5440" s="4">
        <v>37516</v>
      </c>
      <c r="B5440" s="90">
        <v>0.2407</v>
      </c>
    </row>
    <row r="5441" spans="1:2" x14ac:dyDescent="0.25">
      <c r="A5441" s="4">
        <v>37515</v>
      </c>
      <c r="B5441" s="90">
        <v>0.23169999999999999</v>
      </c>
    </row>
    <row r="5442" spans="1:2" x14ac:dyDescent="0.25">
      <c r="A5442" s="4">
        <v>37514</v>
      </c>
      <c r="B5442" s="90">
        <v>0.19650000000000001</v>
      </c>
    </row>
    <row r="5443" spans="1:2" x14ac:dyDescent="0.25">
      <c r="A5443" s="4">
        <v>37513</v>
      </c>
      <c r="B5443" s="90">
        <v>0.1628</v>
      </c>
    </row>
    <row r="5444" spans="1:2" x14ac:dyDescent="0.25">
      <c r="A5444" s="4">
        <v>37512</v>
      </c>
      <c r="B5444" s="90">
        <v>0.1857</v>
      </c>
    </row>
    <row r="5445" spans="1:2" x14ac:dyDescent="0.25">
      <c r="A5445" s="4">
        <v>37511</v>
      </c>
      <c r="B5445" s="90">
        <v>0.23350000000000001</v>
      </c>
    </row>
    <row r="5446" spans="1:2" x14ac:dyDescent="0.25">
      <c r="A5446" s="4">
        <v>37510</v>
      </c>
      <c r="B5446" s="90">
        <v>0.23669999999999999</v>
      </c>
    </row>
    <row r="5447" spans="1:2" x14ac:dyDescent="0.25">
      <c r="A5447" s="4">
        <v>37509</v>
      </c>
      <c r="B5447" s="90">
        <v>0.23269999999999999</v>
      </c>
    </row>
    <row r="5448" spans="1:2" x14ac:dyDescent="0.25">
      <c r="A5448" s="4">
        <v>37508</v>
      </c>
      <c r="B5448" s="90">
        <v>0.2213</v>
      </c>
    </row>
    <row r="5449" spans="1:2" x14ac:dyDescent="0.25">
      <c r="A5449" s="4">
        <v>37507</v>
      </c>
      <c r="B5449" s="90">
        <v>0.1862</v>
      </c>
    </row>
    <row r="5450" spans="1:2" x14ac:dyDescent="0.25">
      <c r="A5450" s="4">
        <v>37506</v>
      </c>
      <c r="B5450" s="90">
        <v>0.153</v>
      </c>
    </row>
    <row r="5451" spans="1:2" x14ac:dyDescent="0.25">
      <c r="A5451" s="4">
        <v>37505</v>
      </c>
      <c r="B5451" s="90">
        <v>0.18440000000000001</v>
      </c>
    </row>
    <row r="5452" spans="1:2" x14ac:dyDescent="0.25">
      <c r="A5452" s="4">
        <v>37504</v>
      </c>
      <c r="B5452" s="90">
        <v>0.2034</v>
      </c>
    </row>
    <row r="5453" spans="1:2" x14ac:dyDescent="0.25">
      <c r="A5453" s="4">
        <v>37503</v>
      </c>
      <c r="B5453" s="90">
        <v>0.23139999999999999</v>
      </c>
    </row>
    <row r="5454" spans="1:2" x14ac:dyDescent="0.25">
      <c r="A5454" s="4">
        <v>37502</v>
      </c>
      <c r="B5454" s="90">
        <v>0.219</v>
      </c>
    </row>
    <row r="5455" spans="1:2" x14ac:dyDescent="0.25">
      <c r="A5455" s="4">
        <v>37501</v>
      </c>
      <c r="B5455" s="90">
        <v>0.23280000000000001</v>
      </c>
    </row>
    <row r="5456" spans="1:2" x14ac:dyDescent="0.25">
      <c r="A5456" s="4">
        <v>37500</v>
      </c>
      <c r="B5456" s="90">
        <v>0.19550000000000001</v>
      </c>
    </row>
    <row r="5457" spans="1:2" x14ac:dyDescent="0.25">
      <c r="A5457" s="4">
        <v>37499</v>
      </c>
      <c r="B5457" s="90">
        <v>0.19550000000000001</v>
      </c>
    </row>
    <row r="5458" spans="1:2" x14ac:dyDescent="0.25">
      <c r="A5458" s="4">
        <v>37498</v>
      </c>
      <c r="B5458" s="90">
        <v>0.19209999999999999</v>
      </c>
    </row>
    <row r="5459" spans="1:2" x14ac:dyDescent="0.25">
      <c r="A5459" s="4">
        <v>37497</v>
      </c>
      <c r="B5459" s="90">
        <v>0.23799999999999999</v>
      </c>
    </row>
    <row r="5460" spans="1:2" x14ac:dyDescent="0.25">
      <c r="A5460" s="4">
        <v>37496</v>
      </c>
      <c r="B5460" s="90">
        <v>0.25569999999999998</v>
      </c>
    </row>
    <row r="5461" spans="1:2" x14ac:dyDescent="0.25">
      <c r="A5461" s="4">
        <v>37495</v>
      </c>
      <c r="B5461" s="90">
        <v>0.25209999999999999</v>
      </c>
    </row>
    <row r="5462" spans="1:2" x14ac:dyDescent="0.25">
      <c r="A5462" s="4">
        <v>37494</v>
      </c>
      <c r="B5462" s="90">
        <v>0.25380000000000003</v>
      </c>
    </row>
    <row r="5463" spans="1:2" x14ac:dyDescent="0.25">
      <c r="A5463" s="4">
        <v>37493</v>
      </c>
      <c r="B5463" s="90">
        <v>0.22170000000000001</v>
      </c>
    </row>
    <row r="5464" spans="1:2" x14ac:dyDescent="0.25">
      <c r="A5464" s="4">
        <v>37492</v>
      </c>
      <c r="B5464" s="90">
        <v>0.18890000000000001</v>
      </c>
    </row>
    <row r="5465" spans="1:2" x14ac:dyDescent="0.25">
      <c r="A5465" s="4">
        <v>37491</v>
      </c>
      <c r="B5465" s="90">
        <v>0.1807</v>
      </c>
    </row>
    <row r="5466" spans="1:2" x14ac:dyDescent="0.25">
      <c r="A5466" s="4">
        <v>37490</v>
      </c>
      <c r="B5466" s="90">
        <v>0.22259999999999999</v>
      </c>
    </row>
    <row r="5467" spans="1:2" x14ac:dyDescent="0.25">
      <c r="A5467" s="4">
        <v>37489</v>
      </c>
      <c r="B5467" s="90">
        <v>0.26800000000000002</v>
      </c>
    </row>
    <row r="5468" spans="1:2" x14ac:dyDescent="0.25">
      <c r="A5468" s="4">
        <v>37488</v>
      </c>
      <c r="B5468" s="90">
        <v>0.25619999999999998</v>
      </c>
    </row>
    <row r="5469" spans="1:2" x14ac:dyDescent="0.25">
      <c r="A5469" s="4">
        <v>37487</v>
      </c>
      <c r="B5469" s="90">
        <v>0.26229999999999998</v>
      </c>
    </row>
    <row r="5470" spans="1:2" x14ac:dyDescent="0.25">
      <c r="A5470" s="4">
        <v>37486</v>
      </c>
      <c r="B5470" s="90">
        <v>0.22700000000000001</v>
      </c>
    </row>
    <row r="5471" spans="1:2" x14ac:dyDescent="0.25">
      <c r="A5471" s="4">
        <v>37485</v>
      </c>
      <c r="B5471" s="90">
        <v>0.193</v>
      </c>
    </row>
    <row r="5472" spans="1:2" x14ac:dyDescent="0.25">
      <c r="A5472" s="4">
        <v>37484</v>
      </c>
      <c r="B5472" s="90">
        <v>0.19189999999999999</v>
      </c>
    </row>
    <row r="5473" spans="1:2" x14ac:dyDescent="0.25">
      <c r="A5473" s="4">
        <v>37483</v>
      </c>
      <c r="B5473" s="90">
        <v>0.2306</v>
      </c>
    </row>
    <row r="5474" spans="1:2" x14ac:dyDescent="0.25">
      <c r="A5474" s="4">
        <v>37482</v>
      </c>
      <c r="B5474" s="90">
        <v>0.26279999999999998</v>
      </c>
    </row>
    <row r="5475" spans="1:2" x14ac:dyDescent="0.25">
      <c r="A5475" s="4">
        <v>37481</v>
      </c>
      <c r="B5475" s="90">
        <v>0.27929999999999999</v>
      </c>
    </row>
    <row r="5476" spans="1:2" x14ac:dyDescent="0.25">
      <c r="A5476" s="4">
        <v>37480</v>
      </c>
      <c r="B5476" s="90">
        <v>0.26700000000000002</v>
      </c>
    </row>
    <row r="5477" spans="1:2" x14ac:dyDescent="0.25">
      <c r="A5477" s="4">
        <v>37479</v>
      </c>
      <c r="B5477" s="90">
        <v>0.23480000000000001</v>
      </c>
    </row>
    <row r="5478" spans="1:2" x14ac:dyDescent="0.25">
      <c r="A5478" s="4">
        <v>37478</v>
      </c>
      <c r="B5478" s="90">
        <v>0.20039999999999999</v>
      </c>
    </row>
    <row r="5479" spans="1:2" x14ac:dyDescent="0.25">
      <c r="A5479" s="4">
        <v>37477</v>
      </c>
      <c r="B5479" s="90">
        <v>0.2026</v>
      </c>
    </row>
    <row r="5480" spans="1:2" x14ac:dyDescent="0.25">
      <c r="A5480" s="4">
        <v>37476</v>
      </c>
      <c r="B5480" s="90">
        <v>0.2243</v>
      </c>
    </row>
    <row r="5481" spans="1:2" x14ac:dyDescent="0.25">
      <c r="A5481" s="4">
        <v>37475</v>
      </c>
      <c r="B5481" s="90">
        <v>0.27750000000000002</v>
      </c>
    </row>
    <row r="5482" spans="1:2" x14ac:dyDescent="0.25">
      <c r="A5482" s="4">
        <v>37474</v>
      </c>
      <c r="B5482" s="90">
        <v>0.28260000000000002</v>
      </c>
    </row>
    <row r="5483" spans="1:2" x14ac:dyDescent="0.25">
      <c r="A5483" s="4">
        <v>37473</v>
      </c>
      <c r="B5483" s="90">
        <v>0.28470000000000001</v>
      </c>
    </row>
    <row r="5484" spans="1:2" x14ac:dyDescent="0.25">
      <c r="A5484" s="4">
        <v>37472</v>
      </c>
      <c r="B5484" s="90">
        <v>0.251</v>
      </c>
    </row>
    <row r="5485" spans="1:2" x14ac:dyDescent="0.25">
      <c r="A5485" s="4">
        <v>37471</v>
      </c>
      <c r="B5485" s="90">
        <v>0.215</v>
      </c>
    </row>
    <row r="5486" spans="1:2" x14ac:dyDescent="0.25">
      <c r="A5486" s="4">
        <v>37470</v>
      </c>
      <c r="B5486" s="90">
        <v>0.22620000000000001</v>
      </c>
    </row>
    <row r="5487" spans="1:2" x14ac:dyDescent="0.25">
      <c r="A5487" s="4">
        <v>37469</v>
      </c>
      <c r="B5487" s="90">
        <v>0.24809999999999999</v>
      </c>
    </row>
    <row r="5488" spans="1:2" x14ac:dyDescent="0.25">
      <c r="A5488" s="4">
        <v>37468</v>
      </c>
      <c r="B5488" s="90">
        <v>0.29470000000000002</v>
      </c>
    </row>
    <row r="5489" spans="1:2" x14ac:dyDescent="0.25">
      <c r="A5489" s="4">
        <v>37467</v>
      </c>
      <c r="B5489" s="90">
        <v>0.30199999999999999</v>
      </c>
    </row>
    <row r="5490" spans="1:2" x14ac:dyDescent="0.25">
      <c r="A5490" s="4">
        <v>37466</v>
      </c>
      <c r="B5490" s="90">
        <v>0.28339999999999999</v>
      </c>
    </row>
    <row r="5491" spans="1:2" x14ac:dyDescent="0.25">
      <c r="A5491" s="4">
        <v>37465</v>
      </c>
      <c r="B5491" s="90">
        <v>0.23519999999999999</v>
      </c>
    </row>
    <row r="5492" spans="1:2" x14ac:dyDescent="0.25">
      <c r="A5492" s="4">
        <v>37464</v>
      </c>
      <c r="B5492" s="90">
        <v>0.21029999999999999</v>
      </c>
    </row>
    <row r="5493" spans="1:2" x14ac:dyDescent="0.25">
      <c r="A5493" s="4">
        <v>37463</v>
      </c>
      <c r="B5493" s="90">
        <v>0.19900000000000001</v>
      </c>
    </row>
    <row r="5494" spans="1:2" x14ac:dyDescent="0.25">
      <c r="A5494" s="4">
        <v>37462</v>
      </c>
      <c r="B5494" s="90">
        <v>0.216</v>
      </c>
    </row>
    <row r="5495" spans="1:2" x14ac:dyDescent="0.25">
      <c r="A5495" s="4">
        <v>37461</v>
      </c>
      <c r="B5495" s="90">
        <v>0.26669999999999999</v>
      </c>
    </row>
    <row r="5496" spans="1:2" x14ac:dyDescent="0.25">
      <c r="A5496" s="4">
        <v>37460</v>
      </c>
      <c r="B5496" s="90">
        <v>0.26889999999999997</v>
      </c>
    </row>
    <row r="5497" spans="1:2" x14ac:dyDescent="0.25">
      <c r="A5497" s="4">
        <v>37459</v>
      </c>
      <c r="B5497" s="90">
        <v>0.25829999999999997</v>
      </c>
    </row>
    <row r="5498" spans="1:2" x14ac:dyDescent="0.25">
      <c r="A5498" s="4">
        <v>37458</v>
      </c>
      <c r="B5498" s="90">
        <v>0.22850000000000001</v>
      </c>
    </row>
    <row r="5499" spans="1:2" x14ac:dyDescent="0.25">
      <c r="A5499" s="4">
        <v>37457</v>
      </c>
      <c r="B5499" s="90">
        <v>0.19439999999999999</v>
      </c>
    </row>
    <row r="5500" spans="1:2" x14ac:dyDescent="0.25">
      <c r="A5500" s="4">
        <v>37456</v>
      </c>
      <c r="B5500" s="90">
        <v>0.1983</v>
      </c>
    </row>
    <row r="5501" spans="1:2" x14ac:dyDescent="0.25">
      <c r="A5501" s="4">
        <v>37455</v>
      </c>
      <c r="B5501" s="90">
        <v>0.22720000000000001</v>
      </c>
    </row>
    <row r="5502" spans="1:2" x14ac:dyDescent="0.25">
      <c r="A5502" s="4">
        <v>37454</v>
      </c>
      <c r="B5502" s="90">
        <v>0.28120000000000001</v>
      </c>
    </row>
    <row r="5503" spans="1:2" x14ac:dyDescent="0.25">
      <c r="A5503" s="4">
        <v>37453</v>
      </c>
      <c r="B5503" s="90">
        <v>0.27200000000000002</v>
      </c>
    </row>
    <row r="5504" spans="1:2" x14ac:dyDescent="0.25">
      <c r="A5504" s="4">
        <v>37452</v>
      </c>
      <c r="B5504" s="90">
        <v>0.26869999999999999</v>
      </c>
    </row>
    <row r="5505" spans="1:2" x14ac:dyDescent="0.25">
      <c r="A5505" s="4">
        <v>37451</v>
      </c>
      <c r="B5505" s="90">
        <v>0.23769999999999999</v>
      </c>
    </row>
    <row r="5506" spans="1:2" x14ac:dyDescent="0.25">
      <c r="A5506" s="4">
        <v>37450</v>
      </c>
      <c r="B5506" s="90">
        <v>0.20319999999999999</v>
      </c>
    </row>
    <row r="5507" spans="1:2" x14ac:dyDescent="0.25">
      <c r="A5507" s="4">
        <v>37449</v>
      </c>
      <c r="B5507" s="90">
        <v>0.1973</v>
      </c>
    </row>
    <row r="5508" spans="1:2" x14ac:dyDescent="0.25">
      <c r="A5508" s="4">
        <v>37448</v>
      </c>
      <c r="B5508" s="90">
        <v>0.24110000000000001</v>
      </c>
    </row>
    <row r="5509" spans="1:2" x14ac:dyDescent="0.25">
      <c r="A5509" s="4">
        <v>37447</v>
      </c>
      <c r="B5509" s="90">
        <v>0.27210000000000001</v>
      </c>
    </row>
    <row r="5510" spans="1:2" x14ac:dyDescent="0.25">
      <c r="A5510" s="4">
        <v>37446</v>
      </c>
      <c r="B5510" s="90">
        <v>0.25619999999999998</v>
      </c>
    </row>
    <row r="5511" spans="1:2" x14ac:dyDescent="0.25">
      <c r="A5511" s="4">
        <v>37445</v>
      </c>
      <c r="B5511" s="90">
        <v>0.27560000000000001</v>
      </c>
    </row>
    <row r="5512" spans="1:2" x14ac:dyDescent="0.25">
      <c r="A5512" s="4">
        <v>37444</v>
      </c>
      <c r="B5512" s="90">
        <v>0.24840000000000001</v>
      </c>
    </row>
    <row r="5513" spans="1:2" x14ac:dyDescent="0.25">
      <c r="A5513" s="4">
        <v>37443</v>
      </c>
      <c r="B5513" s="90">
        <v>0.21290000000000001</v>
      </c>
    </row>
    <row r="5514" spans="1:2" x14ac:dyDescent="0.25">
      <c r="A5514" s="4">
        <v>37442</v>
      </c>
      <c r="B5514" s="90">
        <v>0.2205</v>
      </c>
    </row>
    <row r="5515" spans="1:2" x14ac:dyDescent="0.25">
      <c r="A5515" s="4">
        <v>37441</v>
      </c>
      <c r="B5515" s="90">
        <v>0.23810000000000001</v>
      </c>
    </row>
    <row r="5516" spans="1:2" x14ac:dyDescent="0.25">
      <c r="A5516" s="4">
        <v>37440</v>
      </c>
      <c r="B5516" s="90">
        <v>0.28070000000000001</v>
      </c>
    </row>
    <row r="5517" spans="1:2" x14ac:dyDescent="0.25">
      <c r="A5517" s="4">
        <v>37439</v>
      </c>
      <c r="B5517" s="90">
        <v>0.27339999999999998</v>
      </c>
    </row>
    <row r="5518" spans="1:2" x14ac:dyDescent="0.25">
      <c r="A5518" s="4">
        <v>37438</v>
      </c>
      <c r="B5518" s="90">
        <v>0.23139999999999999</v>
      </c>
    </row>
    <row r="5519" spans="1:2" x14ac:dyDescent="0.25">
      <c r="A5519" s="4">
        <v>37437</v>
      </c>
      <c r="B5519" s="90">
        <v>0.19900000000000001</v>
      </c>
    </row>
    <row r="5520" spans="1:2" x14ac:dyDescent="0.25">
      <c r="A5520" s="4">
        <v>37436</v>
      </c>
      <c r="B5520" s="90">
        <v>0.1648</v>
      </c>
    </row>
    <row r="5521" spans="1:2" x14ac:dyDescent="0.25">
      <c r="A5521" s="4">
        <v>37435</v>
      </c>
      <c r="B5521" s="90">
        <v>0.20100000000000001</v>
      </c>
    </row>
    <row r="5522" spans="1:2" x14ac:dyDescent="0.25">
      <c r="A5522" s="4">
        <v>37434</v>
      </c>
      <c r="B5522" s="90">
        <v>0.2492</v>
      </c>
    </row>
    <row r="5523" spans="1:2" x14ac:dyDescent="0.25">
      <c r="A5523" s="4">
        <v>37433</v>
      </c>
      <c r="B5523" s="90">
        <v>0.2467</v>
      </c>
    </row>
    <row r="5524" spans="1:2" x14ac:dyDescent="0.25">
      <c r="A5524" s="4">
        <v>37432</v>
      </c>
      <c r="B5524" s="90">
        <v>0.24759999999999999</v>
      </c>
    </row>
    <row r="5525" spans="1:2" x14ac:dyDescent="0.25">
      <c r="A5525" s="4">
        <v>37431</v>
      </c>
      <c r="B5525" s="90">
        <v>0.27889999999999998</v>
      </c>
    </row>
    <row r="5526" spans="1:2" x14ac:dyDescent="0.25">
      <c r="A5526" s="4">
        <v>37430</v>
      </c>
      <c r="B5526" s="90">
        <v>0.2273</v>
      </c>
    </row>
    <row r="5527" spans="1:2" x14ac:dyDescent="0.25">
      <c r="A5527" s="4">
        <v>37429</v>
      </c>
      <c r="B5527" s="90">
        <v>0.19059999999999999</v>
      </c>
    </row>
    <row r="5528" spans="1:2" x14ac:dyDescent="0.25">
      <c r="A5528" s="4">
        <v>37428</v>
      </c>
      <c r="B5528" s="90">
        <v>0.20399999999999999</v>
      </c>
    </row>
    <row r="5529" spans="1:2" x14ac:dyDescent="0.25">
      <c r="A5529" s="4">
        <v>37427</v>
      </c>
      <c r="B5529" s="90">
        <v>0.2429</v>
      </c>
    </row>
    <row r="5530" spans="1:2" x14ac:dyDescent="0.25">
      <c r="A5530" s="4">
        <v>37426</v>
      </c>
      <c r="B5530" s="90">
        <v>0.2492</v>
      </c>
    </row>
    <row r="5531" spans="1:2" x14ac:dyDescent="0.25">
      <c r="A5531" s="4">
        <v>37425</v>
      </c>
      <c r="B5531" s="90">
        <v>0.23910000000000001</v>
      </c>
    </row>
    <row r="5532" spans="1:2" x14ac:dyDescent="0.25">
      <c r="A5532" s="4">
        <v>37424</v>
      </c>
      <c r="B5532" s="90">
        <v>0.25030000000000002</v>
      </c>
    </row>
    <row r="5533" spans="1:2" x14ac:dyDescent="0.25">
      <c r="A5533" s="4">
        <v>37423</v>
      </c>
      <c r="B5533" s="90">
        <v>0.2051</v>
      </c>
    </row>
    <row r="5534" spans="1:2" x14ac:dyDescent="0.25">
      <c r="A5534" s="4">
        <v>37422</v>
      </c>
      <c r="B5534" s="90">
        <v>0.1799</v>
      </c>
    </row>
    <row r="5535" spans="1:2" x14ac:dyDescent="0.25">
      <c r="A5535" s="4">
        <v>37421</v>
      </c>
      <c r="B5535" s="90">
        <v>0.19589999999999999</v>
      </c>
    </row>
    <row r="5536" spans="1:2" x14ac:dyDescent="0.25">
      <c r="A5536" s="4">
        <v>37420</v>
      </c>
      <c r="B5536" s="90">
        <v>0.24299999999999999</v>
      </c>
    </row>
    <row r="5537" spans="1:2" x14ac:dyDescent="0.25">
      <c r="A5537" s="4">
        <v>37419</v>
      </c>
      <c r="B5537" s="90">
        <v>0.2465</v>
      </c>
    </row>
    <row r="5538" spans="1:2" x14ac:dyDescent="0.25">
      <c r="A5538" s="4">
        <v>37418</v>
      </c>
      <c r="B5538" s="90">
        <v>0.23580000000000001</v>
      </c>
    </row>
    <row r="5539" spans="1:2" x14ac:dyDescent="0.25">
      <c r="A5539" s="4">
        <v>37417</v>
      </c>
      <c r="B5539" s="90">
        <v>0.22889999999999999</v>
      </c>
    </row>
    <row r="5540" spans="1:2" x14ac:dyDescent="0.25">
      <c r="A5540" s="4">
        <v>37416</v>
      </c>
      <c r="B5540" s="90">
        <v>0.19400000000000001</v>
      </c>
    </row>
    <row r="5541" spans="1:2" x14ac:dyDescent="0.25">
      <c r="A5541" s="4">
        <v>37415</v>
      </c>
      <c r="B5541" s="90">
        <v>0.15989999999999999</v>
      </c>
    </row>
    <row r="5542" spans="1:2" x14ac:dyDescent="0.25">
      <c r="A5542" s="4">
        <v>37414</v>
      </c>
      <c r="B5542" s="90">
        <v>0.19320000000000001</v>
      </c>
    </row>
    <row r="5543" spans="1:2" x14ac:dyDescent="0.25">
      <c r="A5543" s="4">
        <v>37413</v>
      </c>
      <c r="B5543" s="90">
        <v>0.20799999999999999</v>
      </c>
    </row>
    <row r="5544" spans="1:2" x14ac:dyDescent="0.25">
      <c r="A5544" s="4">
        <v>37412</v>
      </c>
      <c r="B5544" s="90">
        <v>0.22409999999999999</v>
      </c>
    </row>
    <row r="5545" spans="1:2" x14ac:dyDescent="0.25">
      <c r="A5545" s="4">
        <v>37411</v>
      </c>
      <c r="B5545" s="90">
        <v>0.2177</v>
      </c>
    </row>
    <row r="5546" spans="1:2" x14ac:dyDescent="0.25">
      <c r="A5546" s="4">
        <v>37410</v>
      </c>
      <c r="B5546" s="90">
        <v>0.2243</v>
      </c>
    </row>
    <row r="5547" spans="1:2" x14ac:dyDescent="0.25">
      <c r="A5547" s="4">
        <v>37409</v>
      </c>
      <c r="B5547" s="90">
        <v>0.19170000000000001</v>
      </c>
    </row>
    <row r="5548" spans="1:2" x14ac:dyDescent="0.25">
      <c r="A5548" s="4">
        <v>37408</v>
      </c>
      <c r="B5548" s="90">
        <v>0.15820000000000001</v>
      </c>
    </row>
    <row r="5549" spans="1:2" x14ac:dyDescent="0.25">
      <c r="A5549" s="4">
        <v>37407</v>
      </c>
      <c r="B5549" s="90">
        <v>0.19270000000000001</v>
      </c>
    </row>
    <row r="5550" spans="1:2" x14ac:dyDescent="0.25">
      <c r="A5550" s="4">
        <v>37406</v>
      </c>
      <c r="B5550" s="90">
        <v>0.19239999999999999</v>
      </c>
    </row>
    <row r="5551" spans="1:2" x14ac:dyDescent="0.25">
      <c r="A5551" s="4">
        <v>37405</v>
      </c>
      <c r="B5551" s="90">
        <v>0.23649999999999999</v>
      </c>
    </row>
    <row r="5552" spans="1:2" x14ac:dyDescent="0.25">
      <c r="A5552" s="4">
        <v>37404</v>
      </c>
      <c r="B5552" s="90">
        <v>0.23880000000000001</v>
      </c>
    </row>
    <row r="5553" spans="1:2" x14ac:dyDescent="0.25">
      <c r="A5553" s="4">
        <v>37403</v>
      </c>
      <c r="B5553" s="90">
        <v>0.23830000000000001</v>
      </c>
    </row>
    <row r="5554" spans="1:2" x14ac:dyDescent="0.25">
      <c r="A5554" s="4">
        <v>37402</v>
      </c>
      <c r="B5554" s="90">
        <v>0.19550000000000001</v>
      </c>
    </row>
    <row r="5555" spans="1:2" x14ac:dyDescent="0.25">
      <c r="A5555" s="4">
        <v>37401</v>
      </c>
      <c r="B5555" s="90">
        <v>0.1613</v>
      </c>
    </row>
    <row r="5556" spans="1:2" x14ac:dyDescent="0.25">
      <c r="A5556" s="4">
        <v>37400</v>
      </c>
      <c r="B5556" s="90">
        <v>0.15429999999999999</v>
      </c>
    </row>
    <row r="5557" spans="1:2" x14ac:dyDescent="0.25">
      <c r="A5557" s="4">
        <v>37399</v>
      </c>
      <c r="B5557" s="90">
        <v>0.20319999999999999</v>
      </c>
    </row>
    <row r="5558" spans="1:2" x14ac:dyDescent="0.25">
      <c r="A5558" s="4">
        <v>37398</v>
      </c>
      <c r="B5558" s="90">
        <v>0.23960000000000001</v>
      </c>
    </row>
    <row r="5559" spans="1:2" x14ac:dyDescent="0.25">
      <c r="A5559" s="4">
        <v>37397</v>
      </c>
      <c r="B5559" s="90">
        <v>0.2404</v>
      </c>
    </row>
    <row r="5560" spans="1:2" x14ac:dyDescent="0.25">
      <c r="A5560" s="4">
        <v>37396</v>
      </c>
      <c r="B5560" s="90">
        <v>0.24590000000000001</v>
      </c>
    </row>
    <row r="5561" spans="1:2" x14ac:dyDescent="0.25">
      <c r="A5561" s="4">
        <v>37395</v>
      </c>
      <c r="B5561" s="90">
        <v>0.20599999999999999</v>
      </c>
    </row>
    <row r="5562" spans="1:2" x14ac:dyDescent="0.25">
      <c r="A5562" s="4">
        <v>37394</v>
      </c>
      <c r="B5562" s="90">
        <v>0.1714</v>
      </c>
    </row>
    <row r="5563" spans="1:2" x14ac:dyDescent="0.25">
      <c r="A5563" s="4">
        <v>37393</v>
      </c>
      <c r="B5563" s="90">
        <v>0.16750000000000001</v>
      </c>
    </row>
    <row r="5564" spans="1:2" x14ac:dyDescent="0.25">
      <c r="A5564" s="4">
        <v>37392</v>
      </c>
      <c r="B5564" s="90">
        <v>0.1898</v>
      </c>
    </row>
    <row r="5565" spans="1:2" x14ac:dyDescent="0.25">
      <c r="A5565" s="4">
        <v>37391</v>
      </c>
      <c r="B5565" s="90">
        <v>0.23899999999999999</v>
      </c>
    </row>
    <row r="5566" spans="1:2" x14ac:dyDescent="0.25">
      <c r="A5566" s="4">
        <v>37390</v>
      </c>
      <c r="B5566" s="90">
        <v>0.25490000000000002</v>
      </c>
    </row>
    <row r="5567" spans="1:2" x14ac:dyDescent="0.25">
      <c r="A5567" s="4">
        <v>37389</v>
      </c>
      <c r="B5567" s="90">
        <v>0.2364</v>
      </c>
    </row>
    <row r="5568" spans="1:2" x14ac:dyDescent="0.25">
      <c r="A5568" s="4">
        <v>37388</v>
      </c>
      <c r="B5568" s="90">
        <v>0.2072</v>
      </c>
    </row>
    <row r="5569" spans="1:2" x14ac:dyDescent="0.25">
      <c r="A5569" s="4">
        <v>37387</v>
      </c>
      <c r="B5569" s="90">
        <v>0.1726</v>
      </c>
    </row>
    <row r="5570" spans="1:2" x14ac:dyDescent="0.25">
      <c r="A5570" s="4">
        <v>37386</v>
      </c>
      <c r="B5570" s="90">
        <v>0.17760000000000001</v>
      </c>
    </row>
    <row r="5571" spans="1:2" x14ac:dyDescent="0.25">
      <c r="A5571" s="4">
        <v>37385</v>
      </c>
      <c r="B5571" s="90">
        <v>0.20380000000000001</v>
      </c>
    </row>
    <row r="5572" spans="1:2" x14ac:dyDescent="0.25">
      <c r="A5572" s="4">
        <v>37384</v>
      </c>
      <c r="B5572" s="90">
        <v>0.24390000000000001</v>
      </c>
    </row>
    <row r="5573" spans="1:2" x14ac:dyDescent="0.25">
      <c r="A5573" s="4">
        <v>37383</v>
      </c>
      <c r="B5573" s="90">
        <v>0.24740000000000001</v>
      </c>
    </row>
    <row r="5574" spans="1:2" x14ac:dyDescent="0.25">
      <c r="A5574" s="4">
        <v>37382</v>
      </c>
      <c r="B5574" s="90">
        <v>0.23480000000000001</v>
      </c>
    </row>
    <row r="5575" spans="1:2" x14ac:dyDescent="0.25">
      <c r="A5575" s="4">
        <v>37381</v>
      </c>
      <c r="B5575" s="90">
        <v>0.20319999999999999</v>
      </c>
    </row>
    <row r="5576" spans="1:2" x14ac:dyDescent="0.25">
      <c r="A5576" s="4">
        <v>37380</v>
      </c>
      <c r="B5576" s="90">
        <v>0.17810000000000001</v>
      </c>
    </row>
    <row r="5577" spans="1:2" x14ac:dyDescent="0.25">
      <c r="A5577" s="4">
        <v>37379</v>
      </c>
      <c r="B5577" s="90">
        <v>0.1714</v>
      </c>
    </row>
    <row r="5578" spans="1:2" x14ac:dyDescent="0.25">
      <c r="A5578" s="4">
        <v>37378</v>
      </c>
      <c r="B5578" s="90">
        <v>0.20269999999999999</v>
      </c>
    </row>
    <row r="5579" spans="1:2" x14ac:dyDescent="0.25">
      <c r="A5579" s="4">
        <v>37377</v>
      </c>
      <c r="B5579" s="90">
        <v>0.17530000000000001</v>
      </c>
    </row>
    <row r="5580" spans="1:2" x14ac:dyDescent="0.25">
      <c r="A5580" s="4">
        <v>37376</v>
      </c>
      <c r="B5580" s="90">
        <v>0.2079</v>
      </c>
    </row>
    <row r="5581" spans="1:2" x14ac:dyDescent="0.25">
      <c r="A5581" s="4">
        <v>37375</v>
      </c>
      <c r="B5581" s="90">
        <v>0.21010000000000001</v>
      </c>
    </row>
    <row r="5582" spans="1:2" x14ac:dyDescent="0.25">
      <c r="A5582" s="4">
        <v>37374</v>
      </c>
      <c r="B5582" s="90">
        <v>0.1706</v>
      </c>
    </row>
    <row r="5583" spans="1:2" x14ac:dyDescent="0.25">
      <c r="A5583" s="4">
        <v>37373</v>
      </c>
      <c r="B5583" s="90">
        <v>0.13600000000000001</v>
      </c>
    </row>
    <row r="5584" spans="1:2" x14ac:dyDescent="0.25">
      <c r="A5584" s="4">
        <v>37372</v>
      </c>
      <c r="B5584" s="90">
        <v>0.16600000000000001</v>
      </c>
    </row>
    <row r="5585" spans="1:2" x14ac:dyDescent="0.25">
      <c r="A5585" s="4">
        <v>37371</v>
      </c>
      <c r="B5585" s="90">
        <v>0.21129999999999999</v>
      </c>
    </row>
    <row r="5586" spans="1:2" x14ac:dyDescent="0.25">
      <c r="A5586" s="4">
        <v>37370</v>
      </c>
      <c r="B5586" s="90">
        <v>0.21560000000000001</v>
      </c>
    </row>
    <row r="5587" spans="1:2" x14ac:dyDescent="0.25">
      <c r="A5587" s="4">
        <v>37369</v>
      </c>
      <c r="B5587" s="90">
        <v>0.18859999999999999</v>
      </c>
    </row>
    <row r="5588" spans="1:2" x14ac:dyDescent="0.25">
      <c r="A5588" s="4">
        <v>37368</v>
      </c>
      <c r="B5588" s="90">
        <v>0.20760000000000001</v>
      </c>
    </row>
    <row r="5589" spans="1:2" x14ac:dyDescent="0.25">
      <c r="A5589" s="4">
        <v>37367</v>
      </c>
      <c r="B5589" s="90">
        <v>0.17280000000000001</v>
      </c>
    </row>
    <row r="5590" spans="1:2" x14ac:dyDescent="0.25">
      <c r="A5590" s="4">
        <v>37366</v>
      </c>
      <c r="B5590" s="90">
        <v>0.1381</v>
      </c>
    </row>
    <row r="5591" spans="1:2" x14ac:dyDescent="0.25">
      <c r="A5591" s="4">
        <v>37365</v>
      </c>
      <c r="B5591" s="90">
        <v>0.17269999999999999</v>
      </c>
    </row>
    <row r="5592" spans="1:2" x14ac:dyDescent="0.25">
      <c r="A5592" s="4">
        <v>37364</v>
      </c>
      <c r="B5592" s="90">
        <v>0.18840000000000001</v>
      </c>
    </row>
    <row r="5593" spans="1:2" x14ac:dyDescent="0.25">
      <c r="A5593" s="4">
        <v>37363</v>
      </c>
      <c r="B5593" s="90">
        <v>0.2031</v>
      </c>
    </row>
    <row r="5594" spans="1:2" x14ac:dyDescent="0.25">
      <c r="A5594" s="4">
        <v>37362</v>
      </c>
      <c r="B5594" s="90">
        <v>0.20119999999999999</v>
      </c>
    </row>
    <row r="5595" spans="1:2" x14ac:dyDescent="0.25">
      <c r="A5595" s="4">
        <v>37361</v>
      </c>
      <c r="B5595" s="90">
        <v>0.1951</v>
      </c>
    </row>
    <row r="5596" spans="1:2" x14ac:dyDescent="0.25">
      <c r="A5596" s="4">
        <v>37360</v>
      </c>
      <c r="B5596" s="90">
        <v>0.16120000000000001</v>
      </c>
    </row>
    <row r="5597" spans="1:2" x14ac:dyDescent="0.25">
      <c r="A5597" s="4">
        <v>37359</v>
      </c>
      <c r="B5597" s="90">
        <v>0.13689999999999999</v>
      </c>
    </row>
    <row r="5598" spans="1:2" x14ac:dyDescent="0.25">
      <c r="A5598" s="4">
        <v>37358</v>
      </c>
      <c r="B5598" s="90">
        <v>0.16139999999999999</v>
      </c>
    </row>
    <row r="5599" spans="1:2" x14ac:dyDescent="0.25">
      <c r="A5599" s="4">
        <v>37357</v>
      </c>
      <c r="B5599" s="90">
        <v>0.19589999999999999</v>
      </c>
    </row>
    <row r="5600" spans="1:2" x14ac:dyDescent="0.25">
      <c r="A5600" s="4">
        <v>37356</v>
      </c>
      <c r="B5600" s="90">
        <v>0.2112</v>
      </c>
    </row>
    <row r="5601" spans="1:2" x14ac:dyDescent="0.25">
      <c r="A5601" s="4">
        <v>37355</v>
      </c>
      <c r="B5601" s="90">
        <v>0.2024</v>
      </c>
    </row>
    <row r="5602" spans="1:2" x14ac:dyDescent="0.25">
      <c r="A5602" s="4">
        <v>37354</v>
      </c>
      <c r="B5602" s="90">
        <v>0.20730000000000001</v>
      </c>
    </row>
    <row r="5603" spans="1:2" x14ac:dyDescent="0.25">
      <c r="A5603" s="4">
        <v>37353</v>
      </c>
      <c r="B5603" s="90">
        <v>0.17929999999999999</v>
      </c>
    </row>
    <row r="5604" spans="1:2" x14ac:dyDescent="0.25">
      <c r="A5604" s="4">
        <v>37352</v>
      </c>
      <c r="B5604" s="90">
        <v>0.14419999999999999</v>
      </c>
    </row>
    <row r="5605" spans="1:2" x14ac:dyDescent="0.25">
      <c r="A5605" s="4">
        <v>37351</v>
      </c>
      <c r="B5605" s="90">
        <v>0.17649999999999999</v>
      </c>
    </row>
    <row r="5606" spans="1:2" x14ac:dyDescent="0.25">
      <c r="A5606" s="4">
        <v>37350</v>
      </c>
      <c r="B5606" s="90">
        <v>0.20219999999999999</v>
      </c>
    </row>
    <row r="5607" spans="1:2" x14ac:dyDescent="0.25">
      <c r="A5607" s="4">
        <v>37349</v>
      </c>
      <c r="B5607" s="90">
        <v>0.20580000000000001</v>
      </c>
    </row>
    <row r="5608" spans="1:2" x14ac:dyDescent="0.25">
      <c r="A5608" s="4">
        <v>37348</v>
      </c>
      <c r="B5608" s="90">
        <v>0.19209999999999999</v>
      </c>
    </row>
    <row r="5609" spans="1:2" x14ac:dyDescent="0.25">
      <c r="A5609" s="4">
        <v>37347</v>
      </c>
      <c r="B5609" s="90">
        <v>0.23569999999999999</v>
      </c>
    </row>
    <row r="5610" spans="1:2" x14ac:dyDescent="0.25">
      <c r="A5610" s="4">
        <v>37346</v>
      </c>
      <c r="B5610" s="90">
        <v>0.23849999999999999</v>
      </c>
    </row>
    <row r="5611" spans="1:2" x14ac:dyDescent="0.25">
      <c r="A5611" s="4">
        <v>37345</v>
      </c>
      <c r="B5611" s="90">
        <v>0.2034</v>
      </c>
    </row>
    <row r="5612" spans="1:2" x14ac:dyDescent="0.25">
      <c r="A5612" s="4">
        <v>37344</v>
      </c>
      <c r="B5612" s="90">
        <v>0.17829999999999999</v>
      </c>
    </row>
    <row r="5613" spans="1:2" x14ac:dyDescent="0.25">
      <c r="A5613" s="4">
        <v>37343</v>
      </c>
      <c r="B5613" s="90">
        <v>0.20599999999999999</v>
      </c>
    </row>
    <row r="5614" spans="1:2" x14ac:dyDescent="0.25">
      <c r="A5614" s="4">
        <v>37342</v>
      </c>
      <c r="B5614" s="90">
        <v>0.2412</v>
      </c>
    </row>
    <row r="5615" spans="1:2" x14ac:dyDescent="0.25">
      <c r="A5615" s="4">
        <v>37341</v>
      </c>
      <c r="B5615" s="90">
        <v>0.2344</v>
      </c>
    </row>
    <row r="5616" spans="1:2" x14ac:dyDescent="0.25">
      <c r="A5616" s="4">
        <v>37340</v>
      </c>
      <c r="B5616" s="90">
        <v>0.25059999999999999</v>
      </c>
    </row>
    <row r="5617" spans="1:2" x14ac:dyDescent="0.25">
      <c r="A5617" s="4">
        <v>37339</v>
      </c>
      <c r="B5617" s="90">
        <v>0.2167</v>
      </c>
    </row>
    <row r="5618" spans="1:2" x14ac:dyDescent="0.25">
      <c r="A5618" s="4">
        <v>37338</v>
      </c>
      <c r="B5618" s="90">
        <v>0.18110000000000001</v>
      </c>
    </row>
    <row r="5619" spans="1:2" x14ac:dyDescent="0.25">
      <c r="A5619" s="4">
        <v>37337</v>
      </c>
      <c r="B5619" s="90">
        <v>0.18260000000000001</v>
      </c>
    </row>
    <row r="5620" spans="1:2" x14ac:dyDescent="0.25">
      <c r="A5620" s="4">
        <v>37336</v>
      </c>
      <c r="B5620" s="90">
        <v>0.21579999999999999</v>
      </c>
    </row>
    <row r="5621" spans="1:2" x14ac:dyDescent="0.25">
      <c r="A5621" s="4">
        <v>37335</v>
      </c>
      <c r="B5621" s="90">
        <v>0.23519999999999999</v>
      </c>
    </row>
    <row r="5622" spans="1:2" x14ac:dyDescent="0.25">
      <c r="A5622" s="4">
        <v>37334</v>
      </c>
      <c r="B5622" s="90">
        <v>0.2155</v>
      </c>
    </row>
    <row r="5623" spans="1:2" x14ac:dyDescent="0.25">
      <c r="A5623" s="4">
        <v>37333</v>
      </c>
      <c r="B5623" s="90">
        <v>0.2402</v>
      </c>
    </row>
    <row r="5624" spans="1:2" x14ac:dyDescent="0.25">
      <c r="A5624" s="4">
        <v>37332</v>
      </c>
      <c r="B5624" s="90">
        <v>0.21149999999999999</v>
      </c>
    </row>
    <row r="5625" spans="1:2" x14ac:dyDescent="0.25">
      <c r="A5625" s="4">
        <v>37331</v>
      </c>
      <c r="B5625" s="90">
        <v>0.17649999999999999</v>
      </c>
    </row>
    <row r="5626" spans="1:2" x14ac:dyDescent="0.25">
      <c r="A5626" s="4">
        <v>37330</v>
      </c>
      <c r="B5626" s="90">
        <v>0.17319999999999999</v>
      </c>
    </row>
    <row r="5627" spans="1:2" x14ac:dyDescent="0.25">
      <c r="A5627" s="4">
        <v>37329</v>
      </c>
      <c r="B5627" s="90">
        <v>0.21659999999999999</v>
      </c>
    </row>
    <row r="5628" spans="1:2" x14ac:dyDescent="0.25">
      <c r="A5628" s="4">
        <v>37328</v>
      </c>
      <c r="B5628" s="90">
        <v>0.23569999999999999</v>
      </c>
    </row>
    <row r="5629" spans="1:2" x14ac:dyDescent="0.25">
      <c r="A5629" s="4">
        <v>37327</v>
      </c>
      <c r="B5629" s="90">
        <v>0.24940000000000001</v>
      </c>
    </row>
    <row r="5630" spans="1:2" x14ac:dyDescent="0.25">
      <c r="A5630" s="4">
        <v>37326</v>
      </c>
      <c r="B5630" s="90">
        <v>0.25140000000000001</v>
      </c>
    </row>
    <row r="5631" spans="1:2" x14ac:dyDescent="0.25">
      <c r="A5631" s="4">
        <v>37325</v>
      </c>
      <c r="B5631" s="90">
        <v>0.21360000000000001</v>
      </c>
    </row>
    <row r="5632" spans="1:2" x14ac:dyDescent="0.25">
      <c r="A5632" s="4">
        <v>37324</v>
      </c>
      <c r="B5632" s="90">
        <v>0.18759999999999999</v>
      </c>
    </row>
    <row r="5633" spans="1:2" x14ac:dyDescent="0.25">
      <c r="A5633" s="4">
        <v>37323</v>
      </c>
      <c r="B5633" s="90">
        <v>0.18509999999999999</v>
      </c>
    </row>
    <row r="5634" spans="1:2" x14ac:dyDescent="0.25">
      <c r="A5634" s="4">
        <v>37322</v>
      </c>
      <c r="B5634" s="90">
        <v>0.20480000000000001</v>
      </c>
    </row>
    <row r="5635" spans="1:2" x14ac:dyDescent="0.25">
      <c r="A5635" s="4">
        <v>37321</v>
      </c>
      <c r="B5635" s="90">
        <v>0.24610000000000001</v>
      </c>
    </row>
    <row r="5636" spans="1:2" x14ac:dyDescent="0.25">
      <c r="A5636" s="4">
        <v>37320</v>
      </c>
      <c r="B5636" s="90">
        <v>0.26050000000000001</v>
      </c>
    </row>
    <row r="5637" spans="1:2" x14ac:dyDescent="0.25">
      <c r="A5637" s="4">
        <v>37319</v>
      </c>
      <c r="B5637" s="90">
        <v>0.24759999999999999</v>
      </c>
    </row>
    <row r="5638" spans="1:2" x14ac:dyDescent="0.25">
      <c r="A5638" s="4">
        <v>37318</v>
      </c>
      <c r="B5638" s="90">
        <v>0.2112</v>
      </c>
    </row>
    <row r="5639" spans="1:2" x14ac:dyDescent="0.25">
      <c r="A5639" s="4">
        <v>37317</v>
      </c>
      <c r="B5639" s="90">
        <v>0.17580000000000001</v>
      </c>
    </row>
    <row r="5640" spans="1:2" x14ac:dyDescent="0.25">
      <c r="A5640" s="4">
        <v>37316</v>
      </c>
      <c r="B5640" s="90">
        <v>0.17580000000000001</v>
      </c>
    </row>
    <row r="5641" spans="1:2" x14ac:dyDescent="0.25">
      <c r="A5641" s="4">
        <v>37315</v>
      </c>
      <c r="B5641" s="90">
        <v>0.1903</v>
      </c>
    </row>
    <row r="5642" spans="1:2" x14ac:dyDescent="0.25">
      <c r="A5642" s="4">
        <v>37314</v>
      </c>
      <c r="B5642" s="90">
        <v>0.17710000000000001</v>
      </c>
    </row>
    <row r="5643" spans="1:2" x14ac:dyDescent="0.25">
      <c r="A5643" s="4">
        <v>37313</v>
      </c>
      <c r="B5643" s="90">
        <v>0.1857</v>
      </c>
    </row>
    <row r="5644" spans="1:2" x14ac:dyDescent="0.25">
      <c r="A5644" s="4">
        <v>37312</v>
      </c>
      <c r="B5644" s="90">
        <v>0.18509999999999999</v>
      </c>
    </row>
    <row r="5645" spans="1:2" x14ac:dyDescent="0.25">
      <c r="A5645" s="4">
        <v>37311</v>
      </c>
      <c r="B5645" s="90">
        <v>0.18210000000000001</v>
      </c>
    </row>
    <row r="5646" spans="1:2" x14ac:dyDescent="0.25">
      <c r="A5646" s="4">
        <v>37310</v>
      </c>
      <c r="B5646" s="90">
        <v>0.18210000000000001</v>
      </c>
    </row>
    <row r="5647" spans="1:2" x14ac:dyDescent="0.25">
      <c r="A5647" s="4">
        <v>37309</v>
      </c>
      <c r="B5647" s="90">
        <v>0.17929999999999999</v>
      </c>
    </row>
    <row r="5648" spans="1:2" x14ac:dyDescent="0.25">
      <c r="A5648" s="4">
        <v>37308</v>
      </c>
      <c r="B5648" s="90">
        <v>0.1905</v>
      </c>
    </row>
    <row r="5649" spans="1:2" x14ac:dyDescent="0.25">
      <c r="A5649" s="4">
        <v>37307</v>
      </c>
      <c r="B5649" s="90">
        <v>0.1966</v>
      </c>
    </row>
    <row r="5650" spans="1:2" x14ac:dyDescent="0.25">
      <c r="A5650" s="4">
        <v>37306</v>
      </c>
      <c r="B5650" s="90">
        <v>0.1943</v>
      </c>
    </row>
    <row r="5651" spans="1:2" x14ac:dyDescent="0.25">
      <c r="A5651" s="4">
        <v>37305</v>
      </c>
      <c r="B5651" s="90">
        <v>0.18840000000000001</v>
      </c>
    </row>
    <row r="5652" spans="1:2" x14ac:dyDescent="0.25">
      <c r="A5652" s="4">
        <v>37304</v>
      </c>
      <c r="B5652" s="90">
        <v>0.188</v>
      </c>
    </row>
    <row r="5653" spans="1:2" x14ac:dyDescent="0.25">
      <c r="A5653" s="4">
        <v>37303</v>
      </c>
      <c r="B5653" s="90">
        <v>0.188</v>
      </c>
    </row>
    <row r="5654" spans="1:2" x14ac:dyDescent="0.25">
      <c r="A5654" s="4">
        <v>37302</v>
      </c>
      <c r="B5654" s="90">
        <v>0.1875</v>
      </c>
    </row>
    <row r="5655" spans="1:2" x14ac:dyDescent="0.25">
      <c r="A5655" s="4">
        <v>37301</v>
      </c>
      <c r="B5655" s="90">
        <v>0.20100000000000001</v>
      </c>
    </row>
    <row r="5656" spans="1:2" x14ac:dyDescent="0.25">
      <c r="A5656" s="4">
        <v>37300</v>
      </c>
      <c r="B5656" s="90">
        <v>0.1845</v>
      </c>
    </row>
    <row r="5657" spans="1:2" x14ac:dyDescent="0.25">
      <c r="A5657" s="4">
        <v>37299</v>
      </c>
      <c r="B5657" s="90">
        <v>0.1585</v>
      </c>
    </row>
    <row r="5658" spans="1:2" x14ac:dyDescent="0.25">
      <c r="A5658" s="4">
        <v>37298</v>
      </c>
      <c r="B5658" s="90">
        <v>0.1221</v>
      </c>
    </row>
    <row r="5659" spans="1:2" x14ac:dyDescent="0.25">
      <c r="A5659" s="4">
        <v>37297</v>
      </c>
      <c r="B5659" s="90">
        <v>0.1221</v>
      </c>
    </row>
    <row r="5660" spans="1:2" x14ac:dyDescent="0.25">
      <c r="A5660" s="4">
        <v>37296</v>
      </c>
      <c r="B5660" s="90">
        <v>0.1221</v>
      </c>
    </row>
    <row r="5661" spans="1:2" x14ac:dyDescent="0.25">
      <c r="A5661" s="4">
        <v>37295</v>
      </c>
      <c r="B5661" s="90">
        <v>0.12139999999999999</v>
      </c>
    </row>
    <row r="5662" spans="1:2" x14ac:dyDescent="0.25">
      <c r="A5662" s="4">
        <v>37294</v>
      </c>
      <c r="B5662" s="90">
        <v>0.1138</v>
      </c>
    </row>
    <row r="5663" spans="1:2" x14ac:dyDescent="0.25">
      <c r="A5663" s="4">
        <v>37293</v>
      </c>
      <c r="B5663" s="90">
        <v>0.13370000000000001</v>
      </c>
    </row>
    <row r="5664" spans="1:2" x14ac:dyDescent="0.25">
      <c r="A5664" s="4">
        <v>37292</v>
      </c>
      <c r="B5664" s="90">
        <v>0.124</v>
      </c>
    </row>
    <row r="5665" spans="1:2" x14ac:dyDescent="0.25">
      <c r="A5665" s="4">
        <v>37291</v>
      </c>
      <c r="B5665" s="90">
        <v>0.12659999999999999</v>
      </c>
    </row>
    <row r="5666" spans="1:2" x14ac:dyDescent="0.25">
      <c r="A5666" s="4">
        <v>37290</v>
      </c>
      <c r="B5666" s="90">
        <v>0.12189999999999999</v>
      </c>
    </row>
    <row r="5667" spans="1:2" x14ac:dyDescent="0.25">
      <c r="A5667" s="4">
        <v>37289</v>
      </c>
      <c r="B5667" s="90">
        <v>0.12189999999999999</v>
      </c>
    </row>
    <row r="5668" spans="1:2" x14ac:dyDescent="0.25">
      <c r="A5668" s="4">
        <v>37288</v>
      </c>
      <c r="B5668" s="90">
        <v>0.1171</v>
      </c>
    </row>
    <row r="5669" spans="1:2" x14ac:dyDescent="0.25">
      <c r="A5669" s="4">
        <v>37287</v>
      </c>
      <c r="B5669" s="90">
        <v>0.16</v>
      </c>
    </row>
    <row r="5670" spans="1:2" x14ac:dyDescent="0.25">
      <c r="A5670" s="4">
        <v>37286</v>
      </c>
      <c r="B5670" s="90">
        <v>0.20200000000000001</v>
      </c>
    </row>
    <row r="5671" spans="1:2" x14ac:dyDescent="0.25">
      <c r="A5671" s="4">
        <v>37285</v>
      </c>
      <c r="B5671" s="90">
        <v>0.2306</v>
      </c>
    </row>
    <row r="5672" spans="1:2" x14ac:dyDescent="0.25">
      <c r="A5672" s="4">
        <v>37284</v>
      </c>
      <c r="B5672" s="90">
        <v>0.2303</v>
      </c>
    </row>
    <row r="5673" spans="1:2" x14ac:dyDescent="0.25">
      <c r="A5673" s="4">
        <v>37283</v>
      </c>
      <c r="B5673" s="90">
        <v>0.19589999999999999</v>
      </c>
    </row>
    <row r="5674" spans="1:2" x14ac:dyDescent="0.25">
      <c r="A5674" s="4">
        <v>37282</v>
      </c>
      <c r="B5674" s="90">
        <v>0.15890000000000001</v>
      </c>
    </row>
    <row r="5675" spans="1:2" x14ac:dyDescent="0.25">
      <c r="A5675" s="4">
        <v>37281</v>
      </c>
      <c r="B5675" s="90">
        <v>0.1522</v>
      </c>
    </row>
    <row r="5676" spans="1:2" x14ac:dyDescent="0.25">
      <c r="A5676" s="4">
        <v>37280</v>
      </c>
      <c r="B5676" s="90">
        <v>0.1867</v>
      </c>
    </row>
    <row r="5677" spans="1:2" x14ac:dyDescent="0.25">
      <c r="A5677" s="4">
        <v>37279</v>
      </c>
      <c r="B5677" s="90">
        <v>0.2334</v>
      </c>
    </row>
    <row r="5678" spans="1:2" x14ac:dyDescent="0.25">
      <c r="A5678" s="4">
        <v>37278</v>
      </c>
      <c r="B5678" s="90">
        <v>0.2354</v>
      </c>
    </row>
    <row r="5679" spans="1:2" x14ac:dyDescent="0.25">
      <c r="A5679" s="4">
        <v>37277</v>
      </c>
      <c r="B5679" s="90">
        <v>0.23269999999999999</v>
      </c>
    </row>
    <row r="5680" spans="1:2" x14ac:dyDescent="0.25">
      <c r="A5680" s="4">
        <v>37276</v>
      </c>
      <c r="B5680" s="90">
        <v>0.1993</v>
      </c>
    </row>
    <row r="5681" spans="1:2" x14ac:dyDescent="0.25">
      <c r="A5681" s="4">
        <v>37275</v>
      </c>
      <c r="B5681" s="90">
        <v>0.1623</v>
      </c>
    </row>
    <row r="5682" spans="1:2" x14ac:dyDescent="0.25">
      <c r="A5682" s="4">
        <v>37274</v>
      </c>
      <c r="B5682" s="90">
        <v>0.15679999999999999</v>
      </c>
    </row>
    <row r="5683" spans="1:2" x14ac:dyDescent="0.25">
      <c r="A5683" s="4">
        <v>37273</v>
      </c>
      <c r="B5683" s="90">
        <v>0.2084</v>
      </c>
    </row>
    <row r="5684" spans="1:2" x14ac:dyDescent="0.25">
      <c r="A5684" s="4">
        <v>37272</v>
      </c>
      <c r="B5684" s="90">
        <v>0.23300000000000001</v>
      </c>
    </row>
    <row r="5685" spans="1:2" x14ac:dyDescent="0.25">
      <c r="A5685" s="4">
        <v>37271</v>
      </c>
      <c r="B5685" s="90">
        <v>0.22289999999999999</v>
      </c>
    </row>
    <row r="5686" spans="1:2" x14ac:dyDescent="0.25">
      <c r="A5686" s="4">
        <v>37270</v>
      </c>
      <c r="B5686" s="90">
        <v>0.2334</v>
      </c>
    </row>
    <row r="5687" spans="1:2" x14ac:dyDescent="0.25">
      <c r="A5687" s="4">
        <v>37269</v>
      </c>
      <c r="B5687" s="90">
        <v>0.193</v>
      </c>
    </row>
    <row r="5688" spans="1:2" x14ac:dyDescent="0.25">
      <c r="A5688" s="4">
        <v>37268</v>
      </c>
      <c r="B5688" s="90">
        <v>0.193</v>
      </c>
    </row>
    <row r="5689" spans="1:2" x14ac:dyDescent="0.25">
      <c r="A5689" s="4">
        <v>37267</v>
      </c>
      <c r="B5689" s="90">
        <v>0.22620000000000001</v>
      </c>
    </row>
    <row r="5690" spans="1:2" x14ac:dyDescent="0.25">
      <c r="A5690" s="4">
        <v>37266</v>
      </c>
      <c r="B5690" s="90">
        <v>0.25090000000000001</v>
      </c>
    </row>
    <row r="5691" spans="1:2" x14ac:dyDescent="0.25">
      <c r="A5691" s="4">
        <v>37265</v>
      </c>
      <c r="B5691" s="90">
        <v>0.28289999999999998</v>
      </c>
    </row>
    <row r="5692" spans="1:2" x14ac:dyDescent="0.25">
      <c r="A5692" s="4">
        <v>37264</v>
      </c>
      <c r="B5692" s="90">
        <v>0.29070000000000001</v>
      </c>
    </row>
    <row r="5693" spans="1:2" x14ac:dyDescent="0.25">
      <c r="A5693" s="4">
        <v>37263</v>
      </c>
      <c r="B5693" s="90">
        <v>0.29599999999999999</v>
      </c>
    </row>
    <row r="5694" spans="1:2" x14ac:dyDescent="0.25">
      <c r="A5694" s="4">
        <v>37262</v>
      </c>
      <c r="B5694" s="90">
        <v>0.25640000000000002</v>
      </c>
    </row>
    <row r="5695" spans="1:2" x14ac:dyDescent="0.25">
      <c r="A5695" s="4">
        <v>37261</v>
      </c>
      <c r="B5695" s="90">
        <v>0.22950000000000001</v>
      </c>
    </row>
    <row r="5696" spans="1:2" x14ac:dyDescent="0.25">
      <c r="A5696" s="4">
        <v>37260</v>
      </c>
      <c r="B5696" s="90">
        <v>0.22689999999999999</v>
      </c>
    </row>
    <row r="5697" spans="1:2" x14ac:dyDescent="0.25">
      <c r="A5697" s="4">
        <v>37259</v>
      </c>
      <c r="B5697" s="90">
        <v>0.24579999999999999</v>
      </c>
    </row>
    <row r="5698" spans="1:2" x14ac:dyDescent="0.25">
      <c r="A5698" s="4">
        <v>37258</v>
      </c>
      <c r="B5698" s="90">
        <v>0.2908</v>
      </c>
    </row>
    <row r="5699" spans="1:2" x14ac:dyDescent="0.25">
      <c r="A5699" s="4">
        <v>37257</v>
      </c>
      <c r="B5699" s="90">
        <v>0.2591</v>
      </c>
    </row>
    <row r="5700" spans="1:2" x14ac:dyDescent="0.25">
      <c r="A5700" s="4">
        <v>37256</v>
      </c>
      <c r="B5700" s="90">
        <v>0.2591</v>
      </c>
    </row>
    <row r="5701" spans="1:2" x14ac:dyDescent="0.25">
      <c r="A5701" s="4">
        <v>37255</v>
      </c>
      <c r="B5701" s="90">
        <v>0.22270000000000001</v>
      </c>
    </row>
    <row r="5702" spans="1:2" x14ac:dyDescent="0.25">
      <c r="A5702" s="4">
        <v>37254</v>
      </c>
      <c r="B5702" s="90">
        <v>0.18629999999999999</v>
      </c>
    </row>
    <row r="5703" spans="1:2" x14ac:dyDescent="0.25">
      <c r="A5703" s="4">
        <v>37253</v>
      </c>
      <c r="B5703" s="90">
        <v>0.19040000000000001</v>
      </c>
    </row>
    <row r="5704" spans="1:2" x14ac:dyDescent="0.25">
      <c r="A5704" s="4">
        <v>37252</v>
      </c>
      <c r="B5704" s="90">
        <v>0.23069999999999999</v>
      </c>
    </row>
    <row r="5705" spans="1:2" x14ac:dyDescent="0.25">
      <c r="A5705" s="4">
        <v>37251</v>
      </c>
      <c r="B5705" s="90">
        <v>0.26750000000000002</v>
      </c>
    </row>
    <row r="5706" spans="1:2" x14ac:dyDescent="0.25">
      <c r="A5706" s="4">
        <v>37250</v>
      </c>
      <c r="B5706" s="90">
        <v>0.2218</v>
      </c>
    </row>
    <row r="5707" spans="1:2" x14ac:dyDescent="0.25">
      <c r="A5707" s="4">
        <v>37249</v>
      </c>
      <c r="B5707" s="90">
        <v>0.20380000000000001</v>
      </c>
    </row>
    <row r="5708" spans="1:2" x14ac:dyDescent="0.25">
      <c r="A5708" s="4">
        <v>37248</v>
      </c>
      <c r="B5708" s="90">
        <v>0.18410000000000001</v>
      </c>
    </row>
    <row r="5709" spans="1:2" x14ac:dyDescent="0.25">
      <c r="A5709" s="4">
        <v>37247</v>
      </c>
      <c r="B5709" s="90">
        <v>0.15770000000000001</v>
      </c>
    </row>
    <row r="5710" spans="1:2" x14ac:dyDescent="0.25">
      <c r="A5710" s="4">
        <v>37246</v>
      </c>
      <c r="B5710" s="90">
        <v>0.1618</v>
      </c>
    </row>
    <row r="5711" spans="1:2" x14ac:dyDescent="0.25">
      <c r="A5711" s="4">
        <v>37245</v>
      </c>
      <c r="B5711" s="90">
        <v>0.19539999999999999</v>
      </c>
    </row>
    <row r="5712" spans="1:2" x14ac:dyDescent="0.25">
      <c r="A5712" s="4">
        <v>37244</v>
      </c>
      <c r="B5712" s="90">
        <v>0.24329999999999999</v>
      </c>
    </row>
    <row r="5713" spans="1:2" x14ac:dyDescent="0.25">
      <c r="A5713" s="4">
        <v>37243</v>
      </c>
      <c r="B5713" s="90">
        <v>0.23139999999999999</v>
      </c>
    </row>
    <row r="5714" spans="1:2" x14ac:dyDescent="0.25">
      <c r="A5714" s="4">
        <v>37242</v>
      </c>
      <c r="B5714" s="90">
        <v>0.23599999999999999</v>
      </c>
    </row>
    <row r="5715" spans="1:2" x14ac:dyDescent="0.25">
      <c r="A5715" s="4">
        <v>37241</v>
      </c>
      <c r="B5715" s="90">
        <v>0.1948</v>
      </c>
    </row>
    <row r="5716" spans="1:2" x14ac:dyDescent="0.25">
      <c r="A5716" s="4">
        <v>37240</v>
      </c>
      <c r="B5716" s="90">
        <v>0.1673</v>
      </c>
    </row>
    <row r="5717" spans="1:2" x14ac:dyDescent="0.25">
      <c r="A5717" s="4">
        <v>37239</v>
      </c>
      <c r="B5717" s="90">
        <v>0.1638</v>
      </c>
    </row>
    <row r="5718" spans="1:2" x14ac:dyDescent="0.25">
      <c r="A5718" s="4">
        <v>37238</v>
      </c>
      <c r="B5718" s="90">
        <v>0.2084</v>
      </c>
    </row>
    <row r="5719" spans="1:2" x14ac:dyDescent="0.25">
      <c r="A5719" s="4">
        <v>37237</v>
      </c>
      <c r="B5719" s="90">
        <v>0.22239999999999999</v>
      </c>
    </row>
    <row r="5720" spans="1:2" x14ac:dyDescent="0.25">
      <c r="A5720" s="4">
        <v>37236</v>
      </c>
      <c r="B5720" s="90">
        <v>0.24129999999999999</v>
      </c>
    </row>
    <row r="5721" spans="1:2" x14ac:dyDescent="0.25">
      <c r="A5721" s="4">
        <v>37235</v>
      </c>
      <c r="B5721" s="90">
        <v>0.24399999999999999</v>
      </c>
    </row>
    <row r="5722" spans="1:2" x14ac:dyDescent="0.25">
      <c r="A5722" s="4">
        <v>37234</v>
      </c>
      <c r="B5722" s="90">
        <v>0.20430000000000001</v>
      </c>
    </row>
    <row r="5723" spans="1:2" x14ac:dyDescent="0.25">
      <c r="A5723" s="4">
        <v>37233</v>
      </c>
      <c r="B5723" s="90">
        <v>0.16639999999999999</v>
      </c>
    </row>
    <row r="5724" spans="1:2" x14ac:dyDescent="0.25">
      <c r="A5724" s="4">
        <v>37232</v>
      </c>
      <c r="B5724" s="90">
        <v>0.16470000000000001</v>
      </c>
    </row>
    <row r="5725" spans="1:2" x14ac:dyDescent="0.25">
      <c r="A5725" s="4">
        <v>37231</v>
      </c>
      <c r="B5725" s="90">
        <v>0.19489999999999999</v>
      </c>
    </row>
    <row r="5726" spans="1:2" x14ac:dyDescent="0.25">
      <c r="A5726" s="4">
        <v>37230</v>
      </c>
      <c r="B5726" s="90">
        <v>0.24329999999999999</v>
      </c>
    </row>
    <row r="5727" spans="1:2" x14ac:dyDescent="0.25">
      <c r="A5727" s="4">
        <v>37229</v>
      </c>
      <c r="B5727" s="90">
        <v>0.25309999999999999</v>
      </c>
    </row>
    <row r="5728" spans="1:2" x14ac:dyDescent="0.25">
      <c r="A5728" s="4">
        <v>37228</v>
      </c>
      <c r="B5728" s="90">
        <v>0.23880000000000001</v>
      </c>
    </row>
    <row r="5729" spans="1:2" x14ac:dyDescent="0.25">
      <c r="A5729" s="4">
        <v>37227</v>
      </c>
      <c r="B5729" s="90">
        <v>0.1983</v>
      </c>
    </row>
    <row r="5730" spans="1:2" x14ac:dyDescent="0.25">
      <c r="A5730" s="4">
        <v>37226</v>
      </c>
      <c r="B5730" s="90">
        <v>0.1613</v>
      </c>
    </row>
    <row r="5731" spans="1:2" x14ac:dyDescent="0.25">
      <c r="A5731" s="4">
        <v>37225</v>
      </c>
      <c r="B5731" s="90">
        <v>0.1857</v>
      </c>
    </row>
    <row r="5732" spans="1:2" x14ac:dyDescent="0.25">
      <c r="A5732" s="4">
        <v>37224</v>
      </c>
      <c r="B5732" s="90">
        <v>0.21920000000000001</v>
      </c>
    </row>
    <row r="5733" spans="1:2" x14ac:dyDescent="0.25">
      <c r="A5733" s="4">
        <v>37223</v>
      </c>
      <c r="B5733" s="90">
        <v>0.2205</v>
      </c>
    </row>
    <row r="5734" spans="1:2" x14ac:dyDescent="0.25">
      <c r="A5734" s="4">
        <v>37222</v>
      </c>
      <c r="B5734" s="90">
        <v>0.23150000000000001</v>
      </c>
    </row>
    <row r="5735" spans="1:2" x14ac:dyDescent="0.25">
      <c r="A5735" s="4">
        <v>37221</v>
      </c>
      <c r="B5735" s="90">
        <v>0.23089999999999999</v>
      </c>
    </row>
    <row r="5736" spans="1:2" x14ac:dyDescent="0.25">
      <c r="A5736" s="4">
        <v>37220</v>
      </c>
      <c r="B5736" s="90">
        <v>0.2276</v>
      </c>
    </row>
    <row r="5737" spans="1:2" x14ac:dyDescent="0.25">
      <c r="A5737" s="4">
        <v>37219</v>
      </c>
      <c r="B5737" s="90">
        <v>0.20039999999999999</v>
      </c>
    </row>
    <row r="5738" spans="1:2" x14ac:dyDescent="0.25">
      <c r="A5738" s="4">
        <v>37218</v>
      </c>
      <c r="B5738" s="90">
        <v>0.22450000000000001</v>
      </c>
    </row>
    <row r="5739" spans="1:2" x14ac:dyDescent="0.25">
      <c r="A5739" s="4">
        <v>37217</v>
      </c>
      <c r="B5739" s="90">
        <v>0.2606</v>
      </c>
    </row>
    <row r="5740" spans="1:2" x14ac:dyDescent="0.25">
      <c r="A5740" s="4">
        <v>37216</v>
      </c>
      <c r="B5740" s="90">
        <v>0.25750000000000001</v>
      </c>
    </row>
    <row r="5741" spans="1:2" x14ac:dyDescent="0.25">
      <c r="A5741" s="4">
        <v>37215</v>
      </c>
      <c r="B5741" s="90">
        <v>0.26319999999999999</v>
      </c>
    </row>
    <row r="5742" spans="1:2" x14ac:dyDescent="0.25">
      <c r="A5742" s="4">
        <v>37214</v>
      </c>
      <c r="B5742" s="90">
        <v>0.27389999999999998</v>
      </c>
    </row>
    <row r="5743" spans="1:2" x14ac:dyDescent="0.25">
      <c r="A5743" s="4">
        <v>37213</v>
      </c>
      <c r="B5743" s="90">
        <v>0.22839999999999999</v>
      </c>
    </row>
    <row r="5744" spans="1:2" x14ac:dyDescent="0.25">
      <c r="A5744" s="4">
        <v>37212</v>
      </c>
      <c r="B5744" s="90">
        <v>0.19170000000000001</v>
      </c>
    </row>
    <row r="5745" spans="1:2" x14ac:dyDescent="0.25">
      <c r="A5745" s="4">
        <v>37211</v>
      </c>
      <c r="B5745" s="90">
        <v>0.2205</v>
      </c>
    </row>
    <row r="5746" spans="1:2" x14ac:dyDescent="0.25">
      <c r="A5746" s="4">
        <v>37210</v>
      </c>
      <c r="B5746" s="90">
        <v>0.23200000000000001</v>
      </c>
    </row>
    <row r="5747" spans="1:2" x14ac:dyDescent="0.25">
      <c r="A5747" s="4">
        <v>37209</v>
      </c>
      <c r="B5747" s="90">
        <v>0.24349999999999999</v>
      </c>
    </row>
    <row r="5748" spans="1:2" x14ac:dyDescent="0.25">
      <c r="A5748" s="4">
        <v>37208</v>
      </c>
      <c r="B5748" s="90">
        <v>0.23980000000000001</v>
      </c>
    </row>
    <row r="5749" spans="1:2" x14ac:dyDescent="0.25">
      <c r="A5749" s="4">
        <v>37207</v>
      </c>
      <c r="B5749" s="90">
        <v>0.22700000000000001</v>
      </c>
    </row>
    <row r="5750" spans="1:2" x14ac:dyDescent="0.25">
      <c r="A5750" s="4">
        <v>37206</v>
      </c>
      <c r="B5750" s="90">
        <v>0.1971</v>
      </c>
    </row>
    <row r="5751" spans="1:2" x14ac:dyDescent="0.25">
      <c r="A5751" s="4">
        <v>37205</v>
      </c>
      <c r="B5751" s="90">
        <v>0.16020000000000001</v>
      </c>
    </row>
    <row r="5752" spans="1:2" x14ac:dyDescent="0.25">
      <c r="A5752" s="4">
        <v>37204</v>
      </c>
      <c r="B5752" s="90">
        <v>0.19439999999999999</v>
      </c>
    </row>
    <row r="5753" spans="1:2" x14ac:dyDescent="0.25">
      <c r="A5753" s="4">
        <v>37203</v>
      </c>
      <c r="B5753" s="90">
        <v>0.22770000000000001</v>
      </c>
    </row>
    <row r="5754" spans="1:2" x14ac:dyDescent="0.25">
      <c r="A5754" s="4">
        <v>37202</v>
      </c>
      <c r="B5754" s="90">
        <v>0.2437</v>
      </c>
    </row>
    <row r="5755" spans="1:2" x14ac:dyDescent="0.25">
      <c r="A5755" s="4">
        <v>37201</v>
      </c>
      <c r="B5755" s="90">
        <v>0.2419</v>
      </c>
    </row>
    <row r="5756" spans="1:2" x14ac:dyDescent="0.25">
      <c r="A5756" s="4">
        <v>37200</v>
      </c>
      <c r="B5756" s="90">
        <v>0.2427</v>
      </c>
    </row>
    <row r="5757" spans="1:2" x14ac:dyDescent="0.25">
      <c r="A5757" s="4">
        <v>37199</v>
      </c>
      <c r="B5757" s="90">
        <v>0.1988</v>
      </c>
    </row>
    <row r="5758" spans="1:2" x14ac:dyDescent="0.25">
      <c r="A5758" s="4">
        <v>37198</v>
      </c>
      <c r="B5758" s="90">
        <v>0.1613</v>
      </c>
    </row>
    <row r="5759" spans="1:2" x14ac:dyDescent="0.25">
      <c r="A5759" s="4">
        <v>37197</v>
      </c>
      <c r="B5759" s="90">
        <v>0.1613</v>
      </c>
    </row>
    <row r="5760" spans="1:2" x14ac:dyDescent="0.25">
      <c r="A5760" s="4">
        <v>37196</v>
      </c>
      <c r="B5760" s="90">
        <v>0.1928</v>
      </c>
    </row>
    <row r="5761" spans="1:2" x14ac:dyDescent="0.25">
      <c r="A5761" s="4">
        <v>37195</v>
      </c>
      <c r="B5761" s="90">
        <v>0.2455</v>
      </c>
    </row>
    <row r="5762" spans="1:2" x14ac:dyDescent="0.25">
      <c r="A5762" s="4">
        <v>37194</v>
      </c>
      <c r="B5762" s="90">
        <v>0.24890000000000001</v>
      </c>
    </row>
    <row r="5763" spans="1:2" x14ac:dyDescent="0.25">
      <c r="A5763" s="4">
        <v>37193</v>
      </c>
      <c r="B5763" s="90">
        <v>0.25219999999999998</v>
      </c>
    </row>
    <row r="5764" spans="1:2" x14ac:dyDescent="0.25">
      <c r="A5764" s="4">
        <v>37192</v>
      </c>
      <c r="B5764" s="90">
        <v>0.21340000000000001</v>
      </c>
    </row>
    <row r="5765" spans="1:2" x14ac:dyDescent="0.25">
      <c r="A5765" s="4">
        <v>37191</v>
      </c>
      <c r="B5765" s="90">
        <v>0.17469999999999999</v>
      </c>
    </row>
    <row r="5766" spans="1:2" x14ac:dyDescent="0.25">
      <c r="A5766" s="4">
        <v>37190</v>
      </c>
      <c r="B5766" s="90">
        <v>0.17560000000000001</v>
      </c>
    </row>
    <row r="5767" spans="1:2" x14ac:dyDescent="0.25">
      <c r="A5767" s="4">
        <v>37189</v>
      </c>
      <c r="B5767" s="90">
        <v>0.20430000000000001</v>
      </c>
    </row>
    <row r="5768" spans="1:2" x14ac:dyDescent="0.25">
      <c r="A5768" s="4">
        <v>37188</v>
      </c>
      <c r="B5768" s="90">
        <v>0.25080000000000002</v>
      </c>
    </row>
    <row r="5769" spans="1:2" x14ac:dyDescent="0.25">
      <c r="A5769" s="4">
        <v>37187</v>
      </c>
      <c r="B5769" s="90">
        <v>0.248</v>
      </c>
    </row>
    <row r="5770" spans="1:2" x14ac:dyDescent="0.25">
      <c r="A5770" s="4">
        <v>37186</v>
      </c>
      <c r="B5770" s="90">
        <v>0.24529999999999999</v>
      </c>
    </row>
    <row r="5771" spans="1:2" x14ac:dyDescent="0.25">
      <c r="A5771" s="4">
        <v>37185</v>
      </c>
      <c r="B5771" s="90">
        <v>0.21190000000000001</v>
      </c>
    </row>
    <row r="5772" spans="1:2" x14ac:dyDescent="0.25">
      <c r="A5772" s="4">
        <v>37184</v>
      </c>
      <c r="B5772" s="90">
        <v>0.17330000000000001</v>
      </c>
    </row>
    <row r="5773" spans="1:2" x14ac:dyDescent="0.25">
      <c r="A5773" s="4">
        <v>37183</v>
      </c>
      <c r="B5773" s="90">
        <v>0.1782</v>
      </c>
    </row>
    <row r="5774" spans="1:2" x14ac:dyDescent="0.25">
      <c r="A5774" s="4">
        <v>37182</v>
      </c>
      <c r="B5774" s="90">
        <v>0.2155</v>
      </c>
    </row>
    <row r="5775" spans="1:2" x14ac:dyDescent="0.25">
      <c r="A5775" s="4">
        <v>37181</v>
      </c>
      <c r="B5775" s="90">
        <v>0.25480000000000003</v>
      </c>
    </row>
    <row r="5776" spans="1:2" x14ac:dyDescent="0.25">
      <c r="A5776" s="4">
        <v>37180</v>
      </c>
      <c r="B5776" s="90">
        <v>0.24790000000000001</v>
      </c>
    </row>
    <row r="5777" spans="1:2" x14ac:dyDescent="0.25">
      <c r="A5777" s="4">
        <v>37179</v>
      </c>
      <c r="B5777" s="90">
        <v>0.29770000000000002</v>
      </c>
    </row>
    <row r="5778" spans="1:2" x14ac:dyDescent="0.25">
      <c r="A5778" s="4">
        <v>37178</v>
      </c>
      <c r="B5778" s="90">
        <v>0.26329999999999998</v>
      </c>
    </row>
    <row r="5779" spans="1:2" x14ac:dyDescent="0.25">
      <c r="A5779" s="4">
        <v>37177</v>
      </c>
      <c r="B5779" s="90">
        <v>0.23300000000000001</v>
      </c>
    </row>
    <row r="5780" spans="1:2" x14ac:dyDescent="0.25">
      <c r="A5780" s="4">
        <v>37176</v>
      </c>
      <c r="B5780" s="90">
        <v>0.19270000000000001</v>
      </c>
    </row>
    <row r="5781" spans="1:2" x14ac:dyDescent="0.25">
      <c r="A5781" s="4">
        <v>37175</v>
      </c>
      <c r="B5781" s="90">
        <v>0.22839999999999999</v>
      </c>
    </row>
    <row r="5782" spans="1:2" x14ac:dyDescent="0.25">
      <c r="A5782" s="4">
        <v>37174</v>
      </c>
      <c r="B5782" s="90">
        <v>0.26469999999999999</v>
      </c>
    </row>
    <row r="5783" spans="1:2" x14ac:dyDescent="0.25">
      <c r="A5783" s="4">
        <v>37173</v>
      </c>
      <c r="B5783" s="90">
        <v>0.25419999999999998</v>
      </c>
    </row>
    <row r="5784" spans="1:2" x14ac:dyDescent="0.25">
      <c r="A5784" s="4">
        <v>37172</v>
      </c>
      <c r="B5784" s="90">
        <v>0.25790000000000002</v>
      </c>
    </row>
    <row r="5785" spans="1:2" x14ac:dyDescent="0.25">
      <c r="A5785" s="4">
        <v>37171</v>
      </c>
      <c r="B5785" s="90">
        <v>0.2268</v>
      </c>
    </row>
    <row r="5786" spans="1:2" x14ac:dyDescent="0.25">
      <c r="A5786" s="4">
        <v>37170</v>
      </c>
      <c r="B5786" s="90">
        <v>0.187</v>
      </c>
    </row>
    <row r="5787" spans="1:2" x14ac:dyDescent="0.25">
      <c r="A5787" s="4">
        <v>37169</v>
      </c>
      <c r="B5787" s="90">
        <v>0.18609999999999999</v>
      </c>
    </row>
    <row r="5788" spans="1:2" x14ac:dyDescent="0.25">
      <c r="A5788" s="4">
        <v>37168</v>
      </c>
      <c r="B5788" s="90">
        <v>0.2074</v>
      </c>
    </row>
    <row r="5789" spans="1:2" x14ac:dyDescent="0.25">
      <c r="A5789" s="4">
        <v>37167</v>
      </c>
      <c r="B5789" s="90">
        <v>0.23480000000000001</v>
      </c>
    </row>
    <row r="5790" spans="1:2" x14ac:dyDescent="0.25">
      <c r="A5790" s="4">
        <v>37166</v>
      </c>
      <c r="B5790" s="90">
        <v>0.28749999999999998</v>
      </c>
    </row>
    <row r="5791" spans="1:2" x14ac:dyDescent="0.25">
      <c r="A5791" s="4">
        <v>37165</v>
      </c>
      <c r="B5791" s="90">
        <v>0.26150000000000001</v>
      </c>
    </row>
    <row r="5792" spans="1:2" x14ac:dyDescent="0.25">
      <c r="A5792" s="4">
        <v>37164</v>
      </c>
      <c r="B5792" s="90">
        <v>0.22090000000000001</v>
      </c>
    </row>
    <row r="5793" spans="1:2" x14ac:dyDescent="0.25">
      <c r="A5793" s="4">
        <v>37163</v>
      </c>
      <c r="B5793" s="90">
        <v>0.18179999999999999</v>
      </c>
    </row>
    <row r="5794" spans="1:2" x14ac:dyDescent="0.25">
      <c r="A5794" s="4">
        <v>37162</v>
      </c>
      <c r="B5794" s="90">
        <v>0.2102</v>
      </c>
    </row>
    <row r="5795" spans="1:2" x14ac:dyDescent="0.25">
      <c r="A5795" s="4">
        <v>37161</v>
      </c>
      <c r="B5795" s="90">
        <v>0.25219999999999998</v>
      </c>
    </row>
    <row r="5796" spans="1:2" x14ac:dyDescent="0.25">
      <c r="A5796" s="4">
        <v>37160</v>
      </c>
      <c r="B5796" s="90">
        <v>0.26979999999999998</v>
      </c>
    </row>
    <row r="5797" spans="1:2" x14ac:dyDescent="0.25">
      <c r="A5797" s="4">
        <v>37159</v>
      </c>
      <c r="B5797" s="90">
        <v>0.26519999999999999</v>
      </c>
    </row>
    <row r="5798" spans="1:2" x14ac:dyDescent="0.25">
      <c r="A5798" s="4">
        <v>37158</v>
      </c>
      <c r="B5798" s="90">
        <v>0.2727</v>
      </c>
    </row>
    <row r="5799" spans="1:2" x14ac:dyDescent="0.25">
      <c r="A5799" s="4">
        <v>37157</v>
      </c>
      <c r="B5799" s="90">
        <v>0.2152</v>
      </c>
    </row>
    <row r="5800" spans="1:2" x14ac:dyDescent="0.25">
      <c r="A5800" s="4">
        <v>37156</v>
      </c>
      <c r="B5800" s="90">
        <v>0.18579999999999999</v>
      </c>
    </row>
    <row r="5801" spans="1:2" x14ac:dyDescent="0.25">
      <c r="A5801" s="4">
        <v>37155</v>
      </c>
      <c r="B5801" s="90">
        <v>0.19889999999999999</v>
      </c>
    </row>
    <row r="5802" spans="1:2" x14ac:dyDescent="0.25">
      <c r="A5802" s="4">
        <v>37154</v>
      </c>
      <c r="B5802" s="90">
        <v>0.23860000000000001</v>
      </c>
    </row>
    <row r="5803" spans="1:2" x14ac:dyDescent="0.25">
      <c r="A5803" s="4">
        <v>37153</v>
      </c>
      <c r="B5803" s="90">
        <v>0.25419999999999998</v>
      </c>
    </row>
    <row r="5804" spans="1:2" x14ac:dyDescent="0.25">
      <c r="A5804" s="4">
        <v>37152</v>
      </c>
      <c r="B5804" s="90">
        <v>0.25380000000000003</v>
      </c>
    </row>
    <row r="5805" spans="1:2" x14ac:dyDescent="0.25">
      <c r="A5805" s="4">
        <v>37151</v>
      </c>
      <c r="B5805" s="90">
        <v>0.25740000000000002</v>
      </c>
    </row>
    <row r="5806" spans="1:2" x14ac:dyDescent="0.25">
      <c r="A5806" s="4">
        <v>37150</v>
      </c>
      <c r="B5806" s="90">
        <v>0.2276</v>
      </c>
    </row>
    <row r="5807" spans="1:2" x14ac:dyDescent="0.25">
      <c r="A5807" s="4">
        <v>37149</v>
      </c>
      <c r="B5807" s="90">
        <v>0.18770000000000001</v>
      </c>
    </row>
    <row r="5808" spans="1:2" x14ac:dyDescent="0.25">
      <c r="A5808" s="4">
        <v>37148</v>
      </c>
      <c r="B5808" s="90">
        <v>0.22789999999999999</v>
      </c>
    </row>
    <row r="5809" spans="1:2" x14ac:dyDescent="0.25">
      <c r="A5809" s="4">
        <v>37147</v>
      </c>
      <c r="B5809" s="90">
        <v>0.24279999999999999</v>
      </c>
    </row>
    <row r="5810" spans="1:2" x14ac:dyDescent="0.25">
      <c r="A5810" s="4">
        <v>37146</v>
      </c>
      <c r="B5810" s="90">
        <v>0.29020000000000001</v>
      </c>
    </row>
    <row r="5811" spans="1:2" x14ac:dyDescent="0.25">
      <c r="A5811" s="4">
        <v>37145</v>
      </c>
      <c r="B5811" s="90">
        <v>0.2762</v>
      </c>
    </row>
    <row r="5812" spans="1:2" x14ac:dyDescent="0.25">
      <c r="A5812" s="4">
        <v>37144</v>
      </c>
      <c r="B5812" s="90">
        <v>0.28649999999999998</v>
      </c>
    </row>
    <row r="5813" spans="1:2" x14ac:dyDescent="0.25">
      <c r="A5813" s="4">
        <v>37143</v>
      </c>
      <c r="B5813" s="90">
        <v>0.24260000000000001</v>
      </c>
    </row>
    <row r="5814" spans="1:2" x14ac:dyDescent="0.25">
      <c r="A5814" s="4">
        <v>37142</v>
      </c>
      <c r="B5814" s="90">
        <v>0.20430000000000001</v>
      </c>
    </row>
    <row r="5815" spans="1:2" x14ac:dyDescent="0.25">
      <c r="A5815" s="4">
        <v>37141</v>
      </c>
      <c r="B5815" s="90">
        <v>0.20430000000000001</v>
      </c>
    </row>
    <row r="5816" spans="1:2" x14ac:dyDescent="0.25">
      <c r="A5816" s="4">
        <v>37140</v>
      </c>
      <c r="B5816" s="90">
        <v>0.23730000000000001</v>
      </c>
    </row>
    <row r="5817" spans="1:2" x14ac:dyDescent="0.25">
      <c r="A5817" s="4">
        <v>37139</v>
      </c>
      <c r="B5817" s="90">
        <v>0.25430000000000003</v>
      </c>
    </row>
    <row r="5818" spans="1:2" x14ac:dyDescent="0.25">
      <c r="A5818" s="4">
        <v>37138</v>
      </c>
      <c r="B5818" s="90">
        <v>0.2354</v>
      </c>
    </row>
    <row r="5819" spans="1:2" x14ac:dyDescent="0.25">
      <c r="A5819" s="4">
        <v>37137</v>
      </c>
      <c r="B5819" s="90">
        <v>0.2387</v>
      </c>
    </row>
    <row r="5820" spans="1:2" x14ac:dyDescent="0.25">
      <c r="A5820" s="4">
        <v>37136</v>
      </c>
      <c r="B5820" s="90">
        <v>0.19969999999999999</v>
      </c>
    </row>
    <row r="5821" spans="1:2" x14ac:dyDescent="0.25">
      <c r="A5821" s="4">
        <v>37135</v>
      </c>
      <c r="B5821" s="90">
        <v>0.16270000000000001</v>
      </c>
    </row>
    <row r="5822" spans="1:2" x14ac:dyDescent="0.25">
      <c r="A5822" s="4">
        <v>37134</v>
      </c>
      <c r="B5822" s="90">
        <v>0.18859999999999999</v>
      </c>
    </row>
    <row r="5823" spans="1:2" x14ac:dyDescent="0.25">
      <c r="A5823" s="4">
        <v>37133</v>
      </c>
      <c r="B5823" s="90">
        <v>0.21490000000000001</v>
      </c>
    </row>
    <row r="5824" spans="1:2" x14ac:dyDescent="0.25">
      <c r="A5824" s="4">
        <v>37132</v>
      </c>
      <c r="B5824" s="90">
        <v>0.28349999999999997</v>
      </c>
    </row>
    <row r="5825" spans="1:2" x14ac:dyDescent="0.25">
      <c r="A5825" s="4">
        <v>37131</v>
      </c>
      <c r="B5825" s="90">
        <v>0.28270000000000001</v>
      </c>
    </row>
    <row r="5826" spans="1:2" x14ac:dyDescent="0.25">
      <c r="A5826" s="4">
        <v>37130</v>
      </c>
      <c r="B5826" s="90">
        <v>0.2833</v>
      </c>
    </row>
    <row r="5827" spans="1:2" x14ac:dyDescent="0.25">
      <c r="A5827" s="4">
        <v>37129</v>
      </c>
      <c r="B5827" s="90">
        <v>0.24840000000000001</v>
      </c>
    </row>
    <row r="5828" spans="1:2" x14ac:dyDescent="0.25">
      <c r="A5828" s="4">
        <v>37128</v>
      </c>
      <c r="B5828" s="90">
        <v>0.2099</v>
      </c>
    </row>
    <row r="5829" spans="1:2" x14ac:dyDescent="0.25">
      <c r="A5829" s="4">
        <v>37127</v>
      </c>
      <c r="B5829" s="90">
        <v>0.20419999999999999</v>
      </c>
    </row>
    <row r="5830" spans="1:2" x14ac:dyDescent="0.25">
      <c r="A5830" s="4">
        <v>37126</v>
      </c>
      <c r="B5830" s="90">
        <v>0.2424</v>
      </c>
    </row>
    <row r="5831" spans="1:2" x14ac:dyDescent="0.25">
      <c r="A5831" s="4">
        <v>37125</v>
      </c>
      <c r="B5831" s="90">
        <v>0.2928</v>
      </c>
    </row>
    <row r="5832" spans="1:2" x14ac:dyDescent="0.25">
      <c r="A5832" s="4">
        <v>37124</v>
      </c>
      <c r="B5832" s="90">
        <v>0.28910000000000002</v>
      </c>
    </row>
    <row r="5833" spans="1:2" x14ac:dyDescent="0.25">
      <c r="A5833" s="4">
        <v>37123</v>
      </c>
      <c r="B5833" s="90">
        <v>0.2908</v>
      </c>
    </row>
    <row r="5834" spans="1:2" x14ac:dyDescent="0.25">
      <c r="A5834" s="4">
        <v>37122</v>
      </c>
      <c r="B5834" s="90">
        <v>0.25280000000000002</v>
      </c>
    </row>
    <row r="5835" spans="1:2" x14ac:dyDescent="0.25">
      <c r="A5835" s="4">
        <v>37121</v>
      </c>
      <c r="B5835" s="90">
        <v>0.2135</v>
      </c>
    </row>
    <row r="5836" spans="1:2" x14ac:dyDescent="0.25">
      <c r="A5836" s="4">
        <v>37120</v>
      </c>
      <c r="B5836" s="90">
        <v>0.2147</v>
      </c>
    </row>
    <row r="5837" spans="1:2" x14ac:dyDescent="0.25">
      <c r="A5837" s="4">
        <v>37119</v>
      </c>
      <c r="B5837" s="90">
        <v>0.23449999999999999</v>
      </c>
    </row>
    <row r="5838" spans="1:2" x14ac:dyDescent="0.25">
      <c r="A5838" s="4">
        <v>37118</v>
      </c>
      <c r="B5838" s="90">
        <v>0.30080000000000001</v>
      </c>
    </row>
    <row r="5839" spans="1:2" x14ac:dyDescent="0.25">
      <c r="A5839" s="4">
        <v>37117</v>
      </c>
      <c r="B5839" s="90">
        <v>0.29580000000000001</v>
      </c>
    </row>
    <row r="5840" spans="1:2" x14ac:dyDescent="0.25">
      <c r="A5840" s="4">
        <v>37116</v>
      </c>
      <c r="B5840" s="90">
        <v>0.3</v>
      </c>
    </row>
    <row r="5841" spans="1:2" x14ac:dyDescent="0.25">
      <c r="A5841" s="4">
        <v>37115</v>
      </c>
      <c r="B5841" s="90">
        <v>0.2581</v>
      </c>
    </row>
    <row r="5842" spans="1:2" x14ac:dyDescent="0.25">
      <c r="A5842" s="4">
        <v>37114</v>
      </c>
      <c r="B5842" s="90">
        <v>0.21859999999999999</v>
      </c>
    </row>
    <row r="5843" spans="1:2" x14ac:dyDescent="0.25">
      <c r="A5843" s="4">
        <v>37113</v>
      </c>
      <c r="B5843" s="90">
        <v>0.2084</v>
      </c>
    </row>
    <row r="5844" spans="1:2" x14ac:dyDescent="0.25">
      <c r="A5844" s="4">
        <v>37112</v>
      </c>
      <c r="B5844" s="90">
        <v>0.24410000000000001</v>
      </c>
    </row>
    <row r="5845" spans="1:2" x14ac:dyDescent="0.25">
      <c r="A5845" s="4">
        <v>37111</v>
      </c>
      <c r="B5845" s="90">
        <v>0.30009999999999998</v>
      </c>
    </row>
    <row r="5846" spans="1:2" x14ac:dyDescent="0.25">
      <c r="A5846" s="4">
        <v>37110</v>
      </c>
      <c r="B5846" s="90">
        <v>0.31859999999999999</v>
      </c>
    </row>
    <row r="5847" spans="1:2" x14ac:dyDescent="0.25">
      <c r="A5847" s="4">
        <v>37109</v>
      </c>
      <c r="B5847" s="90">
        <v>0.33939999999999998</v>
      </c>
    </row>
    <row r="5848" spans="1:2" x14ac:dyDescent="0.25">
      <c r="A5848" s="4">
        <v>37108</v>
      </c>
      <c r="B5848" s="90">
        <v>0.29320000000000002</v>
      </c>
    </row>
    <row r="5849" spans="1:2" x14ac:dyDescent="0.25">
      <c r="A5849" s="4">
        <v>37107</v>
      </c>
      <c r="B5849" s="90">
        <v>0.25390000000000001</v>
      </c>
    </row>
    <row r="5850" spans="1:2" x14ac:dyDescent="0.25">
      <c r="A5850" s="4">
        <v>37106</v>
      </c>
      <c r="B5850" s="90">
        <v>0.23949999999999999</v>
      </c>
    </row>
    <row r="5851" spans="1:2" x14ac:dyDescent="0.25">
      <c r="A5851" s="4">
        <v>37105</v>
      </c>
      <c r="B5851" s="90">
        <v>0.2898</v>
      </c>
    </row>
    <row r="5852" spans="1:2" x14ac:dyDescent="0.25">
      <c r="A5852" s="4">
        <v>37104</v>
      </c>
      <c r="B5852" s="90">
        <v>0.34360000000000002</v>
      </c>
    </row>
    <row r="5853" spans="1:2" x14ac:dyDescent="0.25">
      <c r="A5853" s="4">
        <v>37103</v>
      </c>
      <c r="B5853" s="90">
        <v>0.32740000000000002</v>
      </c>
    </row>
    <row r="5854" spans="1:2" x14ac:dyDescent="0.25">
      <c r="A5854" s="4">
        <v>37102</v>
      </c>
      <c r="B5854" s="90">
        <v>0.3357</v>
      </c>
    </row>
    <row r="5855" spans="1:2" x14ac:dyDescent="0.25">
      <c r="A5855" s="4">
        <v>37101</v>
      </c>
      <c r="B5855" s="90">
        <v>0.28439999999999999</v>
      </c>
    </row>
    <row r="5856" spans="1:2" x14ac:dyDescent="0.25">
      <c r="A5856" s="4">
        <v>37100</v>
      </c>
      <c r="B5856" s="90">
        <v>0.2455</v>
      </c>
    </row>
    <row r="5857" spans="1:2" x14ac:dyDescent="0.25">
      <c r="A5857" s="4">
        <v>37099</v>
      </c>
      <c r="B5857" s="90">
        <v>0.23499999999999999</v>
      </c>
    </row>
    <row r="5858" spans="1:2" x14ac:dyDescent="0.25">
      <c r="A5858" s="4">
        <v>37098</v>
      </c>
      <c r="B5858" s="90">
        <v>0.29139999999999999</v>
      </c>
    </row>
    <row r="5859" spans="1:2" x14ac:dyDescent="0.25">
      <c r="A5859" s="4">
        <v>37097</v>
      </c>
      <c r="B5859" s="90">
        <v>0.3382</v>
      </c>
    </row>
    <row r="5860" spans="1:2" x14ac:dyDescent="0.25">
      <c r="A5860" s="4">
        <v>37096</v>
      </c>
      <c r="B5860" s="90">
        <v>0.3352</v>
      </c>
    </row>
    <row r="5861" spans="1:2" x14ac:dyDescent="0.25">
      <c r="A5861" s="4">
        <v>37095</v>
      </c>
      <c r="B5861" s="90">
        <v>0.31869999999999998</v>
      </c>
    </row>
    <row r="5862" spans="1:2" x14ac:dyDescent="0.25">
      <c r="A5862" s="4">
        <v>37094</v>
      </c>
      <c r="B5862" s="90">
        <v>0.30099999999999999</v>
      </c>
    </row>
    <row r="5863" spans="1:2" x14ac:dyDescent="0.25">
      <c r="A5863" s="4">
        <v>37093</v>
      </c>
      <c r="B5863" s="90">
        <v>0.26069999999999999</v>
      </c>
    </row>
    <row r="5864" spans="1:2" x14ac:dyDescent="0.25">
      <c r="A5864" s="4">
        <v>37092</v>
      </c>
      <c r="B5864" s="90">
        <v>0.28039999999999998</v>
      </c>
    </row>
    <row r="5865" spans="1:2" x14ac:dyDescent="0.25">
      <c r="A5865" s="4">
        <v>37091</v>
      </c>
      <c r="B5865" s="90">
        <v>0.32400000000000001</v>
      </c>
    </row>
    <row r="5866" spans="1:2" x14ac:dyDescent="0.25">
      <c r="A5866" s="4">
        <v>37090</v>
      </c>
      <c r="B5866" s="90">
        <v>0.37059999999999998</v>
      </c>
    </row>
    <row r="5867" spans="1:2" x14ac:dyDescent="0.25">
      <c r="A5867" s="4">
        <v>37089</v>
      </c>
      <c r="B5867" s="90">
        <v>0.35260000000000002</v>
      </c>
    </row>
    <row r="5868" spans="1:2" x14ac:dyDescent="0.25">
      <c r="A5868" s="4">
        <v>37088</v>
      </c>
      <c r="B5868" s="90">
        <v>0.3604</v>
      </c>
    </row>
    <row r="5869" spans="1:2" x14ac:dyDescent="0.25">
      <c r="A5869" s="4">
        <v>37087</v>
      </c>
      <c r="B5869" s="90">
        <v>0.34560000000000002</v>
      </c>
    </row>
    <row r="5870" spans="1:2" x14ac:dyDescent="0.25">
      <c r="A5870" s="4">
        <v>37086</v>
      </c>
      <c r="B5870" s="90">
        <v>0.311</v>
      </c>
    </row>
    <row r="5871" spans="1:2" x14ac:dyDescent="0.25">
      <c r="A5871" s="4">
        <v>37085</v>
      </c>
      <c r="B5871" s="90">
        <v>0.33639999999999998</v>
      </c>
    </row>
    <row r="5872" spans="1:2" x14ac:dyDescent="0.25">
      <c r="A5872" s="4">
        <v>37084</v>
      </c>
      <c r="B5872" s="90">
        <v>0.39190000000000003</v>
      </c>
    </row>
    <row r="5873" spans="1:2" x14ac:dyDescent="0.25">
      <c r="A5873" s="4">
        <v>37083</v>
      </c>
      <c r="B5873" s="90">
        <v>0.36720000000000003</v>
      </c>
    </row>
    <row r="5874" spans="1:2" x14ac:dyDescent="0.25">
      <c r="A5874" s="4">
        <v>37082</v>
      </c>
      <c r="B5874" s="90">
        <v>0.31709999999999999</v>
      </c>
    </row>
    <row r="5875" spans="1:2" x14ac:dyDescent="0.25">
      <c r="A5875" s="4">
        <v>37081</v>
      </c>
      <c r="B5875" s="90">
        <v>0.3463</v>
      </c>
    </row>
    <row r="5876" spans="1:2" x14ac:dyDescent="0.25">
      <c r="A5876" s="4">
        <v>37080</v>
      </c>
      <c r="B5876" s="90">
        <v>0.30890000000000001</v>
      </c>
    </row>
    <row r="5877" spans="1:2" x14ac:dyDescent="0.25">
      <c r="A5877" s="4">
        <v>37079</v>
      </c>
      <c r="B5877" s="90">
        <v>0.26790000000000003</v>
      </c>
    </row>
    <row r="5878" spans="1:2" x14ac:dyDescent="0.25">
      <c r="A5878" s="4">
        <v>37078</v>
      </c>
      <c r="B5878" s="90">
        <v>0.27210000000000001</v>
      </c>
    </row>
    <row r="5879" spans="1:2" x14ac:dyDescent="0.25">
      <c r="A5879" s="4">
        <v>37077</v>
      </c>
      <c r="B5879" s="90">
        <v>0.29289999999999999</v>
      </c>
    </row>
    <row r="5880" spans="1:2" x14ac:dyDescent="0.25">
      <c r="A5880" s="4">
        <v>37076</v>
      </c>
      <c r="B5880" s="90">
        <v>0.29170000000000001</v>
      </c>
    </row>
    <row r="5881" spans="1:2" x14ac:dyDescent="0.25">
      <c r="A5881" s="4">
        <v>37075</v>
      </c>
      <c r="B5881" s="90">
        <v>0.28499999999999998</v>
      </c>
    </row>
    <row r="5882" spans="1:2" x14ac:dyDescent="0.25">
      <c r="A5882" s="4">
        <v>37074</v>
      </c>
      <c r="B5882" s="90">
        <v>0.28489999999999999</v>
      </c>
    </row>
    <row r="5883" spans="1:2" x14ac:dyDescent="0.25">
      <c r="A5883" s="4">
        <v>37073</v>
      </c>
      <c r="B5883" s="90">
        <v>0.20880000000000001</v>
      </c>
    </row>
    <row r="5884" spans="1:2" x14ac:dyDescent="0.25">
      <c r="A5884" s="4">
        <v>37072</v>
      </c>
      <c r="B5884" s="90">
        <v>0.17349999999999999</v>
      </c>
    </row>
    <row r="5885" spans="1:2" x14ac:dyDescent="0.25">
      <c r="A5885" s="4">
        <v>37071</v>
      </c>
      <c r="B5885" s="90">
        <v>0.20469999999999999</v>
      </c>
    </row>
    <row r="5886" spans="1:2" x14ac:dyDescent="0.25">
      <c r="A5886" s="4">
        <v>37070</v>
      </c>
      <c r="B5886" s="90">
        <v>0.2742</v>
      </c>
    </row>
    <row r="5887" spans="1:2" x14ac:dyDescent="0.25">
      <c r="A5887" s="4">
        <v>37069</v>
      </c>
      <c r="B5887" s="90">
        <v>0.24179999999999999</v>
      </c>
    </row>
    <row r="5888" spans="1:2" x14ac:dyDescent="0.25">
      <c r="A5888" s="4">
        <v>37068</v>
      </c>
      <c r="B5888" s="90">
        <v>0.23960000000000001</v>
      </c>
    </row>
    <row r="5889" spans="1:2" x14ac:dyDescent="0.25">
      <c r="A5889" s="4">
        <v>37067</v>
      </c>
      <c r="B5889" s="90">
        <v>0.23230000000000001</v>
      </c>
    </row>
    <row r="5890" spans="1:2" x14ac:dyDescent="0.25">
      <c r="A5890" s="4">
        <v>37066</v>
      </c>
      <c r="B5890" s="90">
        <v>0.1898</v>
      </c>
    </row>
    <row r="5891" spans="1:2" x14ac:dyDescent="0.25">
      <c r="A5891" s="4">
        <v>37065</v>
      </c>
      <c r="B5891" s="90">
        <v>0.1565</v>
      </c>
    </row>
    <row r="5892" spans="1:2" x14ac:dyDescent="0.25">
      <c r="A5892" s="4">
        <v>37064</v>
      </c>
      <c r="B5892" s="90">
        <v>0.18129999999999999</v>
      </c>
    </row>
    <row r="5893" spans="1:2" x14ac:dyDescent="0.25">
      <c r="A5893" s="4">
        <v>37063</v>
      </c>
      <c r="B5893" s="90">
        <v>0.23980000000000001</v>
      </c>
    </row>
    <row r="5894" spans="1:2" x14ac:dyDescent="0.25">
      <c r="A5894" s="4">
        <v>37062</v>
      </c>
      <c r="B5894" s="90">
        <v>0.21879999999999999</v>
      </c>
    </row>
    <row r="5895" spans="1:2" x14ac:dyDescent="0.25">
      <c r="A5895" s="4">
        <v>37061</v>
      </c>
      <c r="B5895" s="90">
        <v>0.21329999999999999</v>
      </c>
    </row>
    <row r="5896" spans="1:2" x14ac:dyDescent="0.25">
      <c r="A5896" s="4">
        <v>37060</v>
      </c>
      <c r="B5896" s="90">
        <v>0.21529999999999999</v>
      </c>
    </row>
    <row r="5897" spans="1:2" x14ac:dyDescent="0.25">
      <c r="A5897" s="4">
        <v>37059</v>
      </c>
      <c r="B5897" s="90">
        <v>0.1716</v>
      </c>
    </row>
    <row r="5898" spans="1:2" x14ac:dyDescent="0.25">
      <c r="A5898" s="4">
        <v>37058</v>
      </c>
      <c r="B5898" s="90">
        <v>0.1401</v>
      </c>
    </row>
    <row r="5899" spans="1:2" x14ac:dyDescent="0.25">
      <c r="A5899" s="4">
        <v>37057</v>
      </c>
      <c r="B5899" s="90">
        <v>0.15110000000000001</v>
      </c>
    </row>
    <row r="5900" spans="1:2" x14ac:dyDescent="0.25">
      <c r="A5900" s="4">
        <v>37056</v>
      </c>
      <c r="B5900" s="90">
        <v>0.16309999999999999</v>
      </c>
    </row>
    <row r="5901" spans="1:2" x14ac:dyDescent="0.25">
      <c r="A5901" s="4">
        <v>37055</v>
      </c>
      <c r="B5901" s="90">
        <v>0.1651</v>
      </c>
    </row>
    <row r="5902" spans="1:2" x14ac:dyDescent="0.25">
      <c r="A5902" s="4">
        <v>37054</v>
      </c>
      <c r="B5902" s="90">
        <v>0.1661</v>
      </c>
    </row>
    <row r="5903" spans="1:2" x14ac:dyDescent="0.25">
      <c r="A5903" s="4">
        <v>37053</v>
      </c>
      <c r="B5903" s="90">
        <v>0.1605</v>
      </c>
    </row>
    <row r="5904" spans="1:2" x14ac:dyDescent="0.25">
      <c r="A5904" s="4">
        <v>37052</v>
      </c>
      <c r="B5904" s="90">
        <v>0.1321</v>
      </c>
    </row>
    <row r="5905" spans="1:2" x14ac:dyDescent="0.25">
      <c r="A5905" s="4">
        <v>37051</v>
      </c>
      <c r="B5905" s="90">
        <v>0.1014</v>
      </c>
    </row>
    <row r="5906" spans="1:2" x14ac:dyDescent="0.25">
      <c r="A5906" s="4">
        <v>37050</v>
      </c>
      <c r="B5906" s="90">
        <v>0.12479999999999999</v>
      </c>
    </row>
    <row r="5907" spans="1:2" x14ac:dyDescent="0.25">
      <c r="A5907" s="4">
        <v>37049</v>
      </c>
      <c r="B5907" s="90">
        <v>0.1673</v>
      </c>
    </row>
    <row r="5908" spans="1:2" x14ac:dyDescent="0.25">
      <c r="A5908" s="4">
        <v>37048</v>
      </c>
      <c r="B5908" s="90">
        <v>0.17730000000000001</v>
      </c>
    </row>
    <row r="5909" spans="1:2" x14ac:dyDescent="0.25">
      <c r="A5909" s="4">
        <v>37047</v>
      </c>
      <c r="B5909" s="90">
        <v>0.1719</v>
      </c>
    </row>
    <row r="5910" spans="1:2" x14ac:dyDescent="0.25">
      <c r="A5910" s="4">
        <v>37046</v>
      </c>
      <c r="B5910" s="90">
        <v>0.16539999999999999</v>
      </c>
    </row>
    <row r="5911" spans="1:2" x14ac:dyDescent="0.25">
      <c r="A5911" s="4">
        <v>37045</v>
      </c>
      <c r="B5911" s="90">
        <v>0.13519999999999999</v>
      </c>
    </row>
    <row r="5912" spans="1:2" x14ac:dyDescent="0.25">
      <c r="A5912" s="4">
        <v>37044</v>
      </c>
      <c r="B5912" s="90">
        <v>0.10390000000000001</v>
      </c>
    </row>
    <row r="5913" spans="1:2" x14ac:dyDescent="0.25">
      <c r="A5913" s="4">
        <v>37043</v>
      </c>
      <c r="B5913" s="90">
        <v>0.14580000000000001</v>
      </c>
    </row>
    <row r="5914" spans="1:2" x14ac:dyDescent="0.25">
      <c r="A5914" s="4">
        <v>37042</v>
      </c>
      <c r="B5914" s="90">
        <v>0.16200000000000001</v>
      </c>
    </row>
    <row r="5915" spans="1:2" x14ac:dyDescent="0.25">
      <c r="A5915" s="4">
        <v>37041</v>
      </c>
      <c r="B5915" s="90">
        <v>0.1867</v>
      </c>
    </row>
    <row r="5916" spans="1:2" x14ac:dyDescent="0.25">
      <c r="A5916" s="4">
        <v>37040</v>
      </c>
      <c r="B5916" s="90">
        <v>0.1983</v>
      </c>
    </row>
    <row r="5917" spans="1:2" x14ac:dyDescent="0.25">
      <c r="A5917" s="4">
        <v>37039</v>
      </c>
      <c r="B5917" s="90">
        <v>0.20449999999999999</v>
      </c>
    </row>
    <row r="5918" spans="1:2" x14ac:dyDescent="0.25">
      <c r="A5918" s="4">
        <v>37038</v>
      </c>
      <c r="B5918" s="90">
        <v>0.16370000000000001</v>
      </c>
    </row>
    <row r="5919" spans="1:2" x14ac:dyDescent="0.25">
      <c r="A5919" s="4">
        <v>37037</v>
      </c>
      <c r="B5919" s="90">
        <v>0.13250000000000001</v>
      </c>
    </row>
    <row r="5920" spans="1:2" x14ac:dyDescent="0.25">
      <c r="A5920" s="4">
        <v>37036</v>
      </c>
      <c r="B5920" s="90">
        <v>0.1246</v>
      </c>
    </row>
    <row r="5921" spans="1:2" x14ac:dyDescent="0.25">
      <c r="A5921" s="4">
        <v>37035</v>
      </c>
      <c r="B5921" s="90">
        <v>0.17130000000000001</v>
      </c>
    </row>
    <row r="5922" spans="1:2" x14ac:dyDescent="0.25">
      <c r="A5922" s="4">
        <v>37034</v>
      </c>
      <c r="B5922" s="90">
        <v>0.19350000000000001</v>
      </c>
    </row>
    <row r="5923" spans="1:2" x14ac:dyDescent="0.25">
      <c r="A5923" s="4">
        <v>37033</v>
      </c>
      <c r="B5923" s="90">
        <v>0.19350000000000001</v>
      </c>
    </row>
    <row r="5924" spans="1:2" x14ac:dyDescent="0.25">
      <c r="A5924" s="4">
        <v>37032</v>
      </c>
      <c r="B5924" s="90">
        <v>0.1883</v>
      </c>
    </row>
    <row r="5925" spans="1:2" x14ac:dyDescent="0.25">
      <c r="A5925" s="4">
        <v>37031</v>
      </c>
      <c r="B5925" s="90">
        <v>0.16489999999999999</v>
      </c>
    </row>
    <row r="5926" spans="1:2" x14ac:dyDescent="0.25">
      <c r="A5926" s="4">
        <v>37030</v>
      </c>
      <c r="B5926" s="90">
        <v>0.1341</v>
      </c>
    </row>
    <row r="5927" spans="1:2" x14ac:dyDescent="0.25">
      <c r="A5927" s="4">
        <v>37029</v>
      </c>
      <c r="B5927" s="90">
        <v>0.13089999999999999</v>
      </c>
    </row>
    <row r="5928" spans="1:2" x14ac:dyDescent="0.25">
      <c r="A5928" s="4">
        <v>37028</v>
      </c>
      <c r="B5928" s="90">
        <v>0.161</v>
      </c>
    </row>
    <row r="5929" spans="1:2" x14ac:dyDescent="0.25">
      <c r="A5929" s="4">
        <v>37027</v>
      </c>
      <c r="B5929" s="90">
        <v>0.19259999999999999</v>
      </c>
    </row>
    <row r="5930" spans="1:2" x14ac:dyDescent="0.25">
      <c r="A5930" s="4">
        <v>37026</v>
      </c>
      <c r="B5930" s="90">
        <v>0.22850000000000001</v>
      </c>
    </row>
    <row r="5931" spans="1:2" x14ac:dyDescent="0.25">
      <c r="A5931" s="4">
        <v>37025</v>
      </c>
      <c r="B5931" s="90">
        <v>0.22939999999999999</v>
      </c>
    </row>
    <row r="5932" spans="1:2" x14ac:dyDescent="0.25">
      <c r="A5932" s="4">
        <v>37024</v>
      </c>
      <c r="B5932" s="90">
        <v>0.19159999999999999</v>
      </c>
    </row>
    <row r="5933" spans="1:2" x14ac:dyDescent="0.25">
      <c r="A5933" s="4">
        <v>37023</v>
      </c>
      <c r="B5933" s="90">
        <v>0.161</v>
      </c>
    </row>
    <row r="5934" spans="1:2" x14ac:dyDescent="0.25">
      <c r="A5934" s="4">
        <v>37022</v>
      </c>
      <c r="B5934" s="90">
        <v>0.15440000000000001</v>
      </c>
    </row>
    <row r="5935" spans="1:2" x14ac:dyDescent="0.25">
      <c r="A5935" s="4">
        <v>37021</v>
      </c>
      <c r="B5935" s="90">
        <v>0.19189999999999999</v>
      </c>
    </row>
    <row r="5936" spans="1:2" x14ac:dyDescent="0.25">
      <c r="A5936" s="4">
        <v>37020</v>
      </c>
      <c r="B5936" s="90">
        <v>0.22289999999999999</v>
      </c>
    </row>
    <row r="5937" spans="1:2" x14ac:dyDescent="0.25">
      <c r="A5937" s="4">
        <v>37019</v>
      </c>
      <c r="B5937" s="90">
        <v>0.21970000000000001</v>
      </c>
    </row>
    <row r="5938" spans="1:2" x14ac:dyDescent="0.25">
      <c r="A5938" s="4">
        <v>37018</v>
      </c>
      <c r="B5938" s="90">
        <v>0.2167</v>
      </c>
    </row>
    <row r="5939" spans="1:2" x14ac:dyDescent="0.25">
      <c r="A5939" s="4">
        <v>37017</v>
      </c>
      <c r="B5939" s="90">
        <v>0.18590000000000001</v>
      </c>
    </row>
    <row r="5940" spans="1:2" x14ac:dyDescent="0.25">
      <c r="A5940" s="4">
        <v>37016</v>
      </c>
      <c r="B5940" s="90">
        <v>0.156</v>
      </c>
    </row>
    <row r="5941" spans="1:2" x14ac:dyDescent="0.25">
      <c r="A5941" s="4">
        <v>37015</v>
      </c>
      <c r="B5941" s="90">
        <v>0.15529999999999999</v>
      </c>
    </row>
    <row r="5942" spans="1:2" x14ac:dyDescent="0.25">
      <c r="A5942" s="4">
        <v>37014</v>
      </c>
      <c r="B5942" s="90">
        <v>0.1976</v>
      </c>
    </row>
    <row r="5943" spans="1:2" x14ac:dyDescent="0.25">
      <c r="A5943" s="4">
        <v>37013</v>
      </c>
      <c r="B5943" s="90">
        <v>0.2195</v>
      </c>
    </row>
    <row r="5944" spans="1:2" x14ac:dyDescent="0.25">
      <c r="A5944" s="4">
        <v>37012</v>
      </c>
      <c r="B5944" s="90">
        <v>0.1525</v>
      </c>
    </row>
    <row r="5945" spans="1:2" x14ac:dyDescent="0.25">
      <c r="A5945" s="4">
        <v>37011</v>
      </c>
      <c r="B5945" s="90">
        <v>0.1565</v>
      </c>
    </row>
    <row r="5946" spans="1:2" x14ac:dyDescent="0.25">
      <c r="A5946" s="4">
        <v>37010</v>
      </c>
      <c r="B5946" s="90">
        <v>0.1227</v>
      </c>
    </row>
    <row r="5947" spans="1:2" x14ac:dyDescent="0.25">
      <c r="A5947" s="4">
        <v>37009</v>
      </c>
      <c r="B5947" s="90">
        <v>9.2399999999999996E-2</v>
      </c>
    </row>
    <row r="5948" spans="1:2" x14ac:dyDescent="0.25">
      <c r="A5948" s="4">
        <v>37008</v>
      </c>
      <c r="B5948" s="90">
        <v>0.12859999999999999</v>
      </c>
    </row>
    <row r="5949" spans="1:2" x14ac:dyDescent="0.25">
      <c r="A5949" s="4">
        <v>37007</v>
      </c>
      <c r="B5949" s="90">
        <v>0.21659999999999999</v>
      </c>
    </row>
    <row r="5950" spans="1:2" x14ac:dyDescent="0.25">
      <c r="A5950" s="4">
        <v>37006</v>
      </c>
      <c r="B5950" s="90">
        <v>0.22539999999999999</v>
      </c>
    </row>
    <row r="5951" spans="1:2" x14ac:dyDescent="0.25">
      <c r="A5951" s="4">
        <v>37005</v>
      </c>
      <c r="B5951" s="90">
        <v>0.21360000000000001</v>
      </c>
    </row>
    <row r="5952" spans="1:2" x14ac:dyDescent="0.25">
      <c r="A5952" s="4">
        <v>37004</v>
      </c>
      <c r="B5952" s="90">
        <v>0.20349999999999999</v>
      </c>
    </row>
    <row r="5953" spans="1:2" x14ac:dyDescent="0.25">
      <c r="A5953" s="4">
        <v>37003</v>
      </c>
      <c r="B5953" s="90">
        <v>0.151</v>
      </c>
    </row>
    <row r="5954" spans="1:2" x14ac:dyDescent="0.25">
      <c r="A5954" s="4">
        <v>37002</v>
      </c>
      <c r="B5954" s="90">
        <v>0.1178</v>
      </c>
    </row>
    <row r="5955" spans="1:2" x14ac:dyDescent="0.25">
      <c r="A5955" s="4">
        <v>37001</v>
      </c>
      <c r="B5955" s="90">
        <v>0.13339999999999999</v>
      </c>
    </row>
    <row r="5956" spans="1:2" x14ac:dyDescent="0.25">
      <c r="A5956" s="4">
        <v>37000</v>
      </c>
      <c r="B5956" s="90">
        <v>0.152</v>
      </c>
    </row>
    <row r="5957" spans="1:2" x14ac:dyDescent="0.25">
      <c r="A5957" s="4">
        <v>36999</v>
      </c>
      <c r="B5957" s="90">
        <v>0.1978</v>
      </c>
    </row>
    <row r="5958" spans="1:2" x14ac:dyDescent="0.25">
      <c r="A5958" s="4">
        <v>36998</v>
      </c>
      <c r="B5958" s="90">
        <v>0.20630000000000001</v>
      </c>
    </row>
    <row r="5959" spans="1:2" x14ac:dyDescent="0.25">
      <c r="A5959" s="4">
        <v>36997</v>
      </c>
      <c r="B5959" s="90">
        <v>0.1956</v>
      </c>
    </row>
    <row r="5960" spans="1:2" x14ac:dyDescent="0.25">
      <c r="A5960" s="4">
        <v>36996</v>
      </c>
      <c r="B5960" s="90">
        <v>0.1527</v>
      </c>
    </row>
    <row r="5961" spans="1:2" x14ac:dyDescent="0.25">
      <c r="A5961" s="4">
        <v>36995</v>
      </c>
      <c r="B5961" s="90">
        <v>0.124</v>
      </c>
    </row>
    <row r="5962" spans="1:2" x14ac:dyDescent="0.25">
      <c r="A5962" s="4">
        <v>36994</v>
      </c>
      <c r="B5962" s="90">
        <v>0.124</v>
      </c>
    </row>
    <row r="5963" spans="1:2" x14ac:dyDescent="0.25">
      <c r="A5963" s="4">
        <v>36993</v>
      </c>
      <c r="B5963" s="90">
        <v>0.14910000000000001</v>
      </c>
    </row>
    <row r="5964" spans="1:2" x14ac:dyDescent="0.25">
      <c r="A5964" s="4">
        <v>36992</v>
      </c>
      <c r="B5964" s="90">
        <v>0.13780000000000001</v>
      </c>
    </row>
    <row r="5965" spans="1:2" x14ac:dyDescent="0.25">
      <c r="A5965" s="4">
        <v>36991</v>
      </c>
      <c r="B5965" s="90">
        <v>0.1565</v>
      </c>
    </row>
    <row r="5966" spans="1:2" x14ac:dyDescent="0.25">
      <c r="A5966" s="4">
        <v>36990</v>
      </c>
      <c r="B5966" s="90">
        <v>0.1517</v>
      </c>
    </row>
    <row r="5967" spans="1:2" x14ac:dyDescent="0.25">
      <c r="A5967" s="4">
        <v>36989</v>
      </c>
      <c r="B5967" s="90">
        <v>0.11310000000000001</v>
      </c>
    </row>
    <row r="5968" spans="1:2" x14ac:dyDescent="0.25">
      <c r="A5968" s="4">
        <v>36988</v>
      </c>
      <c r="B5968" s="90">
        <v>8.5000000000000006E-2</v>
      </c>
    </row>
    <row r="5969" spans="1:2" x14ac:dyDescent="0.25">
      <c r="A5969" s="4">
        <v>36987</v>
      </c>
      <c r="B5969" s="90">
        <v>0.11260000000000001</v>
      </c>
    </row>
    <row r="5970" spans="1:2" x14ac:dyDescent="0.25">
      <c r="A5970" s="4">
        <v>36986</v>
      </c>
      <c r="B5970" s="90">
        <v>0.16059999999999999</v>
      </c>
    </row>
    <row r="5971" spans="1:2" x14ac:dyDescent="0.25">
      <c r="A5971" s="4">
        <v>36985</v>
      </c>
      <c r="B5971" s="90">
        <v>0.1552</v>
      </c>
    </row>
    <row r="5972" spans="1:2" x14ac:dyDescent="0.25">
      <c r="A5972" s="4">
        <v>36984</v>
      </c>
      <c r="B5972" s="90">
        <v>0.16930000000000001</v>
      </c>
    </row>
    <row r="5973" spans="1:2" x14ac:dyDescent="0.25">
      <c r="A5973" s="4">
        <v>36983</v>
      </c>
      <c r="B5973" s="90">
        <v>0.152</v>
      </c>
    </row>
    <row r="5974" spans="1:2" x14ac:dyDescent="0.25">
      <c r="A5974" s="4">
        <v>36982</v>
      </c>
      <c r="B5974" s="90">
        <v>0.15459999999999999</v>
      </c>
    </row>
    <row r="5975" spans="1:2" x14ac:dyDescent="0.25">
      <c r="A5975" s="4">
        <v>36981</v>
      </c>
      <c r="B5975" s="90">
        <v>0.15459999999999999</v>
      </c>
    </row>
    <row r="5976" spans="1:2" x14ac:dyDescent="0.25">
      <c r="A5976" s="4">
        <v>36980</v>
      </c>
      <c r="B5976" s="90">
        <v>0.1573</v>
      </c>
    </row>
    <row r="5977" spans="1:2" x14ac:dyDescent="0.25">
      <c r="A5977" s="4">
        <v>36979</v>
      </c>
      <c r="B5977" s="90">
        <v>0.17610000000000001</v>
      </c>
    </row>
    <row r="5978" spans="1:2" x14ac:dyDescent="0.25">
      <c r="A5978" s="4">
        <v>36978</v>
      </c>
      <c r="B5978" s="90">
        <v>0.21690000000000001</v>
      </c>
    </row>
    <row r="5979" spans="1:2" x14ac:dyDescent="0.25">
      <c r="A5979" s="4">
        <v>36977</v>
      </c>
      <c r="B5979" s="90">
        <v>0.21940000000000001</v>
      </c>
    </row>
    <row r="5980" spans="1:2" x14ac:dyDescent="0.25">
      <c r="A5980" s="4">
        <v>36976</v>
      </c>
      <c r="B5980" s="90">
        <v>0.22559999999999999</v>
      </c>
    </row>
    <row r="5981" spans="1:2" x14ac:dyDescent="0.25">
      <c r="A5981" s="4">
        <v>36975</v>
      </c>
      <c r="B5981" s="90">
        <v>0.1898</v>
      </c>
    </row>
    <row r="5982" spans="1:2" x14ac:dyDescent="0.25">
      <c r="A5982" s="4">
        <v>36974</v>
      </c>
      <c r="B5982" s="90">
        <v>0.15129999999999999</v>
      </c>
    </row>
    <row r="5983" spans="1:2" x14ac:dyDescent="0.25">
      <c r="A5983" s="4">
        <v>36973</v>
      </c>
      <c r="B5983" s="90">
        <v>0.1547</v>
      </c>
    </row>
    <row r="5984" spans="1:2" x14ac:dyDescent="0.25">
      <c r="A5984" s="4">
        <v>36972</v>
      </c>
      <c r="B5984" s="90">
        <v>0.16980000000000001</v>
      </c>
    </row>
    <row r="5985" spans="1:2" x14ac:dyDescent="0.25">
      <c r="A5985" s="4">
        <v>36971</v>
      </c>
      <c r="B5985" s="90">
        <v>0.18609999999999999</v>
      </c>
    </row>
    <row r="5986" spans="1:2" x14ac:dyDescent="0.25">
      <c r="A5986" s="4">
        <v>36970</v>
      </c>
      <c r="B5986" s="90">
        <v>0.1948</v>
      </c>
    </row>
    <row r="5987" spans="1:2" x14ac:dyDescent="0.25">
      <c r="A5987" s="4">
        <v>36969</v>
      </c>
      <c r="B5987" s="90">
        <v>0.19259999999999999</v>
      </c>
    </row>
    <row r="5988" spans="1:2" x14ac:dyDescent="0.25">
      <c r="A5988" s="4">
        <v>36968</v>
      </c>
      <c r="B5988" s="90">
        <v>0.1636</v>
      </c>
    </row>
    <row r="5989" spans="1:2" x14ac:dyDescent="0.25">
      <c r="A5989" s="4">
        <v>36967</v>
      </c>
      <c r="B5989" s="90">
        <v>0.12720000000000001</v>
      </c>
    </row>
    <row r="5990" spans="1:2" x14ac:dyDescent="0.25">
      <c r="A5990" s="4">
        <v>36966</v>
      </c>
      <c r="B5990" s="90">
        <v>0.125</v>
      </c>
    </row>
    <row r="5991" spans="1:2" x14ac:dyDescent="0.25">
      <c r="A5991" s="4">
        <v>36965</v>
      </c>
      <c r="B5991" s="90">
        <v>0.13439999999999999</v>
      </c>
    </row>
    <row r="5992" spans="1:2" x14ac:dyDescent="0.25">
      <c r="A5992" s="4">
        <v>36964</v>
      </c>
      <c r="B5992" s="90">
        <v>0.1671</v>
      </c>
    </row>
    <row r="5993" spans="1:2" x14ac:dyDescent="0.25">
      <c r="A5993" s="4">
        <v>36963</v>
      </c>
      <c r="B5993" s="90">
        <v>0.1822</v>
      </c>
    </row>
    <row r="5994" spans="1:2" x14ac:dyDescent="0.25">
      <c r="A5994" s="4">
        <v>36962</v>
      </c>
      <c r="B5994" s="90">
        <v>0.1961</v>
      </c>
    </row>
    <row r="5995" spans="1:2" x14ac:dyDescent="0.25">
      <c r="A5995" s="4">
        <v>36961</v>
      </c>
      <c r="B5995" s="90">
        <v>0.16420000000000001</v>
      </c>
    </row>
    <row r="5996" spans="1:2" x14ac:dyDescent="0.25">
      <c r="A5996" s="4">
        <v>36960</v>
      </c>
      <c r="B5996" s="90">
        <v>0.13980000000000001</v>
      </c>
    </row>
    <row r="5997" spans="1:2" x14ac:dyDescent="0.25">
      <c r="A5997" s="4">
        <v>36959</v>
      </c>
      <c r="B5997" s="90">
        <v>0.14199999999999999</v>
      </c>
    </row>
    <row r="5998" spans="1:2" x14ac:dyDescent="0.25">
      <c r="A5998" s="4">
        <v>36958</v>
      </c>
      <c r="B5998" s="90">
        <v>0.17100000000000001</v>
      </c>
    </row>
    <row r="5999" spans="1:2" x14ac:dyDescent="0.25">
      <c r="A5999" s="4">
        <v>36957</v>
      </c>
      <c r="B5999" s="90">
        <v>0.20899999999999999</v>
      </c>
    </row>
    <row r="6000" spans="1:2" x14ac:dyDescent="0.25">
      <c r="A6000" s="4">
        <v>36956</v>
      </c>
      <c r="B6000" s="90">
        <v>0.20330000000000001</v>
      </c>
    </row>
    <row r="6001" spans="1:2" x14ac:dyDescent="0.25">
      <c r="A6001" s="4">
        <v>36955</v>
      </c>
      <c r="B6001" s="90">
        <v>0.19270000000000001</v>
      </c>
    </row>
    <row r="6002" spans="1:2" x14ac:dyDescent="0.25">
      <c r="A6002" s="4">
        <v>36954</v>
      </c>
      <c r="B6002" s="90">
        <v>0.1704</v>
      </c>
    </row>
    <row r="6003" spans="1:2" x14ac:dyDescent="0.25">
      <c r="A6003" s="4">
        <v>36953</v>
      </c>
      <c r="B6003" s="90">
        <v>0.13619999999999999</v>
      </c>
    </row>
    <row r="6004" spans="1:2" x14ac:dyDescent="0.25">
      <c r="A6004" s="4">
        <v>36952</v>
      </c>
      <c r="B6004" s="90">
        <v>0.13789999999999999</v>
      </c>
    </row>
    <row r="6005" spans="1:2" x14ac:dyDescent="0.25">
      <c r="A6005" s="4">
        <v>36951</v>
      </c>
      <c r="B6005" s="90">
        <v>0.113</v>
      </c>
    </row>
    <row r="6006" spans="1:2" x14ac:dyDescent="0.25">
      <c r="A6006" s="4">
        <v>36950</v>
      </c>
      <c r="B6006" s="90">
        <v>9.4200000000000006E-2</v>
      </c>
    </row>
    <row r="6007" spans="1:2" x14ac:dyDescent="0.25">
      <c r="A6007" s="4">
        <v>36949</v>
      </c>
      <c r="B6007" s="90">
        <v>6.7599999999999993E-2</v>
      </c>
    </row>
    <row r="6008" spans="1:2" x14ac:dyDescent="0.25">
      <c r="A6008" s="4">
        <v>36948</v>
      </c>
      <c r="B6008" s="90">
        <v>3.4599999999999999E-2</v>
      </c>
    </row>
    <row r="6009" spans="1:2" x14ac:dyDescent="0.25">
      <c r="A6009" s="4">
        <v>36947</v>
      </c>
      <c r="B6009" s="90">
        <v>3.4599999999999999E-2</v>
      </c>
    </row>
    <row r="6010" spans="1:2" x14ac:dyDescent="0.25">
      <c r="A6010" s="4">
        <v>36946</v>
      </c>
      <c r="B6010" s="90">
        <v>3.4599999999999999E-2</v>
      </c>
    </row>
    <row r="6011" spans="1:2" x14ac:dyDescent="0.25">
      <c r="A6011" s="4">
        <v>36945</v>
      </c>
      <c r="B6011" s="90">
        <v>3.1399999999999997E-2</v>
      </c>
    </row>
    <row r="6012" spans="1:2" x14ac:dyDescent="0.25">
      <c r="A6012" s="4">
        <v>36944</v>
      </c>
      <c r="B6012" s="90">
        <v>4.8599999999999997E-2</v>
      </c>
    </row>
    <row r="6013" spans="1:2" x14ac:dyDescent="0.25">
      <c r="A6013" s="4">
        <v>36943</v>
      </c>
      <c r="B6013" s="90">
        <v>5.3100000000000001E-2</v>
      </c>
    </row>
    <row r="6014" spans="1:2" x14ac:dyDescent="0.25">
      <c r="A6014" s="4">
        <v>36942</v>
      </c>
      <c r="B6014" s="90">
        <v>4.99E-2</v>
      </c>
    </row>
    <row r="6015" spans="1:2" x14ac:dyDescent="0.25">
      <c r="A6015" s="4">
        <v>36941</v>
      </c>
      <c r="B6015" s="90">
        <v>5.4800000000000001E-2</v>
      </c>
    </row>
    <row r="6016" spans="1:2" x14ac:dyDescent="0.25">
      <c r="A6016" s="4">
        <v>36940</v>
      </c>
      <c r="B6016" s="90">
        <v>4.9799999999999997E-2</v>
      </c>
    </row>
    <row r="6017" spans="1:2" x14ac:dyDescent="0.25">
      <c r="A6017" s="4">
        <v>36939</v>
      </c>
      <c r="B6017" s="90">
        <v>4.9799999999999997E-2</v>
      </c>
    </row>
    <row r="6018" spans="1:2" x14ac:dyDescent="0.25">
      <c r="A6018" s="4">
        <v>36938</v>
      </c>
      <c r="B6018" s="90">
        <v>4.48E-2</v>
      </c>
    </row>
    <row r="6019" spans="1:2" x14ac:dyDescent="0.25">
      <c r="A6019" s="4">
        <v>36937</v>
      </c>
      <c r="B6019" s="90">
        <v>4.24E-2</v>
      </c>
    </row>
    <row r="6020" spans="1:2" x14ac:dyDescent="0.25">
      <c r="A6020" s="4">
        <v>36936</v>
      </c>
      <c r="B6020" s="90">
        <v>4.0500000000000001E-2</v>
      </c>
    </row>
    <row r="6021" spans="1:2" x14ac:dyDescent="0.25">
      <c r="A6021" s="4">
        <v>36935</v>
      </c>
      <c r="B6021" s="90">
        <v>4.6300000000000001E-2</v>
      </c>
    </row>
    <row r="6022" spans="1:2" x14ac:dyDescent="0.25">
      <c r="A6022" s="4">
        <v>36934</v>
      </c>
      <c r="B6022" s="90">
        <v>3.5799999999999998E-2</v>
      </c>
    </row>
    <row r="6023" spans="1:2" x14ac:dyDescent="0.25">
      <c r="A6023" s="4">
        <v>36933</v>
      </c>
      <c r="B6023" s="90">
        <v>4.48E-2</v>
      </c>
    </row>
    <row r="6024" spans="1:2" x14ac:dyDescent="0.25">
      <c r="A6024" s="4">
        <v>36932</v>
      </c>
      <c r="B6024" s="90">
        <v>4.48E-2</v>
      </c>
    </row>
    <row r="6025" spans="1:2" x14ac:dyDescent="0.25">
      <c r="A6025" s="4">
        <v>36931</v>
      </c>
      <c r="B6025" s="90">
        <v>4.3900000000000002E-2</v>
      </c>
    </row>
    <row r="6026" spans="1:2" x14ac:dyDescent="0.25">
      <c r="A6026" s="4">
        <v>36930</v>
      </c>
      <c r="B6026" s="90">
        <v>3.95E-2</v>
      </c>
    </row>
    <row r="6027" spans="1:2" x14ac:dyDescent="0.25">
      <c r="A6027" s="4">
        <v>36929</v>
      </c>
      <c r="B6027" s="90">
        <v>3.6299999999999999E-2</v>
      </c>
    </row>
    <row r="6028" spans="1:2" x14ac:dyDescent="0.25">
      <c r="A6028" s="4">
        <v>36928</v>
      </c>
      <c r="B6028" s="90">
        <v>3.1199999999999999E-2</v>
      </c>
    </row>
    <row r="6029" spans="1:2" x14ac:dyDescent="0.25">
      <c r="A6029" s="4">
        <v>36927</v>
      </c>
      <c r="B6029" s="90">
        <v>4.2700000000000002E-2</v>
      </c>
    </row>
    <row r="6030" spans="1:2" x14ac:dyDescent="0.25">
      <c r="A6030" s="4">
        <v>36926</v>
      </c>
      <c r="B6030" s="90">
        <v>3.78E-2</v>
      </c>
    </row>
    <row r="6031" spans="1:2" x14ac:dyDescent="0.25">
      <c r="A6031" s="4">
        <v>36925</v>
      </c>
      <c r="B6031" s="90">
        <v>3.78E-2</v>
      </c>
    </row>
    <row r="6032" spans="1:2" x14ac:dyDescent="0.25">
      <c r="A6032" s="4">
        <v>36924</v>
      </c>
      <c r="B6032" s="90">
        <v>3.2899999999999999E-2</v>
      </c>
    </row>
    <row r="6033" spans="1:2" x14ac:dyDescent="0.25">
      <c r="A6033" s="4">
        <v>36923</v>
      </c>
      <c r="B6033" s="90">
        <v>3.6799999999999999E-2</v>
      </c>
    </row>
    <row r="6034" spans="1:2" x14ac:dyDescent="0.25">
      <c r="A6034" s="4">
        <v>36922</v>
      </c>
      <c r="B6034" s="90">
        <v>6.6900000000000001E-2</v>
      </c>
    </row>
    <row r="6035" spans="1:2" x14ac:dyDescent="0.25">
      <c r="A6035" s="4">
        <v>36921</v>
      </c>
      <c r="B6035" s="90">
        <v>0.10340000000000001</v>
      </c>
    </row>
    <row r="6036" spans="1:2" x14ac:dyDescent="0.25">
      <c r="A6036" s="4">
        <v>36920</v>
      </c>
      <c r="B6036" s="90">
        <v>0.13059999999999999</v>
      </c>
    </row>
    <row r="6037" spans="1:2" x14ac:dyDescent="0.25">
      <c r="A6037" s="4">
        <v>36919</v>
      </c>
      <c r="B6037" s="90">
        <v>9.6100000000000005E-2</v>
      </c>
    </row>
    <row r="6038" spans="1:2" x14ac:dyDescent="0.25">
      <c r="A6038" s="4">
        <v>36918</v>
      </c>
      <c r="B6038" s="90">
        <v>9.6100000000000005E-2</v>
      </c>
    </row>
    <row r="6039" spans="1:2" x14ac:dyDescent="0.25">
      <c r="A6039" s="4">
        <v>36917</v>
      </c>
      <c r="B6039" s="90">
        <v>0.12809999999999999</v>
      </c>
    </row>
    <row r="6040" spans="1:2" x14ac:dyDescent="0.25">
      <c r="A6040" s="4">
        <v>36916</v>
      </c>
      <c r="B6040" s="90">
        <v>0.13769999999999999</v>
      </c>
    </row>
    <row r="6041" spans="1:2" x14ac:dyDescent="0.25">
      <c r="A6041" s="4">
        <v>36915</v>
      </c>
      <c r="B6041" s="90">
        <v>0.1653</v>
      </c>
    </row>
    <row r="6042" spans="1:2" x14ac:dyDescent="0.25">
      <c r="A6042" s="4">
        <v>36914</v>
      </c>
      <c r="B6042" s="90">
        <v>0.19120000000000001</v>
      </c>
    </row>
    <row r="6043" spans="1:2" x14ac:dyDescent="0.25">
      <c r="A6043" s="4">
        <v>36913</v>
      </c>
      <c r="B6043" s="90">
        <v>0.20200000000000001</v>
      </c>
    </row>
    <row r="6044" spans="1:2" x14ac:dyDescent="0.25">
      <c r="A6044" s="4">
        <v>36912</v>
      </c>
      <c r="B6044" s="90">
        <v>0.16300000000000001</v>
      </c>
    </row>
    <row r="6045" spans="1:2" x14ac:dyDescent="0.25">
      <c r="A6045" s="4">
        <v>36911</v>
      </c>
      <c r="B6045" s="90">
        <v>0.13869999999999999</v>
      </c>
    </row>
    <row r="6046" spans="1:2" x14ac:dyDescent="0.25">
      <c r="A6046" s="4">
        <v>36910</v>
      </c>
      <c r="B6046" s="90">
        <v>8.48E-2</v>
      </c>
    </row>
    <row r="6047" spans="1:2" x14ac:dyDescent="0.25">
      <c r="A6047" s="4">
        <v>36909</v>
      </c>
      <c r="B6047" s="90">
        <v>0.10630000000000001</v>
      </c>
    </row>
    <row r="6048" spans="1:2" x14ac:dyDescent="0.25">
      <c r="A6048" s="4">
        <v>36908</v>
      </c>
      <c r="B6048" s="90">
        <v>0.14369999999999999</v>
      </c>
    </row>
    <row r="6049" spans="1:2" x14ac:dyDescent="0.25">
      <c r="A6049" s="4">
        <v>36907</v>
      </c>
      <c r="B6049" s="90">
        <v>0.14929999999999999</v>
      </c>
    </row>
    <row r="6050" spans="1:2" x14ac:dyDescent="0.25">
      <c r="A6050" s="4">
        <v>36906</v>
      </c>
      <c r="B6050" s="90">
        <v>0.15029999999999999</v>
      </c>
    </row>
    <row r="6051" spans="1:2" x14ac:dyDescent="0.25">
      <c r="A6051" s="4">
        <v>36905</v>
      </c>
      <c r="B6051" s="90">
        <v>0.11840000000000001</v>
      </c>
    </row>
    <row r="6052" spans="1:2" x14ac:dyDescent="0.25">
      <c r="A6052" s="4">
        <v>36904</v>
      </c>
      <c r="B6052" s="90">
        <v>9.3899999999999997E-2</v>
      </c>
    </row>
    <row r="6053" spans="1:2" x14ac:dyDescent="0.25">
      <c r="A6053" s="4">
        <v>36903</v>
      </c>
      <c r="B6053" s="90">
        <v>8.7300000000000003E-2</v>
      </c>
    </row>
    <row r="6054" spans="1:2" x14ac:dyDescent="0.25">
      <c r="A6054" s="4">
        <v>36902</v>
      </c>
      <c r="B6054" s="90">
        <v>0.13020000000000001</v>
      </c>
    </row>
    <row r="6055" spans="1:2" x14ac:dyDescent="0.25">
      <c r="A6055" s="4">
        <v>36901</v>
      </c>
      <c r="B6055" s="90">
        <v>0.15709999999999999</v>
      </c>
    </row>
    <row r="6056" spans="1:2" x14ac:dyDescent="0.25">
      <c r="A6056" s="4">
        <v>36900</v>
      </c>
      <c r="B6056" s="90">
        <v>0.15659999999999999</v>
      </c>
    </row>
    <row r="6057" spans="1:2" x14ac:dyDescent="0.25">
      <c r="A6057" s="4">
        <v>36899</v>
      </c>
      <c r="B6057" s="90">
        <v>0.1545</v>
      </c>
    </row>
    <row r="6058" spans="1:2" x14ac:dyDescent="0.25">
      <c r="A6058" s="4">
        <v>36898</v>
      </c>
      <c r="B6058" s="90">
        <v>0.12379999999999999</v>
      </c>
    </row>
    <row r="6059" spans="1:2" x14ac:dyDescent="0.25">
      <c r="A6059" s="4">
        <v>36897</v>
      </c>
      <c r="B6059" s="90">
        <v>9.9000000000000005E-2</v>
      </c>
    </row>
    <row r="6060" spans="1:2" x14ac:dyDescent="0.25">
      <c r="A6060" s="4">
        <v>36896</v>
      </c>
      <c r="B6060" s="90">
        <v>9.3600000000000003E-2</v>
      </c>
    </row>
    <row r="6061" spans="1:2" x14ac:dyDescent="0.25">
      <c r="A6061" s="4">
        <v>36895</v>
      </c>
      <c r="B6061" s="90">
        <v>0.13239999999999999</v>
      </c>
    </row>
    <row r="6062" spans="1:2" x14ac:dyDescent="0.25">
      <c r="A6062" s="4">
        <v>36894</v>
      </c>
      <c r="B6062" s="90">
        <v>0.16239999999999999</v>
      </c>
    </row>
    <row r="6063" spans="1:2" x14ac:dyDescent="0.25">
      <c r="A6063" s="4">
        <v>36893</v>
      </c>
      <c r="B6063" s="90">
        <v>0.1603</v>
      </c>
    </row>
    <row r="6064" spans="1:2" x14ac:dyDescent="0.25">
      <c r="A6064" s="4">
        <v>36892</v>
      </c>
      <c r="B6064" s="90">
        <v>0.13689999999999999</v>
      </c>
    </row>
    <row r="6065" spans="1:2" x14ac:dyDescent="0.25">
      <c r="A6065" s="4">
        <v>36891</v>
      </c>
      <c r="B6065" s="90">
        <v>0.1111</v>
      </c>
    </row>
    <row r="6066" spans="1:2" x14ac:dyDescent="0.25">
      <c r="A6066" s="4">
        <v>36890</v>
      </c>
      <c r="B6066" s="90">
        <v>7.5300000000000006E-2</v>
      </c>
    </row>
    <row r="6067" spans="1:2" x14ac:dyDescent="0.25">
      <c r="A6067" s="4">
        <v>36889</v>
      </c>
      <c r="B6067" s="90">
        <v>7.5300000000000006E-2</v>
      </c>
    </row>
    <row r="6068" spans="1:2" x14ac:dyDescent="0.25">
      <c r="A6068" s="4">
        <v>36888</v>
      </c>
      <c r="B6068" s="90">
        <v>0.1125</v>
      </c>
    </row>
    <row r="6069" spans="1:2" x14ac:dyDescent="0.25">
      <c r="A6069" s="4">
        <v>36887</v>
      </c>
      <c r="B6069" s="90">
        <v>0.14599999999999999</v>
      </c>
    </row>
    <row r="6070" spans="1:2" x14ac:dyDescent="0.25">
      <c r="A6070" s="4">
        <v>36886</v>
      </c>
      <c r="B6070" s="90">
        <v>0.1421</v>
      </c>
    </row>
    <row r="6071" spans="1:2" x14ac:dyDescent="0.25">
      <c r="A6071" s="4">
        <v>36885</v>
      </c>
      <c r="B6071" s="90">
        <v>0.115</v>
      </c>
    </row>
    <row r="6072" spans="1:2" x14ac:dyDescent="0.25">
      <c r="A6072" s="4">
        <v>36884</v>
      </c>
      <c r="B6072" s="90">
        <v>8.8499999999999995E-2</v>
      </c>
    </row>
    <row r="6073" spans="1:2" x14ac:dyDescent="0.25">
      <c r="A6073" s="4">
        <v>36883</v>
      </c>
      <c r="B6073" s="90">
        <v>6.2E-2</v>
      </c>
    </row>
    <row r="6074" spans="1:2" x14ac:dyDescent="0.25">
      <c r="A6074" s="4">
        <v>36882</v>
      </c>
      <c r="B6074" s="90">
        <v>6.0100000000000001E-2</v>
      </c>
    </row>
    <row r="6075" spans="1:2" x14ac:dyDescent="0.25">
      <c r="A6075" s="4">
        <v>36881</v>
      </c>
      <c r="B6075" s="90">
        <v>8.7300000000000003E-2</v>
      </c>
    </row>
    <row r="6076" spans="1:2" x14ac:dyDescent="0.25">
      <c r="A6076" s="4">
        <v>36880</v>
      </c>
      <c r="B6076" s="90">
        <v>0.1182</v>
      </c>
    </row>
    <row r="6077" spans="1:2" x14ac:dyDescent="0.25">
      <c r="A6077" s="4">
        <v>36879</v>
      </c>
      <c r="B6077" s="90">
        <v>0.1278</v>
      </c>
    </row>
    <row r="6078" spans="1:2" x14ac:dyDescent="0.25">
      <c r="A6078" s="4">
        <v>36878</v>
      </c>
      <c r="B6078" s="90">
        <v>0.12379999999999999</v>
      </c>
    </row>
    <row r="6079" spans="1:2" x14ac:dyDescent="0.25">
      <c r="A6079" s="4">
        <v>36877</v>
      </c>
      <c r="B6079" s="90">
        <v>9.2700000000000005E-2</v>
      </c>
    </row>
    <row r="6080" spans="1:2" x14ac:dyDescent="0.25">
      <c r="A6080" s="4">
        <v>36876</v>
      </c>
      <c r="B6080" s="90">
        <v>6.5600000000000006E-2</v>
      </c>
    </row>
    <row r="6081" spans="1:2" x14ac:dyDescent="0.25">
      <c r="A6081" s="4">
        <v>36875</v>
      </c>
      <c r="B6081" s="90">
        <v>6.2199999999999998E-2</v>
      </c>
    </row>
    <row r="6082" spans="1:2" x14ac:dyDescent="0.25">
      <c r="A6082" s="4">
        <v>36874</v>
      </c>
      <c r="B6082" s="90">
        <v>9.4100000000000003E-2</v>
      </c>
    </row>
    <row r="6083" spans="1:2" x14ac:dyDescent="0.25">
      <c r="A6083" s="4">
        <v>36873</v>
      </c>
      <c r="B6083" s="90">
        <v>0.1182</v>
      </c>
    </row>
    <row r="6084" spans="1:2" x14ac:dyDescent="0.25">
      <c r="A6084" s="4">
        <v>36872</v>
      </c>
      <c r="B6084" s="90">
        <v>0.1399</v>
      </c>
    </row>
    <row r="6085" spans="1:2" x14ac:dyDescent="0.25">
      <c r="A6085" s="4">
        <v>36871</v>
      </c>
      <c r="B6085" s="90">
        <v>0.1321</v>
      </c>
    </row>
    <row r="6086" spans="1:2" x14ac:dyDescent="0.25">
      <c r="A6086" s="4">
        <v>36870</v>
      </c>
      <c r="B6086" s="90">
        <v>0.1101</v>
      </c>
    </row>
    <row r="6087" spans="1:2" x14ac:dyDescent="0.25">
      <c r="A6087" s="4">
        <v>36869</v>
      </c>
      <c r="B6087" s="90">
        <v>8.1100000000000005E-2</v>
      </c>
    </row>
    <row r="6088" spans="1:2" x14ac:dyDescent="0.25">
      <c r="A6088" s="4">
        <v>36868</v>
      </c>
      <c r="B6088" s="90">
        <v>8.6499999999999994E-2</v>
      </c>
    </row>
    <row r="6089" spans="1:2" x14ac:dyDescent="0.25">
      <c r="A6089" s="4">
        <v>36867</v>
      </c>
      <c r="B6089" s="90">
        <v>0.1119</v>
      </c>
    </row>
    <row r="6090" spans="1:2" x14ac:dyDescent="0.25">
      <c r="A6090" s="4">
        <v>36866</v>
      </c>
      <c r="B6090" s="90">
        <v>0.13600000000000001</v>
      </c>
    </row>
    <row r="6091" spans="1:2" x14ac:dyDescent="0.25">
      <c r="A6091" s="4">
        <v>36865</v>
      </c>
      <c r="B6091" s="90">
        <v>0.1313</v>
      </c>
    </row>
    <row r="6092" spans="1:2" x14ac:dyDescent="0.25">
      <c r="A6092" s="4">
        <v>36864</v>
      </c>
      <c r="B6092" s="90">
        <v>0.14460000000000001</v>
      </c>
    </row>
    <row r="6093" spans="1:2" x14ac:dyDescent="0.25">
      <c r="A6093" s="4">
        <v>36863</v>
      </c>
      <c r="B6093" s="90">
        <v>0.1075</v>
      </c>
    </row>
    <row r="6094" spans="1:2" x14ac:dyDescent="0.25">
      <c r="A6094" s="4">
        <v>36862</v>
      </c>
      <c r="B6094" s="90">
        <v>7.9000000000000001E-2</v>
      </c>
    </row>
    <row r="6095" spans="1:2" x14ac:dyDescent="0.25">
      <c r="A6095" s="4">
        <v>36861</v>
      </c>
      <c r="B6095" s="90">
        <v>9.9099999999999994E-2</v>
      </c>
    </row>
    <row r="6096" spans="1:2" x14ac:dyDescent="0.25">
      <c r="A6096" s="4">
        <v>36860</v>
      </c>
      <c r="B6096" s="90">
        <v>0.13109999999999999</v>
      </c>
    </row>
    <row r="6097" spans="1:2" x14ac:dyDescent="0.25">
      <c r="A6097" s="4">
        <v>36859</v>
      </c>
      <c r="B6097" s="90">
        <v>0.15329999999999999</v>
      </c>
    </row>
    <row r="6098" spans="1:2" x14ac:dyDescent="0.25">
      <c r="A6098" s="4">
        <v>36858</v>
      </c>
      <c r="B6098" s="90">
        <v>0.13819999999999999</v>
      </c>
    </row>
    <row r="6099" spans="1:2" x14ac:dyDescent="0.25">
      <c r="A6099" s="4">
        <v>36857</v>
      </c>
      <c r="B6099" s="90">
        <v>0.12859999999999999</v>
      </c>
    </row>
    <row r="6100" spans="1:2" x14ac:dyDescent="0.25">
      <c r="A6100" s="4">
        <v>36856</v>
      </c>
      <c r="B6100" s="90">
        <v>0.1017</v>
      </c>
    </row>
    <row r="6101" spans="1:2" x14ac:dyDescent="0.25">
      <c r="A6101" s="4">
        <v>36855</v>
      </c>
      <c r="B6101" s="90">
        <v>0.1017</v>
      </c>
    </row>
    <row r="6102" spans="1:2" x14ac:dyDescent="0.25">
      <c r="A6102" s="4">
        <v>36854</v>
      </c>
      <c r="B6102" s="90">
        <v>0.13109999999999999</v>
      </c>
    </row>
    <row r="6103" spans="1:2" x14ac:dyDescent="0.25">
      <c r="A6103" s="4">
        <v>36853</v>
      </c>
      <c r="B6103" s="90">
        <v>0.16159999999999999</v>
      </c>
    </row>
    <row r="6104" spans="1:2" x14ac:dyDescent="0.25">
      <c r="A6104" s="4">
        <v>36852</v>
      </c>
      <c r="B6104" s="90">
        <v>0.1671</v>
      </c>
    </row>
    <row r="6105" spans="1:2" x14ac:dyDescent="0.25">
      <c r="A6105" s="4">
        <v>36851</v>
      </c>
      <c r="B6105" s="90">
        <v>0.17610000000000001</v>
      </c>
    </row>
    <row r="6106" spans="1:2" x14ac:dyDescent="0.25">
      <c r="A6106" s="4">
        <v>36850</v>
      </c>
      <c r="B6106" s="90">
        <v>0.17649999999999999</v>
      </c>
    </row>
    <row r="6107" spans="1:2" x14ac:dyDescent="0.25">
      <c r="A6107" s="4">
        <v>36849</v>
      </c>
      <c r="B6107" s="90">
        <v>0.1457</v>
      </c>
    </row>
    <row r="6108" spans="1:2" x14ac:dyDescent="0.25">
      <c r="A6108" s="4">
        <v>36848</v>
      </c>
      <c r="B6108" s="90">
        <v>0.1164</v>
      </c>
    </row>
    <row r="6109" spans="1:2" x14ac:dyDescent="0.25">
      <c r="A6109" s="4">
        <v>36847</v>
      </c>
      <c r="B6109" s="90">
        <v>0.1444</v>
      </c>
    </row>
    <row r="6110" spans="1:2" x14ac:dyDescent="0.25">
      <c r="A6110" s="4">
        <v>36846</v>
      </c>
      <c r="B6110" s="90">
        <v>0.1734</v>
      </c>
    </row>
    <row r="6111" spans="1:2" x14ac:dyDescent="0.25">
      <c r="A6111" s="4">
        <v>36845</v>
      </c>
      <c r="B6111" s="90">
        <v>0.1487</v>
      </c>
    </row>
    <row r="6112" spans="1:2" x14ac:dyDescent="0.25">
      <c r="A6112" s="4">
        <v>36844</v>
      </c>
      <c r="B6112" s="90">
        <v>0.1532</v>
      </c>
    </row>
    <row r="6113" spans="1:2" x14ac:dyDescent="0.25">
      <c r="A6113" s="4">
        <v>36843</v>
      </c>
      <c r="B6113" s="90">
        <v>0.1573</v>
      </c>
    </row>
    <row r="6114" spans="1:2" x14ac:dyDescent="0.25">
      <c r="A6114" s="4">
        <v>36842</v>
      </c>
      <c r="B6114" s="90">
        <v>0.1076</v>
      </c>
    </row>
    <row r="6115" spans="1:2" x14ac:dyDescent="0.25">
      <c r="A6115" s="4">
        <v>36841</v>
      </c>
      <c r="B6115" s="90">
        <v>7.8799999999999995E-2</v>
      </c>
    </row>
    <row r="6116" spans="1:2" x14ac:dyDescent="0.25">
      <c r="A6116" s="4">
        <v>36840</v>
      </c>
      <c r="B6116" s="90">
        <v>9.8000000000000004E-2</v>
      </c>
    </row>
    <row r="6117" spans="1:2" x14ac:dyDescent="0.25">
      <c r="A6117" s="4">
        <v>36839</v>
      </c>
      <c r="B6117" s="90">
        <v>0.14480000000000001</v>
      </c>
    </row>
    <row r="6118" spans="1:2" x14ac:dyDescent="0.25">
      <c r="A6118" s="4">
        <v>36838</v>
      </c>
      <c r="B6118" s="90">
        <v>0.15459999999999999</v>
      </c>
    </row>
    <row r="6119" spans="1:2" x14ac:dyDescent="0.25">
      <c r="A6119" s="4">
        <v>36837</v>
      </c>
      <c r="B6119" s="90">
        <v>0.15720000000000001</v>
      </c>
    </row>
    <row r="6120" spans="1:2" x14ac:dyDescent="0.25">
      <c r="A6120" s="4">
        <v>36836</v>
      </c>
      <c r="B6120" s="90">
        <v>0.1457</v>
      </c>
    </row>
    <row r="6121" spans="1:2" x14ac:dyDescent="0.25">
      <c r="A6121" s="4">
        <v>36835</v>
      </c>
      <c r="B6121" s="90">
        <v>0.1094</v>
      </c>
    </row>
    <row r="6122" spans="1:2" x14ac:dyDescent="0.25">
      <c r="A6122" s="4">
        <v>36834</v>
      </c>
      <c r="B6122" s="90">
        <v>8.0500000000000002E-2</v>
      </c>
    </row>
    <row r="6123" spans="1:2" x14ac:dyDescent="0.25">
      <c r="A6123" s="4">
        <v>36833</v>
      </c>
      <c r="B6123" s="90">
        <v>0.112</v>
      </c>
    </row>
    <row r="6124" spans="1:2" x14ac:dyDescent="0.25">
      <c r="A6124" s="4">
        <v>36832</v>
      </c>
      <c r="B6124" s="90">
        <v>0.1159</v>
      </c>
    </row>
    <row r="6125" spans="1:2" x14ac:dyDescent="0.25">
      <c r="A6125" s="4">
        <v>36831</v>
      </c>
      <c r="B6125" s="90">
        <v>0.1197</v>
      </c>
    </row>
    <row r="6126" spans="1:2" x14ac:dyDescent="0.25">
      <c r="A6126" s="4">
        <v>36830</v>
      </c>
      <c r="B6126" s="90">
        <v>0.14149999999999999</v>
      </c>
    </row>
    <row r="6127" spans="1:2" x14ac:dyDescent="0.25">
      <c r="A6127" s="4">
        <v>36829</v>
      </c>
      <c r="B6127" s="90">
        <v>0.158</v>
      </c>
    </row>
    <row r="6128" spans="1:2" x14ac:dyDescent="0.25">
      <c r="A6128" s="4">
        <v>36828</v>
      </c>
      <c r="B6128" s="90">
        <v>0.1172</v>
      </c>
    </row>
    <row r="6129" spans="1:2" x14ac:dyDescent="0.25">
      <c r="A6129" s="4">
        <v>36827</v>
      </c>
      <c r="B6129" s="90">
        <v>8.7400000000000005E-2</v>
      </c>
    </row>
    <row r="6130" spans="1:2" x14ac:dyDescent="0.25">
      <c r="A6130" s="4">
        <v>36826</v>
      </c>
      <c r="B6130" s="90">
        <v>8.6599999999999996E-2</v>
      </c>
    </row>
    <row r="6131" spans="1:2" x14ac:dyDescent="0.25">
      <c r="A6131" s="4">
        <v>36825</v>
      </c>
      <c r="B6131" s="90">
        <v>0.105</v>
      </c>
    </row>
    <row r="6132" spans="1:2" x14ac:dyDescent="0.25">
      <c r="A6132" s="4">
        <v>36824</v>
      </c>
      <c r="B6132" s="90">
        <v>0.1394</v>
      </c>
    </row>
    <row r="6133" spans="1:2" x14ac:dyDescent="0.25">
      <c r="A6133" s="4">
        <v>36823</v>
      </c>
      <c r="B6133" s="90">
        <v>0.1424</v>
      </c>
    </row>
    <row r="6134" spans="1:2" x14ac:dyDescent="0.25">
      <c r="A6134" s="4">
        <v>36822</v>
      </c>
      <c r="B6134" s="90">
        <v>0.15190000000000001</v>
      </c>
    </row>
    <row r="6135" spans="1:2" x14ac:dyDescent="0.25">
      <c r="A6135" s="4">
        <v>36821</v>
      </c>
      <c r="B6135" s="90">
        <v>0.12470000000000001</v>
      </c>
    </row>
    <row r="6136" spans="1:2" x14ac:dyDescent="0.25">
      <c r="A6136" s="4">
        <v>36820</v>
      </c>
      <c r="B6136" s="90">
        <v>8.5000000000000006E-2</v>
      </c>
    </row>
    <row r="6137" spans="1:2" x14ac:dyDescent="0.25">
      <c r="A6137" s="4">
        <v>36819</v>
      </c>
      <c r="B6137" s="90">
        <v>8.7300000000000003E-2</v>
      </c>
    </row>
    <row r="6138" spans="1:2" x14ac:dyDescent="0.25">
      <c r="A6138" s="4">
        <v>36818</v>
      </c>
      <c r="B6138" s="90">
        <v>0.1108</v>
      </c>
    </row>
    <row r="6139" spans="1:2" x14ac:dyDescent="0.25">
      <c r="A6139" s="4">
        <v>36817</v>
      </c>
      <c r="B6139" s="90">
        <v>0.14000000000000001</v>
      </c>
    </row>
    <row r="6140" spans="1:2" x14ac:dyDescent="0.25">
      <c r="A6140" s="4">
        <v>36816</v>
      </c>
      <c r="B6140" s="90">
        <v>0.1547</v>
      </c>
    </row>
    <row r="6141" spans="1:2" x14ac:dyDescent="0.25">
      <c r="A6141" s="4">
        <v>36815</v>
      </c>
      <c r="B6141" s="90">
        <v>0.14749999999999999</v>
      </c>
    </row>
    <row r="6142" spans="1:2" x14ac:dyDescent="0.25">
      <c r="A6142" s="4">
        <v>36814</v>
      </c>
      <c r="B6142" s="90">
        <v>0.1431</v>
      </c>
    </row>
    <row r="6143" spans="1:2" x14ac:dyDescent="0.25">
      <c r="A6143" s="4">
        <v>36813</v>
      </c>
      <c r="B6143" s="90">
        <v>0.1144</v>
      </c>
    </row>
    <row r="6144" spans="1:2" x14ac:dyDescent="0.25">
      <c r="A6144" s="4">
        <v>36812</v>
      </c>
      <c r="B6144" s="90">
        <v>0.11020000000000001</v>
      </c>
    </row>
    <row r="6145" spans="1:2" x14ac:dyDescent="0.25">
      <c r="A6145" s="4">
        <v>36811</v>
      </c>
      <c r="B6145" s="90">
        <v>0.111</v>
      </c>
    </row>
    <row r="6146" spans="1:2" x14ac:dyDescent="0.25">
      <c r="A6146" s="4">
        <v>36810</v>
      </c>
      <c r="B6146" s="90">
        <v>0.14050000000000001</v>
      </c>
    </row>
    <row r="6147" spans="1:2" x14ac:dyDescent="0.25">
      <c r="A6147" s="4">
        <v>36809</v>
      </c>
      <c r="B6147" s="90">
        <v>0.14380000000000001</v>
      </c>
    </row>
    <row r="6148" spans="1:2" x14ac:dyDescent="0.25">
      <c r="A6148" s="4">
        <v>36808</v>
      </c>
      <c r="B6148" s="90">
        <v>0.1411</v>
      </c>
    </row>
    <row r="6149" spans="1:2" x14ac:dyDescent="0.25">
      <c r="A6149" s="4">
        <v>36807</v>
      </c>
      <c r="B6149" s="90">
        <v>0.1371</v>
      </c>
    </row>
    <row r="6150" spans="1:2" x14ac:dyDescent="0.25">
      <c r="A6150" s="4">
        <v>36806</v>
      </c>
      <c r="B6150" s="90">
        <v>9.64E-2</v>
      </c>
    </row>
    <row r="6151" spans="1:2" x14ac:dyDescent="0.25">
      <c r="A6151" s="4">
        <v>36805</v>
      </c>
      <c r="B6151" s="90">
        <v>0.11890000000000001</v>
      </c>
    </row>
    <row r="6152" spans="1:2" x14ac:dyDescent="0.25">
      <c r="A6152" s="4">
        <v>36804</v>
      </c>
      <c r="B6152" s="90">
        <v>9.8400000000000001E-2</v>
      </c>
    </row>
    <row r="6153" spans="1:2" x14ac:dyDescent="0.25">
      <c r="A6153" s="4">
        <v>36803</v>
      </c>
      <c r="B6153" s="90">
        <v>0.1336</v>
      </c>
    </row>
    <row r="6154" spans="1:2" x14ac:dyDescent="0.25">
      <c r="A6154" s="4">
        <v>36802</v>
      </c>
      <c r="B6154" s="90">
        <v>0.14430000000000001</v>
      </c>
    </row>
    <row r="6155" spans="1:2" x14ac:dyDescent="0.25">
      <c r="A6155" s="4">
        <v>36801</v>
      </c>
      <c r="B6155" s="90">
        <v>0.16009999999999999</v>
      </c>
    </row>
    <row r="6156" spans="1:2" x14ac:dyDescent="0.25">
      <c r="A6156" s="4">
        <v>36800</v>
      </c>
      <c r="B6156" s="90">
        <v>0.1033</v>
      </c>
    </row>
    <row r="6157" spans="1:2" x14ac:dyDescent="0.25">
      <c r="A6157" s="4">
        <v>36799</v>
      </c>
      <c r="B6157" s="90">
        <v>7.51E-2</v>
      </c>
    </row>
    <row r="6158" spans="1:2" x14ac:dyDescent="0.25">
      <c r="A6158" s="4">
        <v>36798</v>
      </c>
      <c r="B6158" s="90">
        <v>0.112</v>
      </c>
    </row>
    <row r="6159" spans="1:2" x14ac:dyDescent="0.25">
      <c r="A6159" s="4">
        <v>36797</v>
      </c>
      <c r="B6159" s="90">
        <v>0.13750000000000001</v>
      </c>
    </row>
    <row r="6160" spans="1:2" x14ac:dyDescent="0.25">
      <c r="A6160" s="4">
        <v>36796</v>
      </c>
      <c r="B6160" s="90">
        <v>0.15479999999999999</v>
      </c>
    </row>
    <row r="6161" spans="1:2" x14ac:dyDescent="0.25">
      <c r="A6161" s="4">
        <v>36795</v>
      </c>
      <c r="B6161" s="90">
        <v>0.1361</v>
      </c>
    </row>
    <row r="6162" spans="1:2" x14ac:dyDescent="0.25">
      <c r="A6162" s="4">
        <v>36794</v>
      </c>
      <c r="B6162" s="90">
        <v>0.13830000000000001</v>
      </c>
    </row>
    <row r="6163" spans="1:2" x14ac:dyDescent="0.25">
      <c r="A6163" s="4">
        <v>36793</v>
      </c>
      <c r="B6163" s="90">
        <v>0.10249999999999999</v>
      </c>
    </row>
    <row r="6164" spans="1:2" x14ac:dyDescent="0.25">
      <c r="A6164" s="4">
        <v>36792</v>
      </c>
      <c r="B6164" s="90">
        <v>6.4899999999999999E-2</v>
      </c>
    </row>
    <row r="6165" spans="1:2" x14ac:dyDescent="0.25">
      <c r="A6165" s="4">
        <v>36791</v>
      </c>
      <c r="B6165" s="90">
        <v>8.5400000000000004E-2</v>
      </c>
    </row>
    <row r="6166" spans="1:2" x14ac:dyDescent="0.25">
      <c r="A6166" s="4">
        <v>36790</v>
      </c>
      <c r="B6166" s="90">
        <v>0.1457</v>
      </c>
    </row>
    <row r="6167" spans="1:2" x14ac:dyDescent="0.25">
      <c r="A6167" s="4">
        <v>36789</v>
      </c>
      <c r="B6167" s="90">
        <v>0.1547</v>
      </c>
    </row>
    <row r="6168" spans="1:2" x14ac:dyDescent="0.25">
      <c r="A6168" s="4">
        <v>36788</v>
      </c>
      <c r="B6168" s="90">
        <v>0.13569999999999999</v>
      </c>
    </row>
    <row r="6169" spans="1:2" x14ac:dyDescent="0.25">
      <c r="A6169" s="4">
        <v>36787</v>
      </c>
      <c r="B6169" s="90">
        <v>0.1472</v>
      </c>
    </row>
    <row r="6170" spans="1:2" x14ac:dyDescent="0.25">
      <c r="A6170" s="4">
        <v>36786</v>
      </c>
      <c r="B6170" s="90">
        <v>0.10970000000000001</v>
      </c>
    </row>
    <row r="6171" spans="1:2" x14ac:dyDescent="0.25">
      <c r="A6171" s="4">
        <v>36785</v>
      </c>
      <c r="B6171" s="90">
        <v>8.1299999999999997E-2</v>
      </c>
    </row>
    <row r="6172" spans="1:2" x14ac:dyDescent="0.25">
      <c r="A6172" s="4">
        <v>36784</v>
      </c>
      <c r="B6172" s="90">
        <v>0.1013</v>
      </c>
    </row>
    <row r="6173" spans="1:2" x14ac:dyDescent="0.25">
      <c r="A6173" s="4">
        <v>36783</v>
      </c>
      <c r="B6173" s="90">
        <v>0.15290000000000001</v>
      </c>
    </row>
    <row r="6174" spans="1:2" x14ac:dyDescent="0.25">
      <c r="A6174" s="4">
        <v>36782</v>
      </c>
      <c r="B6174" s="90">
        <v>0.13880000000000001</v>
      </c>
    </row>
    <row r="6175" spans="1:2" x14ac:dyDescent="0.25">
      <c r="A6175" s="4">
        <v>36781</v>
      </c>
      <c r="B6175" s="90">
        <v>0.16220000000000001</v>
      </c>
    </row>
    <row r="6176" spans="1:2" x14ac:dyDescent="0.25">
      <c r="A6176" s="4">
        <v>36780</v>
      </c>
      <c r="B6176" s="90">
        <v>0.1678</v>
      </c>
    </row>
    <row r="6177" spans="1:2" x14ac:dyDescent="0.25">
      <c r="A6177" s="4">
        <v>36779</v>
      </c>
      <c r="B6177" s="90">
        <v>0.127</v>
      </c>
    </row>
    <row r="6178" spans="1:2" x14ac:dyDescent="0.25">
      <c r="A6178" s="4">
        <v>36778</v>
      </c>
      <c r="B6178" s="90">
        <v>9.9599999999999994E-2</v>
      </c>
    </row>
    <row r="6179" spans="1:2" x14ac:dyDescent="0.25">
      <c r="A6179" s="4">
        <v>36777</v>
      </c>
      <c r="B6179" s="90">
        <v>0.1244</v>
      </c>
    </row>
    <row r="6180" spans="1:2" x14ac:dyDescent="0.25">
      <c r="A6180" s="4">
        <v>36776</v>
      </c>
      <c r="B6180" s="90">
        <v>0.13200000000000001</v>
      </c>
    </row>
    <row r="6181" spans="1:2" x14ac:dyDescent="0.25">
      <c r="A6181" s="4">
        <v>36775</v>
      </c>
      <c r="B6181" s="90">
        <v>0.13969999999999999</v>
      </c>
    </row>
    <row r="6182" spans="1:2" x14ac:dyDescent="0.25">
      <c r="A6182" s="4">
        <v>36774</v>
      </c>
      <c r="B6182" s="90">
        <v>0.13070000000000001</v>
      </c>
    </row>
    <row r="6183" spans="1:2" x14ac:dyDescent="0.25">
      <c r="A6183" s="4">
        <v>36773</v>
      </c>
      <c r="B6183" s="90">
        <v>0.127</v>
      </c>
    </row>
    <row r="6184" spans="1:2" x14ac:dyDescent="0.25">
      <c r="A6184" s="4">
        <v>36772</v>
      </c>
      <c r="B6184" s="90">
        <v>9.6699999999999994E-2</v>
      </c>
    </row>
    <row r="6185" spans="1:2" x14ac:dyDescent="0.25">
      <c r="A6185" s="4">
        <v>36771</v>
      </c>
      <c r="B6185" s="90">
        <v>6.88E-2</v>
      </c>
    </row>
    <row r="6186" spans="1:2" x14ac:dyDescent="0.25">
      <c r="A6186" s="4">
        <v>36770</v>
      </c>
      <c r="B6186" s="90">
        <v>0.1038</v>
      </c>
    </row>
    <row r="6187" spans="1:2" x14ac:dyDescent="0.25">
      <c r="A6187" s="4">
        <v>36769</v>
      </c>
      <c r="B6187" s="90">
        <v>0.13350000000000001</v>
      </c>
    </row>
    <row r="6188" spans="1:2" x14ac:dyDescent="0.25">
      <c r="A6188" s="4">
        <v>36768</v>
      </c>
      <c r="B6188" s="90">
        <v>0.1787</v>
      </c>
    </row>
    <row r="6189" spans="1:2" x14ac:dyDescent="0.25">
      <c r="A6189" s="4">
        <v>36767</v>
      </c>
      <c r="B6189" s="90">
        <v>0.1573</v>
      </c>
    </row>
    <row r="6190" spans="1:2" x14ac:dyDescent="0.25">
      <c r="A6190" s="4">
        <v>36766</v>
      </c>
      <c r="B6190" s="90">
        <v>0.1661</v>
      </c>
    </row>
    <row r="6191" spans="1:2" x14ac:dyDescent="0.25">
      <c r="A6191" s="4">
        <v>36765</v>
      </c>
      <c r="B6191" s="90">
        <v>0.13519999999999999</v>
      </c>
    </row>
    <row r="6192" spans="1:2" x14ac:dyDescent="0.25">
      <c r="A6192" s="4">
        <v>36764</v>
      </c>
      <c r="B6192" s="90">
        <v>9.7500000000000003E-2</v>
      </c>
    </row>
    <row r="6193" spans="1:2" x14ac:dyDescent="0.25">
      <c r="A6193" s="4">
        <v>36763</v>
      </c>
      <c r="B6193" s="90">
        <v>9.5699999999999993E-2</v>
      </c>
    </row>
    <row r="6194" spans="1:2" x14ac:dyDescent="0.25">
      <c r="A6194" s="4">
        <v>36762</v>
      </c>
      <c r="B6194" s="90">
        <v>0.1424</v>
      </c>
    </row>
    <row r="6195" spans="1:2" x14ac:dyDescent="0.25">
      <c r="A6195" s="4">
        <v>36761</v>
      </c>
      <c r="B6195" s="90">
        <v>0.15440000000000001</v>
      </c>
    </row>
    <row r="6196" spans="1:2" x14ac:dyDescent="0.25">
      <c r="A6196" s="4">
        <v>36760</v>
      </c>
      <c r="B6196" s="90">
        <v>0.158</v>
      </c>
    </row>
    <row r="6197" spans="1:2" x14ac:dyDescent="0.25">
      <c r="A6197" s="4">
        <v>36759</v>
      </c>
      <c r="B6197" s="90">
        <v>0.15379999999999999</v>
      </c>
    </row>
    <row r="6198" spans="1:2" x14ac:dyDescent="0.25">
      <c r="A6198" s="4">
        <v>36758</v>
      </c>
      <c r="B6198" s="90">
        <v>0.1258</v>
      </c>
    </row>
    <row r="6199" spans="1:2" x14ac:dyDescent="0.25">
      <c r="A6199" s="4">
        <v>36757</v>
      </c>
      <c r="B6199" s="90">
        <v>9.8400000000000001E-2</v>
      </c>
    </row>
    <row r="6200" spans="1:2" x14ac:dyDescent="0.25">
      <c r="A6200" s="4">
        <v>36756</v>
      </c>
      <c r="B6200" s="90">
        <v>9.8000000000000004E-2</v>
      </c>
    </row>
    <row r="6201" spans="1:2" x14ac:dyDescent="0.25">
      <c r="A6201" s="4">
        <v>36755</v>
      </c>
      <c r="B6201" s="90">
        <v>0.12809999999999999</v>
      </c>
    </row>
    <row r="6202" spans="1:2" x14ac:dyDescent="0.25">
      <c r="A6202" s="4">
        <v>36754</v>
      </c>
      <c r="B6202" s="90">
        <v>0.1565</v>
      </c>
    </row>
    <row r="6203" spans="1:2" x14ac:dyDescent="0.25">
      <c r="A6203" s="4">
        <v>36753</v>
      </c>
      <c r="B6203" s="90">
        <v>0.16439999999999999</v>
      </c>
    </row>
    <row r="6204" spans="1:2" x14ac:dyDescent="0.25">
      <c r="A6204" s="4">
        <v>36752</v>
      </c>
      <c r="B6204" s="90">
        <v>0.1585</v>
      </c>
    </row>
    <row r="6205" spans="1:2" x14ac:dyDescent="0.25">
      <c r="A6205" s="4">
        <v>36751</v>
      </c>
      <c r="B6205" s="90">
        <v>0.1207</v>
      </c>
    </row>
    <row r="6206" spans="1:2" x14ac:dyDescent="0.25">
      <c r="A6206" s="4">
        <v>36750</v>
      </c>
      <c r="B6206" s="90">
        <v>9.35E-2</v>
      </c>
    </row>
    <row r="6207" spans="1:2" x14ac:dyDescent="0.25">
      <c r="A6207" s="4">
        <v>36749</v>
      </c>
      <c r="B6207" s="90">
        <v>9.2999999999999999E-2</v>
      </c>
    </row>
    <row r="6208" spans="1:2" x14ac:dyDescent="0.25">
      <c r="A6208" s="4">
        <v>36748</v>
      </c>
      <c r="B6208" s="90">
        <v>0.13300000000000001</v>
      </c>
    </row>
    <row r="6209" spans="1:2" x14ac:dyDescent="0.25">
      <c r="A6209" s="4">
        <v>36747</v>
      </c>
      <c r="B6209" s="90">
        <v>0.1641</v>
      </c>
    </row>
    <row r="6210" spans="1:2" x14ac:dyDescent="0.25">
      <c r="A6210" s="4">
        <v>36746</v>
      </c>
      <c r="B6210" s="90">
        <v>0.1489</v>
      </c>
    </row>
    <row r="6211" spans="1:2" x14ac:dyDescent="0.25">
      <c r="A6211" s="4">
        <v>36745</v>
      </c>
      <c r="B6211" s="90">
        <v>0.18720000000000001</v>
      </c>
    </row>
    <row r="6212" spans="1:2" x14ac:dyDescent="0.25">
      <c r="A6212" s="4">
        <v>36744</v>
      </c>
      <c r="B6212" s="90">
        <v>0.15340000000000001</v>
      </c>
    </row>
    <row r="6213" spans="1:2" x14ac:dyDescent="0.25">
      <c r="A6213" s="4">
        <v>36743</v>
      </c>
      <c r="B6213" s="90">
        <v>0.1258</v>
      </c>
    </row>
    <row r="6214" spans="1:2" x14ac:dyDescent="0.25">
      <c r="A6214" s="4">
        <v>36742</v>
      </c>
      <c r="B6214" s="90">
        <v>0.1201</v>
      </c>
    </row>
    <row r="6215" spans="1:2" x14ac:dyDescent="0.25">
      <c r="A6215" s="4">
        <v>36741</v>
      </c>
      <c r="B6215" s="90">
        <v>0.1638</v>
      </c>
    </row>
    <row r="6216" spans="1:2" x14ac:dyDescent="0.25">
      <c r="A6216" s="4">
        <v>36740</v>
      </c>
      <c r="B6216" s="90">
        <v>0.19370000000000001</v>
      </c>
    </row>
    <row r="6217" spans="1:2" x14ac:dyDescent="0.25">
      <c r="A6217" s="4">
        <v>36739</v>
      </c>
      <c r="B6217" s="90">
        <v>0.20250000000000001</v>
      </c>
    </row>
    <row r="6218" spans="1:2" x14ac:dyDescent="0.25">
      <c r="A6218" s="4">
        <v>36738</v>
      </c>
      <c r="B6218" s="90">
        <v>0.20430000000000001</v>
      </c>
    </row>
    <row r="6219" spans="1:2" x14ac:dyDescent="0.25">
      <c r="A6219" s="4">
        <v>36737</v>
      </c>
      <c r="B6219" s="90">
        <v>0.1646</v>
      </c>
    </row>
    <row r="6220" spans="1:2" x14ac:dyDescent="0.25">
      <c r="A6220" s="4">
        <v>36736</v>
      </c>
      <c r="B6220" s="90">
        <v>0.1361</v>
      </c>
    </row>
    <row r="6221" spans="1:2" x14ac:dyDescent="0.25">
      <c r="A6221" s="4">
        <v>36735</v>
      </c>
      <c r="B6221" s="90">
        <v>0.1356</v>
      </c>
    </row>
    <row r="6222" spans="1:2" x14ac:dyDescent="0.25">
      <c r="A6222" s="4">
        <v>36734</v>
      </c>
      <c r="B6222" s="90">
        <v>0.15379999999999999</v>
      </c>
    </row>
    <row r="6223" spans="1:2" x14ac:dyDescent="0.25">
      <c r="A6223" s="4">
        <v>36733</v>
      </c>
      <c r="B6223" s="90">
        <v>0.2006</v>
      </c>
    </row>
    <row r="6224" spans="1:2" x14ac:dyDescent="0.25">
      <c r="A6224" s="4">
        <v>36732</v>
      </c>
      <c r="B6224" s="90">
        <v>0.19589999999999999</v>
      </c>
    </row>
    <row r="6225" spans="1:2" x14ac:dyDescent="0.25">
      <c r="A6225" s="4">
        <v>36731</v>
      </c>
      <c r="B6225" s="90">
        <v>0.19889999999999999</v>
      </c>
    </row>
    <row r="6226" spans="1:2" x14ac:dyDescent="0.25">
      <c r="A6226" s="4">
        <v>36730</v>
      </c>
      <c r="B6226" s="90">
        <v>0.16259999999999999</v>
      </c>
    </row>
    <row r="6227" spans="1:2" x14ac:dyDescent="0.25">
      <c r="A6227" s="4">
        <v>36729</v>
      </c>
      <c r="B6227" s="90">
        <v>0.1346</v>
      </c>
    </row>
    <row r="6228" spans="1:2" x14ac:dyDescent="0.25">
      <c r="A6228" s="4">
        <v>36728</v>
      </c>
      <c r="B6228" s="90">
        <v>0.12690000000000001</v>
      </c>
    </row>
    <row r="6229" spans="1:2" x14ac:dyDescent="0.25">
      <c r="A6229" s="4">
        <v>36727</v>
      </c>
      <c r="B6229" s="90">
        <v>0.16839999999999999</v>
      </c>
    </row>
    <row r="6230" spans="1:2" x14ac:dyDescent="0.25">
      <c r="A6230" s="4">
        <v>36726</v>
      </c>
      <c r="B6230" s="90">
        <v>0.22489999999999999</v>
      </c>
    </row>
    <row r="6231" spans="1:2" x14ac:dyDescent="0.25">
      <c r="A6231" s="4">
        <v>36725</v>
      </c>
      <c r="B6231" s="90">
        <v>0.2059</v>
      </c>
    </row>
    <row r="6232" spans="1:2" x14ac:dyDescent="0.25">
      <c r="A6232" s="4">
        <v>36724</v>
      </c>
      <c r="B6232" s="90">
        <v>0.21510000000000001</v>
      </c>
    </row>
    <row r="6233" spans="1:2" x14ac:dyDescent="0.25">
      <c r="A6233" s="4">
        <v>36723</v>
      </c>
      <c r="B6233" s="90">
        <v>0.18779999999999999</v>
      </c>
    </row>
    <row r="6234" spans="1:2" x14ac:dyDescent="0.25">
      <c r="A6234" s="4">
        <v>36722</v>
      </c>
      <c r="B6234" s="90">
        <v>0.1578</v>
      </c>
    </row>
    <row r="6235" spans="1:2" x14ac:dyDescent="0.25">
      <c r="A6235" s="4">
        <v>36721</v>
      </c>
      <c r="B6235" s="90">
        <v>0.1512</v>
      </c>
    </row>
    <row r="6236" spans="1:2" x14ac:dyDescent="0.25">
      <c r="A6236" s="4">
        <v>36720</v>
      </c>
      <c r="B6236" s="90">
        <v>0.17169999999999999</v>
      </c>
    </row>
    <row r="6237" spans="1:2" x14ac:dyDescent="0.25">
      <c r="A6237" s="4">
        <v>36719</v>
      </c>
      <c r="B6237" s="90">
        <v>0.21199999999999999</v>
      </c>
    </row>
    <row r="6238" spans="1:2" x14ac:dyDescent="0.25">
      <c r="A6238" s="4">
        <v>36718</v>
      </c>
      <c r="B6238" s="90">
        <v>0.23780000000000001</v>
      </c>
    </row>
    <row r="6239" spans="1:2" x14ac:dyDescent="0.25">
      <c r="A6239" s="4">
        <v>36717</v>
      </c>
      <c r="B6239" s="90">
        <v>0.21179999999999999</v>
      </c>
    </row>
    <row r="6240" spans="1:2" x14ac:dyDescent="0.25">
      <c r="A6240" s="4">
        <v>36716</v>
      </c>
      <c r="B6240" s="90">
        <v>0.18920000000000001</v>
      </c>
    </row>
    <row r="6241" spans="1:2" x14ac:dyDescent="0.25">
      <c r="A6241" s="4">
        <v>36715</v>
      </c>
      <c r="B6241" s="90">
        <v>0.14910000000000001</v>
      </c>
    </row>
    <row r="6242" spans="1:2" x14ac:dyDescent="0.25">
      <c r="A6242" s="4">
        <v>36714</v>
      </c>
      <c r="B6242" s="90">
        <v>0.15590000000000001</v>
      </c>
    </row>
    <row r="6243" spans="1:2" x14ac:dyDescent="0.25">
      <c r="A6243" s="4">
        <v>36713</v>
      </c>
      <c r="B6243" s="90">
        <v>0.20930000000000001</v>
      </c>
    </row>
    <row r="6244" spans="1:2" x14ac:dyDescent="0.25">
      <c r="A6244" s="4">
        <v>36712</v>
      </c>
      <c r="B6244" s="90">
        <v>0.2422</v>
      </c>
    </row>
    <row r="6245" spans="1:2" x14ac:dyDescent="0.25">
      <c r="A6245" s="4">
        <v>36711</v>
      </c>
      <c r="B6245" s="90">
        <v>0.21510000000000001</v>
      </c>
    </row>
    <row r="6246" spans="1:2" x14ac:dyDescent="0.25">
      <c r="A6246" s="4">
        <v>36710</v>
      </c>
      <c r="B6246" s="90">
        <v>0.22589999999999999</v>
      </c>
    </row>
    <row r="6247" spans="1:2" x14ac:dyDescent="0.25">
      <c r="A6247" s="4">
        <v>36709</v>
      </c>
      <c r="B6247" s="90">
        <v>0.185</v>
      </c>
    </row>
    <row r="6248" spans="1:2" x14ac:dyDescent="0.25">
      <c r="A6248" s="4">
        <v>36708</v>
      </c>
      <c r="B6248" s="90">
        <v>0.1244</v>
      </c>
    </row>
    <row r="6249" spans="1:2" x14ac:dyDescent="0.25">
      <c r="A6249" s="4">
        <v>36707</v>
      </c>
      <c r="B6249" s="90">
        <v>0.15509999999999999</v>
      </c>
    </row>
    <row r="6250" spans="1:2" x14ac:dyDescent="0.25">
      <c r="A6250" s="4">
        <v>36706</v>
      </c>
      <c r="B6250" s="90">
        <v>0.18859999999999999</v>
      </c>
    </row>
    <row r="6251" spans="1:2" x14ac:dyDescent="0.25">
      <c r="A6251" s="4">
        <v>36705</v>
      </c>
      <c r="B6251" s="90">
        <v>0.19040000000000001</v>
      </c>
    </row>
    <row r="6252" spans="1:2" x14ac:dyDescent="0.25">
      <c r="A6252" s="4">
        <v>36704</v>
      </c>
      <c r="B6252" s="90">
        <v>0.2011</v>
      </c>
    </row>
    <row r="6253" spans="1:2" x14ac:dyDescent="0.25">
      <c r="A6253" s="4">
        <v>36703</v>
      </c>
      <c r="B6253" s="90">
        <v>0.19839999999999999</v>
      </c>
    </row>
    <row r="6254" spans="1:2" x14ac:dyDescent="0.25">
      <c r="A6254" s="4">
        <v>36702</v>
      </c>
      <c r="B6254" s="90">
        <v>0.15640000000000001</v>
      </c>
    </row>
    <row r="6255" spans="1:2" x14ac:dyDescent="0.25">
      <c r="A6255" s="4">
        <v>36701</v>
      </c>
      <c r="B6255" s="90">
        <v>0.126</v>
      </c>
    </row>
    <row r="6256" spans="1:2" x14ac:dyDescent="0.25">
      <c r="A6256" s="4">
        <v>36700</v>
      </c>
      <c r="B6256" s="90">
        <v>0.1457</v>
      </c>
    </row>
    <row r="6257" spans="1:2" x14ac:dyDescent="0.25">
      <c r="A6257" s="4">
        <v>36699</v>
      </c>
      <c r="B6257" s="90">
        <v>0.15989999999999999</v>
      </c>
    </row>
    <row r="6258" spans="1:2" x14ac:dyDescent="0.25">
      <c r="A6258" s="4">
        <v>36698</v>
      </c>
      <c r="B6258" s="90">
        <v>0.1741</v>
      </c>
    </row>
    <row r="6259" spans="1:2" x14ac:dyDescent="0.25">
      <c r="A6259" s="4">
        <v>36697</v>
      </c>
      <c r="B6259" s="90">
        <v>0.1976</v>
      </c>
    </row>
    <row r="6260" spans="1:2" x14ac:dyDescent="0.25">
      <c r="A6260" s="4">
        <v>36696</v>
      </c>
      <c r="B6260" s="90">
        <v>0.20119999999999999</v>
      </c>
    </row>
    <row r="6261" spans="1:2" x14ac:dyDescent="0.25">
      <c r="A6261" s="4">
        <v>36695</v>
      </c>
      <c r="B6261" s="90">
        <v>0.16450000000000001</v>
      </c>
    </row>
    <row r="6262" spans="1:2" x14ac:dyDescent="0.25">
      <c r="A6262" s="4">
        <v>36694</v>
      </c>
      <c r="B6262" s="90">
        <v>0.13020000000000001</v>
      </c>
    </row>
    <row r="6263" spans="1:2" x14ac:dyDescent="0.25">
      <c r="A6263" s="4">
        <v>36693</v>
      </c>
      <c r="B6263" s="90">
        <v>0.16209999999999999</v>
      </c>
    </row>
    <row r="6264" spans="1:2" x14ac:dyDescent="0.25">
      <c r="A6264" s="4">
        <v>36692</v>
      </c>
      <c r="B6264" s="90">
        <v>0.1923</v>
      </c>
    </row>
    <row r="6265" spans="1:2" x14ac:dyDescent="0.25">
      <c r="A6265" s="4">
        <v>36691</v>
      </c>
      <c r="B6265" s="90">
        <v>0.20250000000000001</v>
      </c>
    </row>
    <row r="6266" spans="1:2" x14ac:dyDescent="0.25">
      <c r="A6266" s="4">
        <v>36690</v>
      </c>
      <c r="B6266" s="90">
        <v>0.18840000000000001</v>
      </c>
    </row>
    <row r="6267" spans="1:2" x14ac:dyDescent="0.25">
      <c r="A6267" s="4">
        <v>36689</v>
      </c>
      <c r="B6267" s="90">
        <v>0.20419999999999999</v>
      </c>
    </row>
    <row r="6268" spans="1:2" x14ac:dyDescent="0.25">
      <c r="A6268" s="4">
        <v>36688</v>
      </c>
      <c r="B6268" s="90">
        <v>0.16819999999999999</v>
      </c>
    </row>
    <row r="6269" spans="1:2" x14ac:dyDescent="0.25">
      <c r="A6269" s="4">
        <v>36687</v>
      </c>
      <c r="B6269" s="90">
        <v>0.1343</v>
      </c>
    </row>
    <row r="6270" spans="1:2" x14ac:dyDescent="0.25">
      <c r="A6270" s="4">
        <v>36686</v>
      </c>
      <c r="B6270" s="90">
        <v>0.15709999999999999</v>
      </c>
    </row>
    <row r="6271" spans="1:2" x14ac:dyDescent="0.25">
      <c r="A6271" s="4">
        <v>36685</v>
      </c>
      <c r="B6271" s="90">
        <v>0.2157</v>
      </c>
    </row>
    <row r="6272" spans="1:2" x14ac:dyDescent="0.25">
      <c r="A6272" s="4">
        <v>36684</v>
      </c>
      <c r="B6272" s="90">
        <v>0.20069999999999999</v>
      </c>
    </row>
    <row r="6273" spans="1:2" x14ac:dyDescent="0.25">
      <c r="A6273" s="4">
        <v>36683</v>
      </c>
      <c r="B6273" s="90">
        <v>0.19900000000000001</v>
      </c>
    </row>
    <row r="6274" spans="1:2" x14ac:dyDescent="0.25">
      <c r="A6274" s="4">
        <v>36682</v>
      </c>
      <c r="B6274" s="90">
        <v>0.21149999999999999</v>
      </c>
    </row>
    <row r="6275" spans="1:2" x14ac:dyDescent="0.25">
      <c r="A6275" s="4">
        <v>36681</v>
      </c>
      <c r="B6275" s="90">
        <v>0.1636</v>
      </c>
    </row>
    <row r="6276" spans="1:2" x14ac:dyDescent="0.25">
      <c r="A6276" s="4">
        <v>36680</v>
      </c>
      <c r="B6276" s="90">
        <v>0.1293</v>
      </c>
    </row>
    <row r="6277" spans="1:2" x14ac:dyDescent="0.25">
      <c r="A6277" s="4">
        <v>36679</v>
      </c>
      <c r="B6277" s="90">
        <v>0.151</v>
      </c>
    </row>
    <row r="6278" spans="1:2" x14ac:dyDescent="0.25">
      <c r="A6278" s="4">
        <v>36678</v>
      </c>
      <c r="B6278" s="90">
        <v>0.214</v>
      </c>
    </row>
    <row r="6279" spans="1:2" x14ac:dyDescent="0.25">
      <c r="A6279" s="4">
        <v>36677</v>
      </c>
      <c r="B6279" s="90">
        <v>0.2412</v>
      </c>
    </row>
    <row r="6280" spans="1:2" x14ac:dyDescent="0.25">
      <c r="A6280" s="4">
        <v>36676</v>
      </c>
      <c r="B6280" s="90">
        <v>0.25679999999999997</v>
      </c>
    </row>
    <row r="6281" spans="1:2" x14ac:dyDescent="0.25">
      <c r="A6281" s="4">
        <v>36675</v>
      </c>
      <c r="B6281" s="90">
        <v>0.24229999999999999</v>
      </c>
    </row>
    <row r="6282" spans="1:2" x14ac:dyDescent="0.25">
      <c r="A6282" s="4">
        <v>36674</v>
      </c>
      <c r="B6282" s="90">
        <v>0.20599999999999999</v>
      </c>
    </row>
    <row r="6283" spans="1:2" x14ac:dyDescent="0.25">
      <c r="A6283" s="4">
        <v>36673</v>
      </c>
      <c r="B6283" s="90">
        <v>0.1709</v>
      </c>
    </row>
    <row r="6284" spans="1:2" x14ac:dyDescent="0.25">
      <c r="A6284" s="4">
        <v>36672</v>
      </c>
      <c r="B6284" s="90">
        <v>0.1797</v>
      </c>
    </row>
    <row r="6285" spans="1:2" x14ac:dyDescent="0.25">
      <c r="A6285" s="4">
        <v>36671</v>
      </c>
      <c r="B6285" s="90">
        <v>0.219</v>
      </c>
    </row>
    <row r="6286" spans="1:2" x14ac:dyDescent="0.25">
      <c r="A6286" s="4">
        <v>36670</v>
      </c>
      <c r="B6286" s="90">
        <v>0.23719999999999999</v>
      </c>
    </row>
    <row r="6287" spans="1:2" x14ac:dyDescent="0.25">
      <c r="A6287" s="4">
        <v>36669</v>
      </c>
      <c r="B6287" s="90">
        <v>0.25190000000000001</v>
      </c>
    </row>
    <row r="6288" spans="1:2" x14ac:dyDescent="0.25">
      <c r="A6288" s="4">
        <v>36668</v>
      </c>
      <c r="B6288" s="90">
        <v>0.29149999999999998</v>
      </c>
    </row>
    <row r="6289" spans="1:2" x14ac:dyDescent="0.25">
      <c r="A6289" s="4">
        <v>36667</v>
      </c>
      <c r="B6289" s="90">
        <v>0.2535</v>
      </c>
    </row>
    <row r="6290" spans="1:2" x14ac:dyDescent="0.25">
      <c r="A6290" s="4">
        <v>36666</v>
      </c>
      <c r="B6290" s="90">
        <v>0.21779999999999999</v>
      </c>
    </row>
    <row r="6291" spans="1:2" x14ac:dyDescent="0.25">
      <c r="A6291" s="4">
        <v>36665</v>
      </c>
      <c r="B6291" s="90">
        <v>0.20760000000000001</v>
      </c>
    </row>
    <row r="6292" spans="1:2" x14ac:dyDescent="0.25">
      <c r="A6292" s="4">
        <v>36664</v>
      </c>
      <c r="B6292" s="90">
        <v>0.2457</v>
      </c>
    </row>
    <row r="6293" spans="1:2" x14ac:dyDescent="0.25">
      <c r="A6293" s="4">
        <v>36663</v>
      </c>
      <c r="B6293" s="90">
        <v>0.28239999999999998</v>
      </c>
    </row>
    <row r="6294" spans="1:2" x14ac:dyDescent="0.25">
      <c r="A6294" s="4">
        <v>36662</v>
      </c>
      <c r="B6294" s="90">
        <v>0.28620000000000001</v>
      </c>
    </row>
    <row r="6295" spans="1:2" x14ac:dyDescent="0.25">
      <c r="A6295" s="4">
        <v>36661</v>
      </c>
      <c r="B6295" s="90">
        <v>0.28720000000000001</v>
      </c>
    </row>
    <row r="6296" spans="1:2" x14ac:dyDescent="0.25">
      <c r="A6296" s="4">
        <v>36660</v>
      </c>
      <c r="B6296" s="90">
        <v>0.2515</v>
      </c>
    </row>
    <row r="6297" spans="1:2" x14ac:dyDescent="0.25">
      <c r="A6297" s="4">
        <v>36659</v>
      </c>
      <c r="B6297" s="90">
        <v>0.21590000000000001</v>
      </c>
    </row>
    <row r="6298" spans="1:2" x14ac:dyDescent="0.25">
      <c r="A6298" s="4">
        <v>36658</v>
      </c>
      <c r="B6298" s="90">
        <v>0.20680000000000001</v>
      </c>
    </row>
    <row r="6299" spans="1:2" x14ac:dyDescent="0.25">
      <c r="A6299" s="4">
        <v>36657</v>
      </c>
      <c r="B6299" s="90">
        <v>0.26550000000000001</v>
      </c>
    </row>
    <row r="6300" spans="1:2" x14ac:dyDescent="0.25">
      <c r="A6300" s="4">
        <v>36656</v>
      </c>
      <c r="B6300" s="90">
        <v>0.2681</v>
      </c>
    </row>
    <row r="6301" spans="1:2" x14ac:dyDescent="0.25">
      <c r="A6301" s="4">
        <v>36655</v>
      </c>
      <c r="B6301" s="90">
        <v>0.312</v>
      </c>
    </row>
    <row r="6302" spans="1:2" x14ac:dyDescent="0.25">
      <c r="A6302" s="4">
        <v>36654</v>
      </c>
      <c r="B6302" s="90">
        <v>0.27800000000000002</v>
      </c>
    </row>
    <row r="6303" spans="1:2" x14ac:dyDescent="0.25">
      <c r="A6303" s="4">
        <v>36653</v>
      </c>
      <c r="B6303" s="90">
        <v>0.25030000000000002</v>
      </c>
    </row>
    <row r="6304" spans="1:2" x14ac:dyDescent="0.25">
      <c r="A6304" s="4">
        <v>36652</v>
      </c>
      <c r="B6304" s="90">
        <v>0.2142</v>
      </c>
    </row>
    <row r="6305" spans="1:2" x14ac:dyDescent="0.25">
      <c r="A6305" s="4">
        <v>36651</v>
      </c>
      <c r="B6305" s="90">
        <v>0.2218</v>
      </c>
    </row>
    <row r="6306" spans="1:2" x14ac:dyDescent="0.25">
      <c r="A6306" s="4">
        <v>36650</v>
      </c>
      <c r="B6306" s="90">
        <v>0.2475</v>
      </c>
    </row>
    <row r="6307" spans="1:2" x14ac:dyDescent="0.25">
      <c r="A6307" s="4">
        <v>36649</v>
      </c>
      <c r="B6307" s="90">
        <v>0.27100000000000002</v>
      </c>
    </row>
    <row r="6308" spans="1:2" x14ac:dyDescent="0.25">
      <c r="A6308" s="4">
        <v>36648</v>
      </c>
      <c r="B6308" s="90">
        <v>0.29530000000000001</v>
      </c>
    </row>
    <row r="6309" spans="1:2" x14ac:dyDescent="0.25">
      <c r="A6309" s="4">
        <v>36647</v>
      </c>
      <c r="B6309" s="90">
        <v>0.2137</v>
      </c>
    </row>
    <row r="6310" spans="1:2" x14ac:dyDescent="0.25">
      <c r="A6310" s="4">
        <v>36646</v>
      </c>
      <c r="B6310" s="90">
        <v>0.1782</v>
      </c>
    </row>
    <row r="6311" spans="1:2" x14ac:dyDescent="0.25">
      <c r="A6311" s="4">
        <v>36645</v>
      </c>
      <c r="B6311" s="90">
        <v>0.14269999999999999</v>
      </c>
    </row>
    <row r="6312" spans="1:2" x14ac:dyDescent="0.25">
      <c r="A6312" s="4">
        <v>36644</v>
      </c>
      <c r="B6312" s="90">
        <v>0.1704</v>
      </c>
    </row>
    <row r="6313" spans="1:2" x14ac:dyDescent="0.25">
      <c r="A6313" s="4">
        <v>36643</v>
      </c>
      <c r="B6313" s="90">
        <v>0.2382</v>
      </c>
    </row>
    <row r="6314" spans="1:2" x14ac:dyDescent="0.25">
      <c r="A6314" s="4">
        <v>36642</v>
      </c>
      <c r="B6314" s="90">
        <v>0.2051</v>
      </c>
    </row>
    <row r="6315" spans="1:2" x14ac:dyDescent="0.25">
      <c r="A6315" s="4">
        <v>36641</v>
      </c>
      <c r="B6315" s="90">
        <v>0.21740000000000001</v>
      </c>
    </row>
    <row r="6316" spans="1:2" x14ac:dyDescent="0.25">
      <c r="A6316" s="4">
        <v>36640</v>
      </c>
      <c r="B6316" s="90">
        <v>0.2142</v>
      </c>
    </row>
    <row r="6317" spans="1:2" x14ac:dyDescent="0.25">
      <c r="A6317" s="4">
        <v>36639</v>
      </c>
      <c r="B6317" s="90">
        <v>0.17949999999999999</v>
      </c>
    </row>
    <row r="6318" spans="1:2" x14ac:dyDescent="0.25">
      <c r="A6318" s="4">
        <v>36638</v>
      </c>
      <c r="B6318" s="90">
        <v>0.1439</v>
      </c>
    </row>
    <row r="6319" spans="1:2" x14ac:dyDescent="0.25">
      <c r="A6319" s="4">
        <v>36637</v>
      </c>
      <c r="B6319" s="90">
        <v>0.1439</v>
      </c>
    </row>
    <row r="6320" spans="1:2" x14ac:dyDescent="0.25">
      <c r="A6320" s="4">
        <v>36636</v>
      </c>
      <c r="B6320" s="90">
        <v>0.1709</v>
      </c>
    </row>
    <row r="6321" spans="1:2" x14ac:dyDescent="0.25">
      <c r="A6321" s="4">
        <v>36635</v>
      </c>
      <c r="B6321" s="90">
        <v>0.17949999999999999</v>
      </c>
    </row>
    <row r="6322" spans="1:2" x14ac:dyDescent="0.25">
      <c r="A6322" s="4">
        <v>36634</v>
      </c>
      <c r="B6322" s="90">
        <v>0.18720000000000001</v>
      </c>
    </row>
    <row r="6323" spans="1:2" x14ac:dyDescent="0.25">
      <c r="A6323" s="4">
        <v>36633</v>
      </c>
      <c r="B6323" s="90">
        <v>0.18049999999999999</v>
      </c>
    </row>
    <row r="6324" spans="1:2" x14ac:dyDescent="0.25">
      <c r="A6324" s="4">
        <v>36632</v>
      </c>
      <c r="B6324" s="90">
        <v>0.1429</v>
      </c>
    </row>
    <row r="6325" spans="1:2" x14ac:dyDescent="0.25">
      <c r="A6325" s="4">
        <v>36631</v>
      </c>
      <c r="B6325" s="90">
        <v>0.1081</v>
      </c>
    </row>
    <row r="6326" spans="1:2" x14ac:dyDescent="0.25">
      <c r="A6326" s="4">
        <v>36630</v>
      </c>
      <c r="B6326" s="90">
        <v>0.13120000000000001</v>
      </c>
    </row>
    <row r="6327" spans="1:2" x14ac:dyDescent="0.25">
      <c r="A6327" s="4">
        <v>36629</v>
      </c>
      <c r="B6327" s="90">
        <v>0.17879999999999999</v>
      </c>
    </row>
    <row r="6328" spans="1:2" x14ac:dyDescent="0.25">
      <c r="A6328" s="4">
        <v>36628</v>
      </c>
      <c r="B6328" s="90">
        <v>0.18909999999999999</v>
      </c>
    </row>
    <row r="6329" spans="1:2" x14ac:dyDescent="0.25">
      <c r="A6329" s="4">
        <v>36627</v>
      </c>
      <c r="B6329" s="90">
        <v>0.1641</v>
      </c>
    </row>
    <row r="6330" spans="1:2" x14ac:dyDescent="0.25">
      <c r="A6330" s="4">
        <v>36626</v>
      </c>
      <c r="B6330" s="90">
        <v>0.1726</v>
      </c>
    </row>
    <row r="6331" spans="1:2" x14ac:dyDescent="0.25">
      <c r="A6331" s="4">
        <v>36625</v>
      </c>
      <c r="B6331" s="90">
        <v>0.13109999999999999</v>
      </c>
    </row>
    <row r="6332" spans="1:2" x14ac:dyDescent="0.25">
      <c r="A6332" s="4">
        <v>36624</v>
      </c>
      <c r="B6332" s="90">
        <v>9.74E-2</v>
      </c>
    </row>
    <row r="6333" spans="1:2" x14ac:dyDescent="0.25">
      <c r="A6333" s="4">
        <v>36623</v>
      </c>
      <c r="B6333" s="90">
        <v>0.1244</v>
      </c>
    </row>
    <row r="6334" spans="1:2" x14ac:dyDescent="0.25">
      <c r="A6334" s="4">
        <v>36622</v>
      </c>
      <c r="B6334" s="90">
        <v>0.17150000000000001</v>
      </c>
    </row>
    <row r="6335" spans="1:2" x14ac:dyDescent="0.25">
      <c r="A6335" s="4">
        <v>36621</v>
      </c>
      <c r="B6335" s="90">
        <v>0.1777</v>
      </c>
    </row>
    <row r="6336" spans="1:2" x14ac:dyDescent="0.25">
      <c r="A6336" s="4">
        <v>36620</v>
      </c>
      <c r="B6336" s="90">
        <v>0.17829999999999999</v>
      </c>
    </row>
    <row r="6337" spans="1:2" x14ac:dyDescent="0.25">
      <c r="A6337" s="4">
        <v>36619</v>
      </c>
      <c r="B6337" s="90">
        <v>0.17230000000000001</v>
      </c>
    </row>
    <row r="6338" spans="1:2" x14ac:dyDescent="0.25">
      <c r="A6338" s="4">
        <v>36618</v>
      </c>
      <c r="B6338" s="90">
        <v>0.13009999999999999</v>
      </c>
    </row>
    <row r="6339" spans="1:2" x14ac:dyDescent="0.25">
      <c r="A6339" s="4">
        <v>36617</v>
      </c>
      <c r="B6339" s="90">
        <v>0.13009999999999999</v>
      </c>
    </row>
    <row r="6340" spans="1:2" x14ac:dyDescent="0.25">
      <c r="A6340" s="4">
        <v>36616</v>
      </c>
      <c r="B6340" s="90">
        <v>0.1555</v>
      </c>
    </row>
    <row r="6341" spans="1:2" x14ac:dyDescent="0.25">
      <c r="A6341" s="4">
        <v>36615</v>
      </c>
      <c r="B6341" s="90">
        <v>0.19289999999999999</v>
      </c>
    </row>
    <row r="6342" spans="1:2" x14ac:dyDescent="0.25">
      <c r="A6342" s="4">
        <v>36614</v>
      </c>
      <c r="B6342" s="90">
        <v>0.22839999999999999</v>
      </c>
    </row>
    <row r="6343" spans="1:2" x14ac:dyDescent="0.25">
      <c r="A6343" s="4">
        <v>36613</v>
      </c>
      <c r="B6343" s="90">
        <v>0.22389999999999999</v>
      </c>
    </row>
    <row r="6344" spans="1:2" x14ac:dyDescent="0.25">
      <c r="A6344" s="4">
        <v>36612</v>
      </c>
      <c r="B6344" s="90">
        <v>0.23710000000000001</v>
      </c>
    </row>
    <row r="6345" spans="1:2" x14ac:dyDescent="0.25">
      <c r="A6345" s="4">
        <v>36611</v>
      </c>
      <c r="B6345" s="90">
        <v>0.20710000000000001</v>
      </c>
    </row>
    <row r="6346" spans="1:2" x14ac:dyDescent="0.25">
      <c r="A6346" s="4">
        <v>36610</v>
      </c>
      <c r="B6346" s="90">
        <v>0.1719</v>
      </c>
    </row>
    <row r="6347" spans="1:2" x14ac:dyDescent="0.25">
      <c r="A6347" s="4">
        <v>36609</v>
      </c>
      <c r="B6347" s="90">
        <v>0.17660000000000001</v>
      </c>
    </row>
    <row r="6348" spans="1:2" x14ac:dyDescent="0.25">
      <c r="A6348" s="4">
        <v>36608</v>
      </c>
      <c r="B6348" s="90">
        <v>0.21640000000000001</v>
      </c>
    </row>
    <row r="6349" spans="1:2" x14ac:dyDescent="0.25">
      <c r="A6349" s="4">
        <v>36607</v>
      </c>
      <c r="B6349" s="90">
        <v>0.2321</v>
      </c>
    </row>
    <row r="6350" spans="1:2" x14ac:dyDescent="0.25">
      <c r="A6350" s="4">
        <v>36606</v>
      </c>
      <c r="B6350" s="90">
        <v>0.29139999999999999</v>
      </c>
    </row>
    <row r="6351" spans="1:2" x14ac:dyDescent="0.25">
      <c r="A6351" s="4">
        <v>36605</v>
      </c>
      <c r="B6351" s="90">
        <v>0.28689999999999999</v>
      </c>
    </row>
    <row r="6352" spans="1:2" x14ac:dyDescent="0.25">
      <c r="A6352" s="4">
        <v>36604</v>
      </c>
      <c r="B6352" s="90">
        <v>0.25829999999999997</v>
      </c>
    </row>
    <row r="6353" spans="1:2" x14ac:dyDescent="0.25">
      <c r="A6353" s="4">
        <v>36603</v>
      </c>
      <c r="B6353" s="90">
        <v>0.22189999999999999</v>
      </c>
    </row>
    <row r="6354" spans="1:2" x14ac:dyDescent="0.25">
      <c r="A6354" s="4">
        <v>36602</v>
      </c>
      <c r="B6354" s="90">
        <v>0.2291</v>
      </c>
    </row>
    <row r="6355" spans="1:2" x14ac:dyDescent="0.25">
      <c r="A6355" s="4">
        <v>36601</v>
      </c>
      <c r="B6355" s="90">
        <v>0.2727</v>
      </c>
    </row>
    <row r="6356" spans="1:2" x14ac:dyDescent="0.25">
      <c r="A6356" s="4">
        <v>36600</v>
      </c>
      <c r="B6356" s="90">
        <v>0.2641</v>
      </c>
    </row>
    <row r="6357" spans="1:2" x14ac:dyDescent="0.25">
      <c r="A6357" s="4">
        <v>36599</v>
      </c>
      <c r="B6357" s="90">
        <v>0.27150000000000002</v>
      </c>
    </row>
    <row r="6358" spans="1:2" x14ac:dyDescent="0.25">
      <c r="A6358" s="4">
        <v>36598</v>
      </c>
      <c r="B6358" s="90">
        <v>0.29049999999999998</v>
      </c>
    </row>
    <row r="6359" spans="1:2" x14ac:dyDescent="0.25">
      <c r="A6359" s="4">
        <v>36597</v>
      </c>
      <c r="B6359" s="90">
        <v>0.254</v>
      </c>
    </row>
    <row r="6360" spans="1:2" x14ac:dyDescent="0.25">
      <c r="A6360" s="4">
        <v>36596</v>
      </c>
      <c r="B6360" s="90">
        <v>0.21779999999999999</v>
      </c>
    </row>
    <row r="6361" spans="1:2" x14ac:dyDescent="0.25">
      <c r="A6361" s="4">
        <v>36595</v>
      </c>
      <c r="B6361" s="90">
        <v>0.21829999999999999</v>
      </c>
    </row>
    <row r="6362" spans="1:2" x14ac:dyDescent="0.25">
      <c r="A6362" s="4">
        <v>36594</v>
      </c>
      <c r="B6362" s="90">
        <v>0.25190000000000001</v>
      </c>
    </row>
    <row r="6363" spans="1:2" x14ac:dyDescent="0.25">
      <c r="A6363" s="4">
        <v>36593</v>
      </c>
      <c r="B6363" s="90">
        <v>0.25659999999999999</v>
      </c>
    </row>
    <row r="6364" spans="1:2" x14ac:dyDescent="0.25">
      <c r="A6364" s="4">
        <v>36592</v>
      </c>
      <c r="B6364" s="90">
        <v>0.24210000000000001</v>
      </c>
    </row>
    <row r="6365" spans="1:2" x14ac:dyDescent="0.25">
      <c r="A6365" s="4">
        <v>36591</v>
      </c>
      <c r="B6365" s="90">
        <v>0.20730000000000001</v>
      </c>
    </row>
    <row r="6366" spans="1:2" x14ac:dyDescent="0.25">
      <c r="A6366" s="4">
        <v>36590</v>
      </c>
      <c r="B6366" s="90">
        <v>0.17269999999999999</v>
      </c>
    </row>
    <row r="6367" spans="1:2" x14ac:dyDescent="0.25">
      <c r="A6367" s="4">
        <v>36589</v>
      </c>
      <c r="B6367" s="90">
        <v>0.13800000000000001</v>
      </c>
    </row>
    <row r="6368" spans="1:2" x14ac:dyDescent="0.25">
      <c r="A6368" s="4">
        <v>36588</v>
      </c>
      <c r="B6368" s="90">
        <v>0.15290000000000001</v>
      </c>
    </row>
    <row r="6369" spans="1:2" x14ac:dyDescent="0.25">
      <c r="A6369" s="4">
        <v>36587</v>
      </c>
      <c r="B6369" s="90">
        <v>0.1845</v>
      </c>
    </row>
    <row r="6370" spans="1:2" x14ac:dyDescent="0.25">
      <c r="A6370" s="4">
        <v>36586</v>
      </c>
      <c r="B6370" s="90">
        <v>0.1512</v>
      </c>
    </row>
    <row r="6371" spans="1:2" x14ac:dyDescent="0.25">
      <c r="A6371" s="4">
        <v>36585</v>
      </c>
      <c r="B6371" s="90">
        <v>0.14829999999999999</v>
      </c>
    </row>
    <row r="6372" spans="1:2" x14ac:dyDescent="0.25">
      <c r="A6372" s="4">
        <v>36584</v>
      </c>
      <c r="B6372" s="90">
        <v>0.15310000000000001</v>
      </c>
    </row>
    <row r="6373" spans="1:2" x14ac:dyDescent="0.25">
      <c r="A6373" s="4">
        <v>36583</v>
      </c>
      <c r="B6373" s="90">
        <v>0.1106</v>
      </c>
    </row>
    <row r="6374" spans="1:2" x14ac:dyDescent="0.25">
      <c r="A6374" s="4">
        <v>36582</v>
      </c>
      <c r="B6374" s="90">
        <v>0.1106</v>
      </c>
    </row>
    <row r="6375" spans="1:2" x14ac:dyDescent="0.25">
      <c r="A6375" s="4">
        <v>36581</v>
      </c>
      <c r="B6375" s="90">
        <v>0.13950000000000001</v>
      </c>
    </row>
    <row r="6376" spans="1:2" x14ac:dyDescent="0.25">
      <c r="A6376" s="4">
        <v>36580</v>
      </c>
      <c r="B6376" s="90">
        <v>0.1595</v>
      </c>
    </row>
    <row r="6377" spans="1:2" x14ac:dyDescent="0.25">
      <c r="A6377" s="4">
        <v>36579</v>
      </c>
      <c r="B6377" s="90">
        <v>0.15720000000000001</v>
      </c>
    </row>
    <row r="6378" spans="1:2" x14ac:dyDescent="0.25">
      <c r="A6378" s="4">
        <v>36578</v>
      </c>
      <c r="B6378" s="90">
        <v>0.14369999999999999</v>
      </c>
    </row>
    <row r="6379" spans="1:2" x14ac:dyDescent="0.25">
      <c r="A6379" s="4">
        <v>36577</v>
      </c>
      <c r="B6379" s="90">
        <v>0.14910000000000001</v>
      </c>
    </row>
    <row r="6380" spans="1:2" x14ac:dyDescent="0.25">
      <c r="A6380" s="4">
        <v>36576</v>
      </c>
      <c r="B6380" s="90">
        <v>0.1081</v>
      </c>
    </row>
    <row r="6381" spans="1:2" x14ac:dyDescent="0.25">
      <c r="A6381" s="4">
        <v>36575</v>
      </c>
      <c r="B6381" s="90">
        <v>0.1081</v>
      </c>
    </row>
    <row r="6382" spans="1:2" x14ac:dyDescent="0.25">
      <c r="A6382" s="4">
        <v>36574</v>
      </c>
      <c r="B6382" s="90">
        <v>0.1381</v>
      </c>
    </row>
    <row r="6383" spans="1:2" x14ac:dyDescent="0.25">
      <c r="A6383" s="4">
        <v>36573</v>
      </c>
      <c r="B6383" s="90">
        <v>0.16200000000000001</v>
      </c>
    </row>
    <row r="6384" spans="1:2" x14ac:dyDescent="0.25">
      <c r="A6384" s="4">
        <v>36572</v>
      </c>
      <c r="B6384" s="90">
        <v>0.15840000000000001</v>
      </c>
    </row>
    <row r="6385" spans="1:2" x14ac:dyDescent="0.25">
      <c r="A6385" s="4">
        <v>36571</v>
      </c>
      <c r="B6385" s="90">
        <v>0.15709999999999999</v>
      </c>
    </row>
    <row r="6386" spans="1:2" x14ac:dyDescent="0.25">
      <c r="A6386" s="4">
        <v>36570</v>
      </c>
      <c r="B6386" s="90">
        <v>0.14990000000000001</v>
      </c>
    </row>
    <row r="6387" spans="1:2" x14ac:dyDescent="0.25">
      <c r="A6387" s="4">
        <v>36569</v>
      </c>
      <c r="B6387" s="90">
        <v>0.1082</v>
      </c>
    </row>
    <row r="6388" spans="1:2" x14ac:dyDescent="0.25">
      <c r="A6388" s="4">
        <v>36568</v>
      </c>
      <c r="B6388" s="90">
        <v>0.1082</v>
      </c>
    </row>
    <row r="6389" spans="1:2" x14ac:dyDescent="0.25">
      <c r="A6389" s="4">
        <v>36567</v>
      </c>
      <c r="B6389" s="90">
        <v>0.13639999999999999</v>
      </c>
    </row>
    <row r="6390" spans="1:2" x14ac:dyDescent="0.25">
      <c r="A6390" s="4">
        <v>36566</v>
      </c>
      <c r="B6390" s="90">
        <v>0.15909999999999999</v>
      </c>
    </row>
    <row r="6391" spans="1:2" x14ac:dyDescent="0.25">
      <c r="A6391" s="4">
        <v>36565</v>
      </c>
      <c r="B6391" s="90">
        <v>0.15670000000000001</v>
      </c>
    </row>
    <row r="6392" spans="1:2" x14ac:dyDescent="0.25">
      <c r="A6392" s="4">
        <v>36564</v>
      </c>
      <c r="B6392" s="90">
        <v>0.1658</v>
      </c>
    </row>
    <row r="6393" spans="1:2" x14ac:dyDescent="0.25">
      <c r="A6393" s="4">
        <v>36563</v>
      </c>
      <c r="B6393" s="90">
        <v>0.16139999999999999</v>
      </c>
    </row>
    <row r="6394" spans="1:2" x14ac:dyDescent="0.25">
      <c r="A6394" s="4">
        <v>36562</v>
      </c>
      <c r="B6394" s="90">
        <v>0.16669999999999999</v>
      </c>
    </row>
    <row r="6395" spans="1:2" x14ac:dyDescent="0.25">
      <c r="A6395" s="4">
        <v>36561</v>
      </c>
      <c r="B6395" s="90">
        <v>0.16669999999999999</v>
      </c>
    </row>
    <row r="6396" spans="1:2" x14ac:dyDescent="0.25">
      <c r="A6396" s="4">
        <v>36560</v>
      </c>
      <c r="B6396" s="90">
        <v>0.20669999999999999</v>
      </c>
    </row>
    <row r="6397" spans="1:2" x14ac:dyDescent="0.25">
      <c r="A6397" s="4">
        <v>36559</v>
      </c>
      <c r="B6397" s="90">
        <v>0.2321</v>
      </c>
    </row>
    <row r="6398" spans="1:2" x14ac:dyDescent="0.25">
      <c r="A6398" s="4">
        <v>36558</v>
      </c>
      <c r="B6398" s="90">
        <v>0.21920000000000001</v>
      </c>
    </row>
    <row r="6399" spans="1:2" x14ac:dyDescent="0.25">
      <c r="A6399" s="4">
        <v>36557</v>
      </c>
      <c r="B6399" s="90">
        <v>0.23280000000000001</v>
      </c>
    </row>
    <row r="6400" spans="1:2" x14ac:dyDescent="0.25">
      <c r="A6400" s="4">
        <v>36556</v>
      </c>
      <c r="B6400" s="90">
        <v>0.26400000000000001</v>
      </c>
    </row>
    <row r="6401" spans="1:2" x14ac:dyDescent="0.25">
      <c r="A6401" s="4">
        <v>36555</v>
      </c>
      <c r="B6401" s="90">
        <v>0.25790000000000002</v>
      </c>
    </row>
    <row r="6402" spans="1:2" x14ac:dyDescent="0.25">
      <c r="A6402" s="4">
        <v>36554</v>
      </c>
      <c r="B6402" s="90">
        <v>0.23100000000000001</v>
      </c>
    </row>
    <row r="6403" spans="1:2" x14ac:dyDescent="0.25">
      <c r="A6403" s="4">
        <v>36553</v>
      </c>
      <c r="B6403" s="90">
        <v>0.22459999999999999</v>
      </c>
    </row>
    <row r="6404" spans="1:2" x14ac:dyDescent="0.25">
      <c r="A6404" s="4">
        <v>36552</v>
      </c>
      <c r="B6404" s="90">
        <v>0.26219999999999999</v>
      </c>
    </row>
    <row r="6405" spans="1:2" x14ac:dyDescent="0.25">
      <c r="A6405" s="4">
        <v>36551</v>
      </c>
      <c r="B6405" s="90">
        <v>0.29520000000000002</v>
      </c>
    </row>
    <row r="6406" spans="1:2" x14ac:dyDescent="0.25">
      <c r="A6406" s="4">
        <v>36550</v>
      </c>
      <c r="B6406" s="90">
        <v>0.27800000000000002</v>
      </c>
    </row>
    <row r="6407" spans="1:2" x14ac:dyDescent="0.25">
      <c r="A6407" s="4">
        <v>36549</v>
      </c>
      <c r="B6407" s="90">
        <v>0.26140000000000002</v>
      </c>
    </row>
    <row r="6408" spans="1:2" x14ac:dyDescent="0.25">
      <c r="A6408" s="4">
        <v>36548</v>
      </c>
      <c r="B6408" s="90">
        <v>0.24340000000000001</v>
      </c>
    </row>
    <row r="6409" spans="1:2" x14ac:dyDescent="0.25">
      <c r="A6409" s="4">
        <v>36547</v>
      </c>
      <c r="B6409" s="90">
        <v>0.20860000000000001</v>
      </c>
    </row>
    <row r="6410" spans="1:2" x14ac:dyDescent="0.25">
      <c r="A6410" s="4">
        <v>36546</v>
      </c>
      <c r="B6410" s="90">
        <v>0.214</v>
      </c>
    </row>
    <row r="6411" spans="1:2" x14ac:dyDescent="0.25">
      <c r="A6411" s="4">
        <v>36545</v>
      </c>
      <c r="B6411" s="90">
        <v>0.24390000000000001</v>
      </c>
    </row>
    <row r="6412" spans="1:2" x14ac:dyDescent="0.25">
      <c r="A6412" s="4">
        <v>36544</v>
      </c>
      <c r="B6412" s="90">
        <v>0.28000000000000003</v>
      </c>
    </row>
    <row r="6413" spans="1:2" x14ac:dyDescent="0.25">
      <c r="A6413" s="4">
        <v>36543</v>
      </c>
      <c r="B6413" s="90">
        <v>0.28499999999999998</v>
      </c>
    </row>
    <row r="6414" spans="1:2" x14ac:dyDescent="0.25">
      <c r="A6414" s="4">
        <v>36542</v>
      </c>
      <c r="B6414" s="90">
        <v>0.29339999999999999</v>
      </c>
    </row>
    <row r="6415" spans="1:2" x14ac:dyDescent="0.25">
      <c r="A6415" s="4">
        <v>36541</v>
      </c>
      <c r="B6415" s="90">
        <v>0.25280000000000002</v>
      </c>
    </row>
    <row r="6416" spans="1:2" x14ac:dyDescent="0.25">
      <c r="A6416" s="4">
        <v>36540</v>
      </c>
      <c r="B6416" s="90">
        <v>0.21659999999999999</v>
      </c>
    </row>
    <row r="6417" spans="1:2" x14ac:dyDescent="0.25">
      <c r="A6417" s="4">
        <v>36539</v>
      </c>
      <c r="B6417" s="90">
        <v>0.22239999999999999</v>
      </c>
    </row>
    <row r="6418" spans="1:2" x14ac:dyDescent="0.25">
      <c r="A6418" s="4">
        <v>36538</v>
      </c>
      <c r="B6418" s="90">
        <v>0.2651</v>
      </c>
    </row>
    <row r="6419" spans="1:2" x14ac:dyDescent="0.25">
      <c r="A6419" s="4">
        <v>36537</v>
      </c>
      <c r="B6419" s="90">
        <v>0.27829999999999999</v>
      </c>
    </row>
    <row r="6420" spans="1:2" x14ac:dyDescent="0.25">
      <c r="A6420" s="4">
        <v>36536</v>
      </c>
      <c r="B6420" s="90">
        <v>0.28260000000000002</v>
      </c>
    </row>
    <row r="6421" spans="1:2" x14ac:dyDescent="0.25">
      <c r="A6421" s="4">
        <v>36535</v>
      </c>
      <c r="B6421" s="90">
        <v>0.2969</v>
      </c>
    </row>
    <row r="6422" spans="1:2" x14ac:dyDescent="0.25">
      <c r="A6422" s="4">
        <v>36534</v>
      </c>
      <c r="B6422" s="90">
        <v>0.26519999999999999</v>
      </c>
    </row>
    <row r="6423" spans="1:2" x14ac:dyDescent="0.25">
      <c r="A6423" s="4">
        <v>36533</v>
      </c>
      <c r="B6423" s="90">
        <v>0.22850000000000001</v>
      </c>
    </row>
    <row r="6424" spans="1:2" x14ac:dyDescent="0.25">
      <c r="A6424" s="4">
        <v>36532</v>
      </c>
      <c r="B6424" s="90">
        <v>0.2331</v>
      </c>
    </row>
    <row r="6425" spans="1:2" x14ac:dyDescent="0.25">
      <c r="A6425" s="4">
        <v>36531</v>
      </c>
      <c r="B6425" s="90">
        <v>0.2515</v>
      </c>
    </row>
    <row r="6426" spans="1:2" x14ac:dyDescent="0.25">
      <c r="A6426" s="4">
        <v>36530</v>
      </c>
      <c r="B6426" s="90">
        <v>0.2969</v>
      </c>
    </row>
    <row r="6427" spans="1:2" x14ac:dyDescent="0.25">
      <c r="A6427" s="4">
        <v>36529</v>
      </c>
      <c r="B6427" s="90">
        <v>0.29509999999999997</v>
      </c>
    </row>
    <row r="6428" spans="1:2" x14ac:dyDescent="0.25">
      <c r="A6428" s="4">
        <v>36528</v>
      </c>
      <c r="B6428" s="90">
        <v>0.27600000000000002</v>
      </c>
    </row>
    <row r="6429" spans="1:2" x14ac:dyDescent="0.25">
      <c r="A6429" s="4">
        <v>36527</v>
      </c>
      <c r="B6429" s="90">
        <v>0.251</v>
      </c>
    </row>
    <row r="6430" spans="1:2" x14ac:dyDescent="0.25">
      <c r="A6430" s="4">
        <v>36526</v>
      </c>
      <c r="B6430" s="90">
        <v>0.21490000000000001</v>
      </c>
    </row>
    <row r="6431" spans="1:2" x14ac:dyDescent="0.25">
      <c r="A6431" s="4">
        <v>36525</v>
      </c>
      <c r="B6431" s="90">
        <v>0.21490000000000001</v>
      </c>
    </row>
    <row r="6432" spans="1:2" x14ac:dyDescent="0.25">
      <c r="A6432" s="4">
        <v>36524</v>
      </c>
      <c r="B6432" s="90">
        <v>0.26100000000000001</v>
      </c>
    </row>
    <row r="6433" spans="1:2" x14ac:dyDescent="0.25">
      <c r="A6433" s="4">
        <v>36523</v>
      </c>
      <c r="B6433" s="90">
        <v>0.3034</v>
      </c>
    </row>
    <row r="6434" spans="1:2" x14ac:dyDescent="0.25">
      <c r="A6434" s="4">
        <v>36522</v>
      </c>
      <c r="B6434" s="90">
        <v>0.30759999999999998</v>
      </c>
    </row>
    <row r="6435" spans="1:2" x14ac:dyDescent="0.25">
      <c r="A6435" s="4">
        <v>36521</v>
      </c>
      <c r="B6435" s="90">
        <v>0.29699999999999999</v>
      </c>
    </row>
    <row r="6436" spans="1:2" x14ac:dyDescent="0.25">
      <c r="A6436" s="4">
        <v>36520</v>
      </c>
      <c r="B6436" s="90">
        <v>0.25069999999999998</v>
      </c>
    </row>
    <row r="6437" spans="1:2" x14ac:dyDescent="0.25">
      <c r="A6437" s="4">
        <v>36519</v>
      </c>
      <c r="B6437" s="90">
        <v>0.21510000000000001</v>
      </c>
    </row>
    <row r="6438" spans="1:2" x14ac:dyDescent="0.25">
      <c r="A6438" s="4">
        <v>36518</v>
      </c>
      <c r="B6438" s="90">
        <v>0.20610000000000001</v>
      </c>
    </row>
    <row r="6439" spans="1:2" x14ac:dyDescent="0.25">
      <c r="A6439" s="4">
        <v>36517</v>
      </c>
      <c r="B6439" s="90">
        <v>0.25679999999999997</v>
      </c>
    </row>
    <row r="6440" spans="1:2" x14ac:dyDescent="0.25">
      <c r="A6440" s="4">
        <v>36516</v>
      </c>
      <c r="B6440" s="90">
        <v>0.25569999999999998</v>
      </c>
    </row>
    <row r="6441" spans="1:2" x14ac:dyDescent="0.25">
      <c r="A6441" s="4">
        <v>36515</v>
      </c>
      <c r="B6441" s="90">
        <v>0.31790000000000002</v>
      </c>
    </row>
    <row r="6442" spans="1:2" x14ac:dyDescent="0.25">
      <c r="A6442" s="4">
        <v>36514</v>
      </c>
      <c r="B6442" s="90">
        <v>0.29349999999999998</v>
      </c>
    </row>
    <row r="6443" spans="1:2" x14ac:dyDescent="0.25">
      <c r="A6443" s="4">
        <v>36513</v>
      </c>
      <c r="B6443" s="90">
        <v>0.26490000000000002</v>
      </c>
    </row>
    <row r="6444" spans="1:2" x14ac:dyDescent="0.25">
      <c r="A6444" s="4">
        <v>36512</v>
      </c>
      <c r="B6444" s="90">
        <v>0.22819999999999999</v>
      </c>
    </row>
    <row r="6445" spans="1:2" x14ac:dyDescent="0.25">
      <c r="A6445" s="4">
        <v>36511</v>
      </c>
      <c r="B6445" s="90">
        <v>0.2258</v>
      </c>
    </row>
    <row r="6446" spans="1:2" x14ac:dyDescent="0.25">
      <c r="A6446" s="4">
        <v>36510</v>
      </c>
      <c r="B6446" s="90">
        <v>0.2737</v>
      </c>
    </row>
    <row r="6447" spans="1:2" x14ac:dyDescent="0.25">
      <c r="A6447" s="4">
        <v>36509</v>
      </c>
      <c r="B6447" s="90">
        <v>0.29480000000000001</v>
      </c>
    </row>
    <row r="6448" spans="1:2" x14ac:dyDescent="0.25">
      <c r="A6448" s="4">
        <v>36508</v>
      </c>
      <c r="B6448" s="90">
        <v>0.30009999999999998</v>
      </c>
    </row>
    <row r="6449" spans="1:2" x14ac:dyDescent="0.25">
      <c r="A6449" s="4">
        <v>36507</v>
      </c>
      <c r="B6449" s="90">
        <v>0.29260000000000003</v>
      </c>
    </row>
    <row r="6450" spans="1:2" x14ac:dyDescent="0.25">
      <c r="A6450" s="4">
        <v>36506</v>
      </c>
      <c r="B6450" s="90">
        <v>0.2646</v>
      </c>
    </row>
    <row r="6451" spans="1:2" x14ac:dyDescent="0.25">
      <c r="A6451" s="4">
        <v>36505</v>
      </c>
      <c r="B6451" s="90">
        <v>0.22739999999999999</v>
      </c>
    </row>
    <row r="6452" spans="1:2" x14ac:dyDescent="0.25">
      <c r="A6452" s="4">
        <v>36504</v>
      </c>
      <c r="B6452" s="90">
        <v>0.2349</v>
      </c>
    </row>
    <row r="6453" spans="1:2" x14ac:dyDescent="0.25">
      <c r="A6453" s="4">
        <v>36503</v>
      </c>
      <c r="B6453" s="90">
        <v>0.2853</v>
      </c>
    </row>
    <row r="6454" spans="1:2" x14ac:dyDescent="0.25">
      <c r="A6454" s="4">
        <v>36502</v>
      </c>
      <c r="B6454" s="90">
        <v>0.29849999999999999</v>
      </c>
    </row>
    <row r="6455" spans="1:2" x14ac:dyDescent="0.25">
      <c r="A6455" s="4">
        <v>36501</v>
      </c>
      <c r="B6455" s="90">
        <v>0.29549999999999998</v>
      </c>
    </row>
    <row r="6456" spans="1:2" x14ac:dyDescent="0.25">
      <c r="A6456" s="4">
        <v>36500</v>
      </c>
      <c r="B6456" s="90">
        <v>0.30280000000000001</v>
      </c>
    </row>
    <row r="6457" spans="1:2" x14ac:dyDescent="0.25">
      <c r="A6457" s="4">
        <v>36499</v>
      </c>
      <c r="B6457" s="90">
        <v>0.26989999999999997</v>
      </c>
    </row>
    <row r="6458" spans="1:2" x14ac:dyDescent="0.25">
      <c r="A6458" s="4">
        <v>36498</v>
      </c>
      <c r="B6458" s="90">
        <v>0.2326</v>
      </c>
    </row>
    <row r="6459" spans="1:2" x14ac:dyDescent="0.25">
      <c r="A6459" s="4">
        <v>36497</v>
      </c>
      <c r="B6459" s="90">
        <v>0.23669999999999999</v>
      </c>
    </row>
    <row r="6460" spans="1:2" x14ac:dyDescent="0.25">
      <c r="A6460" s="4">
        <v>36496</v>
      </c>
      <c r="B6460" s="90">
        <v>0.26550000000000001</v>
      </c>
    </row>
    <row r="6461" spans="1:2" x14ac:dyDescent="0.25">
      <c r="A6461" s="4">
        <v>36495</v>
      </c>
      <c r="B6461" s="90">
        <v>0.2722</v>
      </c>
    </row>
    <row r="6462" spans="1:2" x14ac:dyDescent="0.25">
      <c r="A6462" s="4">
        <v>36494</v>
      </c>
      <c r="B6462" s="90">
        <v>0.27760000000000001</v>
      </c>
    </row>
    <row r="6463" spans="1:2" x14ac:dyDescent="0.25">
      <c r="A6463" s="4">
        <v>36493</v>
      </c>
      <c r="B6463" s="90">
        <v>0.26900000000000002</v>
      </c>
    </row>
    <row r="6464" spans="1:2" x14ac:dyDescent="0.25">
      <c r="A6464" s="4">
        <v>36492</v>
      </c>
      <c r="B6464" s="90">
        <v>0.2243</v>
      </c>
    </row>
    <row r="6465" spans="1:2" x14ac:dyDescent="0.25">
      <c r="A6465" s="4">
        <v>36491</v>
      </c>
      <c r="B6465" s="90">
        <v>0.19719999999999999</v>
      </c>
    </row>
    <row r="6466" spans="1:2" x14ac:dyDescent="0.25">
      <c r="A6466" s="4">
        <v>36490</v>
      </c>
      <c r="B6466" s="90">
        <v>0.2266</v>
      </c>
    </row>
    <row r="6467" spans="1:2" x14ac:dyDescent="0.25">
      <c r="A6467" s="4">
        <v>36489</v>
      </c>
      <c r="B6467" s="90">
        <v>0.29289999999999999</v>
      </c>
    </row>
    <row r="6468" spans="1:2" x14ac:dyDescent="0.25">
      <c r="A6468" s="4">
        <v>36488</v>
      </c>
      <c r="B6468" s="90">
        <v>0.2797</v>
      </c>
    </row>
    <row r="6469" spans="1:2" x14ac:dyDescent="0.25">
      <c r="A6469" s="4">
        <v>36487</v>
      </c>
      <c r="B6469" s="90">
        <v>0.28820000000000001</v>
      </c>
    </row>
    <row r="6470" spans="1:2" x14ac:dyDescent="0.25">
      <c r="A6470" s="4">
        <v>36486</v>
      </c>
      <c r="B6470" s="90">
        <v>0.26519999999999999</v>
      </c>
    </row>
    <row r="6471" spans="1:2" x14ac:dyDescent="0.25">
      <c r="A6471" s="4">
        <v>36485</v>
      </c>
      <c r="B6471" s="90">
        <v>0.22969999999999999</v>
      </c>
    </row>
    <row r="6472" spans="1:2" x14ac:dyDescent="0.25">
      <c r="A6472" s="4">
        <v>36484</v>
      </c>
      <c r="B6472" s="90">
        <v>0.1925</v>
      </c>
    </row>
    <row r="6473" spans="1:2" x14ac:dyDescent="0.25">
      <c r="A6473" s="4">
        <v>36483</v>
      </c>
      <c r="B6473" s="90">
        <v>0.2409</v>
      </c>
    </row>
    <row r="6474" spans="1:2" x14ac:dyDescent="0.25">
      <c r="A6474" s="4">
        <v>36482</v>
      </c>
      <c r="B6474" s="90">
        <v>0.28189999999999998</v>
      </c>
    </row>
    <row r="6475" spans="1:2" x14ac:dyDescent="0.25">
      <c r="A6475" s="4">
        <v>36481</v>
      </c>
      <c r="B6475" s="90">
        <v>0.2802</v>
      </c>
    </row>
    <row r="6476" spans="1:2" x14ac:dyDescent="0.25">
      <c r="A6476" s="4">
        <v>36480</v>
      </c>
      <c r="B6476" s="90">
        <v>0.27060000000000001</v>
      </c>
    </row>
    <row r="6477" spans="1:2" x14ac:dyDescent="0.25">
      <c r="A6477" s="4">
        <v>36479</v>
      </c>
      <c r="B6477" s="90">
        <v>0.23330000000000001</v>
      </c>
    </row>
    <row r="6478" spans="1:2" x14ac:dyDescent="0.25">
      <c r="A6478" s="4">
        <v>36478</v>
      </c>
      <c r="B6478" s="90">
        <v>0.19639999999999999</v>
      </c>
    </row>
    <row r="6479" spans="1:2" x14ac:dyDescent="0.25">
      <c r="A6479" s="4">
        <v>36477</v>
      </c>
      <c r="B6479" s="90">
        <v>0.15939999999999999</v>
      </c>
    </row>
    <row r="6480" spans="1:2" x14ac:dyDescent="0.25">
      <c r="A6480" s="4">
        <v>36476</v>
      </c>
      <c r="B6480" s="90">
        <v>0.18790000000000001</v>
      </c>
    </row>
    <row r="6481" spans="1:2" x14ac:dyDescent="0.25">
      <c r="A6481" s="4">
        <v>36475</v>
      </c>
      <c r="B6481" s="90">
        <v>0.23549999999999999</v>
      </c>
    </row>
    <row r="6482" spans="1:2" x14ac:dyDescent="0.25">
      <c r="A6482" s="4">
        <v>36474</v>
      </c>
      <c r="B6482" s="90">
        <v>0.22789999999999999</v>
      </c>
    </row>
    <row r="6483" spans="1:2" x14ac:dyDescent="0.25">
      <c r="A6483" s="4">
        <v>36473</v>
      </c>
      <c r="B6483" s="90">
        <v>0.2094</v>
      </c>
    </row>
    <row r="6484" spans="1:2" x14ac:dyDescent="0.25">
      <c r="A6484" s="4">
        <v>36472</v>
      </c>
      <c r="B6484" s="90">
        <v>0.21249999999999999</v>
      </c>
    </row>
    <row r="6485" spans="1:2" x14ac:dyDescent="0.25">
      <c r="A6485" s="4">
        <v>36471</v>
      </c>
      <c r="B6485" s="90">
        <v>0.17730000000000001</v>
      </c>
    </row>
    <row r="6486" spans="1:2" x14ac:dyDescent="0.25">
      <c r="A6486" s="4">
        <v>36470</v>
      </c>
      <c r="B6486" s="90">
        <v>0.14230000000000001</v>
      </c>
    </row>
    <row r="6487" spans="1:2" x14ac:dyDescent="0.25">
      <c r="A6487" s="4">
        <v>36469</v>
      </c>
      <c r="B6487" s="90">
        <v>0.1676</v>
      </c>
    </row>
    <row r="6488" spans="1:2" x14ac:dyDescent="0.25">
      <c r="A6488" s="4">
        <v>36468</v>
      </c>
      <c r="B6488" s="90">
        <v>0.2387</v>
      </c>
    </row>
    <row r="6489" spans="1:2" x14ac:dyDescent="0.25">
      <c r="A6489" s="4">
        <v>36467</v>
      </c>
      <c r="B6489" s="90">
        <v>0.2321</v>
      </c>
    </row>
    <row r="6490" spans="1:2" x14ac:dyDescent="0.25">
      <c r="A6490" s="4">
        <v>36466</v>
      </c>
      <c r="B6490" s="90">
        <v>0.19259999999999999</v>
      </c>
    </row>
    <row r="6491" spans="1:2" x14ac:dyDescent="0.25">
      <c r="A6491" s="4">
        <v>36465</v>
      </c>
      <c r="B6491" s="90">
        <v>0.19980000000000001</v>
      </c>
    </row>
    <row r="6492" spans="1:2" x14ac:dyDescent="0.25">
      <c r="A6492" s="4">
        <v>36464</v>
      </c>
      <c r="B6492" s="90">
        <v>0.20050000000000001</v>
      </c>
    </row>
    <row r="6493" spans="1:2" x14ac:dyDescent="0.25">
      <c r="A6493" s="4">
        <v>36463</v>
      </c>
      <c r="B6493" s="90">
        <v>0.16350000000000001</v>
      </c>
    </row>
    <row r="6494" spans="1:2" x14ac:dyDescent="0.25">
      <c r="A6494" s="4">
        <v>36462</v>
      </c>
      <c r="B6494" s="90">
        <v>0.15479999999999999</v>
      </c>
    </row>
    <row r="6495" spans="1:2" x14ac:dyDescent="0.25">
      <c r="A6495" s="4">
        <v>36461</v>
      </c>
      <c r="B6495" s="90">
        <v>0.17319999999999999</v>
      </c>
    </row>
    <row r="6496" spans="1:2" x14ac:dyDescent="0.25">
      <c r="A6496" s="4">
        <v>36460</v>
      </c>
      <c r="B6496" s="90">
        <v>0.21210000000000001</v>
      </c>
    </row>
    <row r="6497" spans="1:2" x14ac:dyDescent="0.25">
      <c r="A6497" s="4">
        <v>36459</v>
      </c>
      <c r="B6497" s="90">
        <v>0.22989999999999999</v>
      </c>
    </row>
    <row r="6498" spans="1:2" x14ac:dyDescent="0.25">
      <c r="A6498" s="4">
        <v>36458</v>
      </c>
      <c r="B6498" s="90">
        <v>0.22239999999999999</v>
      </c>
    </row>
    <row r="6499" spans="1:2" x14ac:dyDescent="0.25">
      <c r="A6499" s="4">
        <v>36457</v>
      </c>
      <c r="B6499" s="90">
        <v>0.1827</v>
      </c>
    </row>
    <row r="6500" spans="1:2" x14ac:dyDescent="0.25">
      <c r="A6500" s="4">
        <v>36456</v>
      </c>
      <c r="B6500" s="90">
        <v>0.15640000000000001</v>
      </c>
    </row>
    <row r="6501" spans="1:2" x14ac:dyDescent="0.25">
      <c r="A6501" s="4">
        <v>36455</v>
      </c>
      <c r="B6501" s="90">
        <v>0.15229999999999999</v>
      </c>
    </row>
    <row r="6502" spans="1:2" x14ac:dyDescent="0.25">
      <c r="A6502" s="4">
        <v>36454</v>
      </c>
      <c r="B6502" s="90">
        <v>0.188</v>
      </c>
    </row>
    <row r="6503" spans="1:2" x14ac:dyDescent="0.25">
      <c r="A6503" s="4">
        <v>36453</v>
      </c>
      <c r="B6503" s="90">
        <v>0.22939999999999999</v>
      </c>
    </row>
    <row r="6504" spans="1:2" x14ac:dyDescent="0.25">
      <c r="A6504" s="4">
        <v>36452</v>
      </c>
      <c r="B6504" s="90">
        <v>0.21460000000000001</v>
      </c>
    </row>
    <row r="6505" spans="1:2" x14ac:dyDescent="0.25">
      <c r="A6505" s="4">
        <v>36451</v>
      </c>
      <c r="B6505" s="90">
        <v>0.2321</v>
      </c>
    </row>
    <row r="6506" spans="1:2" x14ac:dyDescent="0.25">
      <c r="A6506" s="4">
        <v>36450</v>
      </c>
      <c r="B6506" s="90">
        <v>0.20499999999999999</v>
      </c>
    </row>
    <row r="6507" spans="1:2" x14ac:dyDescent="0.25">
      <c r="A6507" s="4">
        <v>36449</v>
      </c>
      <c r="B6507" s="90">
        <v>0.16719999999999999</v>
      </c>
    </row>
    <row r="6508" spans="1:2" x14ac:dyDescent="0.25">
      <c r="A6508" s="4">
        <v>36448</v>
      </c>
      <c r="B6508" s="90">
        <v>0.20549999999999999</v>
      </c>
    </row>
    <row r="6509" spans="1:2" x14ac:dyDescent="0.25">
      <c r="A6509" s="4">
        <v>36447</v>
      </c>
      <c r="B6509" s="90">
        <v>0.22520000000000001</v>
      </c>
    </row>
    <row r="6510" spans="1:2" x14ac:dyDescent="0.25">
      <c r="A6510" s="4">
        <v>36446</v>
      </c>
      <c r="B6510" s="90">
        <v>0.24879999999999999</v>
      </c>
    </row>
    <row r="6511" spans="1:2" x14ac:dyDescent="0.25">
      <c r="A6511" s="4">
        <v>36445</v>
      </c>
      <c r="B6511" s="90">
        <v>0.2203</v>
      </c>
    </row>
    <row r="6512" spans="1:2" x14ac:dyDescent="0.25">
      <c r="A6512" s="4">
        <v>36444</v>
      </c>
      <c r="B6512" s="90">
        <v>0.21790000000000001</v>
      </c>
    </row>
    <row r="6513" spans="1:2" x14ac:dyDescent="0.25">
      <c r="A6513" s="4">
        <v>36443</v>
      </c>
      <c r="B6513" s="90">
        <v>0.18329999999999999</v>
      </c>
    </row>
    <row r="6514" spans="1:2" x14ac:dyDescent="0.25">
      <c r="A6514" s="4">
        <v>36442</v>
      </c>
      <c r="B6514" s="90">
        <v>0.1477</v>
      </c>
    </row>
    <row r="6515" spans="1:2" x14ac:dyDescent="0.25">
      <c r="A6515" s="4">
        <v>36441</v>
      </c>
      <c r="B6515" s="90">
        <v>0.14879999999999999</v>
      </c>
    </row>
    <row r="6516" spans="1:2" x14ac:dyDescent="0.25">
      <c r="A6516" s="4">
        <v>36440</v>
      </c>
      <c r="B6516" s="90">
        <v>0.2094</v>
      </c>
    </row>
    <row r="6517" spans="1:2" x14ac:dyDescent="0.25">
      <c r="A6517" s="4">
        <v>36439</v>
      </c>
      <c r="B6517" s="90">
        <v>0.21590000000000001</v>
      </c>
    </row>
    <row r="6518" spans="1:2" x14ac:dyDescent="0.25">
      <c r="A6518" s="4">
        <v>36438</v>
      </c>
      <c r="B6518" s="90">
        <v>0.2331</v>
      </c>
    </row>
    <row r="6519" spans="1:2" x14ac:dyDescent="0.25">
      <c r="A6519" s="4">
        <v>36437</v>
      </c>
      <c r="B6519" s="90">
        <v>0.2359</v>
      </c>
    </row>
    <row r="6520" spans="1:2" x14ac:dyDescent="0.25">
      <c r="A6520" s="4">
        <v>36436</v>
      </c>
      <c r="B6520" s="90">
        <v>0.21240000000000001</v>
      </c>
    </row>
    <row r="6521" spans="1:2" x14ac:dyDescent="0.25">
      <c r="A6521" s="4">
        <v>36435</v>
      </c>
      <c r="B6521" s="90">
        <v>0.21240000000000001</v>
      </c>
    </row>
    <row r="6522" spans="1:2" x14ac:dyDescent="0.25">
      <c r="A6522" s="4">
        <v>36434</v>
      </c>
      <c r="B6522" s="90">
        <v>0.22650000000000001</v>
      </c>
    </row>
    <row r="6523" spans="1:2" x14ac:dyDescent="0.25">
      <c r="A6523" s="4">
        <v>36433</v>
      </c>
      <c r="B6523" s="90">
        <v>0.2412</v>
      </c>
    </row>
    <row r="6524" spans="1:2" x14ac:dyDescent="0.25">
      <c r="A6524" s="4">
        <v>36432</v>
      </c>
      <c r="B6524" s="90">
        <v>0.2361</v>
      </c>
    </row>
    <row r="6525" spans="1:2" x14ac:dyDescent="0.25">
      <c r="A6525" s="4">
        <v>36431</v>
      </c>
      <c r="B6525" s="90">
        <v>0.2437</v>
      </c>
    </row>
    <row r="6526" spans="1:2" x14ac:dyDescent="0.25">
      <c r="A6526" s="4">
        <v>36430</v>
      </c>
      <c r="B6526" s="90">
        <v>0.23250000000000001</v>
      </c>
    </row>
    <row r="6527" spans="1:2" x14ac:dyDescent="0.25">
      <c r="A6527" s="4">
        <v>36429</v>
      </c>
      <c r="B6527" s="90">
        <v>0.19989999999999999</v>
      </c>
    </row>
    <row r="6528" spans="1:2" x14ac:dyDescent="0.25">
      <c r="A6528" s="4">
        <v>36428</v>
      </c>
      <c r="B6528" s="90">
        <v>0.1628</v>
      </c>
    </row>
    <row r="6529" spans="1:2" x14ac:dyDescent="0.25">
      <c r="A6529" s="4">
        <v>36427</v>
      </c>
      <c r="B6529" s="90">
        <v>0.1948</v>
      </c>
    </row>
    <row r="6530" spans="1:2" x14ac:dyDescent="0.25">
      <c r="A6530" s="4">
        <v>36426</v>
      </c>
      <c r="B6530" s="90">
        <v>0.254</v>
      </c>
    </row>
    <row r="6531" spans="1:2" x14ac:dyDescent="0.25">
      <c r="A6531" s="4">
        <v>36425</v>
      </c>
      <c r="B6531" s="90">
        <v>0.2346</v>
      </c>
    </row>
    <row r="6532" spans="1:2" x14ac:dyDescent="0.25">
      <c r="A6532" s="4">
        <v>36424</v>
      </c>
      <c r="B6532" s="90">
        <v>0.24379999999999999</v>
      </c>
    </row>
    <row r="6533" spans="1:2" x14ac:dyDescent="0.25">
      <c r="A6533" s="4">
        <v>36423</v>
      </c>
      <c r="B6533" s="90">
        <v>0.2409</v>
      </c>
    </row>
    <row r="6534" spans="1:2" x14ac:dyDescent="0.25">
      <c r="A6534" s="4">
        <v>36422</v>
      </c>
      <c r="B6534" s="90">
        <v>0.19839999999999999</v>
      </c>
    </row>
    <row r="6535" spans="1:2" x14ac:dyDescent="0.25">
      <c r="A6535" s="4">
        <v>36421</v>
      </c>
      <c r="B6535" s="90">
        <v>0.161</v>
      </c>
    </row>
    <row r="6536" spans="1:2" x14ac:dyDescent="0.25">
      <c r="A6536" s="4">
        <v>36420</v>
      </c>
      <c r="B6536" s="90">
        <v>0.1938</v>
      </c>
    </row>
    <row r="6537" spans="1:2" x14ac:dyDescent="0.25">
      <c r="A6537" s="4">
        <v>36419</v>
      </c>
      <c r="B6537" s="90">
        <v>0.24640000000000001</v>
      </c>
    </row>
    <row r="6538" spans="1:2" x14ac:dyDescent="0.25">
      <c r="A6538" s="4">
        <v>36418</v>
      </c>
      <c r="B6538" s="90">
        <v>0.2581</v>
      </c>
    </row>
    <row r="6539" spans="1:2" x14ac:dyDescent="0.25">
      <c r="A6539" s="4">
        <v>36417</v>
      </c>
      <c r="B6539" s="90">
        <v>0.253</v>
      </c>
    </row>
    <row r="6540" spans="1:2" x14ac:dyDescent="0.25">
      <c r="A6540" s="4">
        <v>36416</v>
      </c>
      <c r="B6540" s="90">
        <v>0.2424</v>
      </c>
    </row>
    <row r="6541" spans="1:2" x14ac:dyDescent="0.25">
      <c r="A6541" s="4">
        <v>36415</v>
      </c>
      <c r="B6541" s="90">
        <v>0.23400000000000001</v>
      </c>
    </row>
    <row r="6542" spans="1:2" x14ac:dyDescent="0.25">
      <c r="A6542" s="4">
        <v>36414</v>
      </c>
      <c r="B6542" s="90">
        <v>0.1966</v>
      </c>
    </row>
    <row r="6543" spans="1:2" x14ac:dyDescent="0.25">
      <c r="A6543" s="4">
        <v>36413</v>
      </c>
      <c r="B6543" s="90">
        <v>0.22570000000000001</v>
      </c>
    </row>
    <row r="6544" spans="1:2" x14ac:dyDescent="0.25">
      <c r="A6544" s="4">
        <v>36412</v>
      </c>
      <c r="B6544" s="90">
        <v>0.26640000000000003</v>
      </c>
    </row>
    <row r="6545" spans="1:2" x14ac:dyDescent="0.25">
      <c r="A6545" s="4">
        <v>36411</v>
      </c>
      <c r="B6545" s="90">
        <v>0.27729999999999999</v>
      </c>
    </row>
    <row r="6546" spans="1:2" x14ac:dyDescent="0.25">
      <c r="A6546" s="4">
        <v>36410</v>
      </c>
      <c r="B6546" s="90">
        <v>0.24540000000000001</v>
      </c>
    </row>
    <row r="6547" spans="1:2" x14ac:dyDescent="0.25">
      <c r="A6547" s="4">
        <v>36409</v>
      </c>
      <c r="B6547" s="90">
        <v>0.25209999999999999</v>
      </c>
    </row>
    <row r="6548" spans="1:2" x14ac:dyDescent="0.25">
      <c r="A6548" s="4">
        <v>36408</v>
      </c>
      <c r="B6548" s="90">
        <v>0.20330000000000001</v>
      </c>
    </row>
    <row r="6549" spans="1:2" x14ac:dyDescent="0.25">
      <c r="A6549" s="4">
        <v>36407</v>
      </c>
      <c r="B6549" s="90">
        <v>0.1749</v>
      </c>
    </row>
    <row r="6550" spans="1:2" x14ac:dyDescent="0.25">
      <c r="A6550" s="4">
        <v>36406</v>
      </c>
      <c r="B6550" s="90">
        <v>0.1938</v>
      </c>
    </row>
    <row r="6551" spans="1:2" x14ac:dyDescent="0.25">
      <c r="A6551" s="4">
        <v>36405</v>
      </c>
      <c r="B6551" s="90">
        <v>0.23050000000000001</v>
      </c>
    </row>
    <row r="6552" spans="1:2" x14ac:dyDescent="0.25">
      <c r="A6552" s="4">
        <v>36404</v>
      </c>
      <c r="B6552" s="90">
        <v>0.27150000000000002</v>
      </c>
    </row>
    <row r="6553" spans="1:2" x14ac:dyDescent="0.25">
      <c r="A6553" s="4">
        <v>36403</v>
      </c>
      <c r="B6553" s="90">
        <v>0.30309999999999998</v>
      </c>
    </row>
    <row r="6554" spans="1:2" x14ac:dyDescent="0.25">
      <c r="A6554" s="4">
        <v>36402</v>
      </c>
      <c r="B6554" s="90">
        <v>0.29609999999999997</v>
      </c>
    </row>
    <row r="6555" spans="1:2" x14ac:dyDescent="0.25">
      <c r="A6555" s="4">
        <v>36401</v>
      </c>
      <c r="B6555" s="90">
        <v>0.25459999999999999</v>
      </c>
    </row>
    <row r="6556" spans="1:2" x14ac:dyDescent="0.25">
      <c r="A6556" s="4">
        <v>36400</v>
      </c>
      <c r="B6556" s="90">
        <v>0.21529999999999999</v>
      </c>
    </row>
    <row r="6557" spans="1:2" x14ac:dyDescent="0.25">
      <c r="A6557" s="4">
        <v>36399</v>
      </c>
      <c r="B6557" s="90">
        <v>0.2142</v>
      </c>
    </row>
    <row r="6558" spans="1:2" x14ac:dyDescent="0.25">
      <c r="A6558" s="4">
        <v>36398</v>
      </c>
      <c r="B6558" s="90">
        <v>0.26419999999999999</v>
      </c>
    </row>
    <row r="6559" spans="1:2" x14ac:dyDescent="0.25">
      <c r="A6559" s="4">
        <v>36397</v>
      </c>
      <c r="B6559" s="90">
        <v>0.30470000000000003</v>
      </c>
    </row>
    <row r="6560" spans="1:2" x14ac:dyDescent="0.25">
      <c r="A6560" s="4">
        <v>36396</v>
      </c>
      <c r="B6560" s="90">
        <v>0.30690000000000001</v>
      </c>
    </row>
    <row r="6561" spans="1:2" x14ac:dyDescent="0.25">
      <c r="A6561" s="4">
        <v>36395</v>
      </c>
      <c r="B6561" s="90">
        <v>0.3004</v>
      </c>
    </row>
    <row r="6562" spans="1:2" x14ac:dyDescent="0.25">
      <c r="A6562" s="4">
        <v>36394</v>
      </c>
      <c r="B6562" s="90">
        <v>0.27429999999999999</v>
      </c>
    </row>
    <row r="6563" spans="1:2" x14ac:dyDescent="0.25">
      <c r="A6563" s="4">
        <v>36393</v>
      </c>
      <c r="B6563" s="90">
        <v>0.23350000000000001</v>
      </c>
    </row>
    <row r="6564" spans="1:2" x14ac:dyDescent="0.25">
      <c r="A6564" s="4">
        <v>36392</v>
      </c>
      <c r="B6564" s="90">
        <v>0.23699999999999999</v>
      </c>
    </row>
    <row r="6565" spans="1:2" x14ac:dyDescent="0.25">
      <c r="A6565" s="4">
        <v>36391</v>
      </c>
      <c r="B6565" s="90">
        <v>0.25330000000000003</v>
      </c>
    </row>
    <row r="6566" spans="1:2" x14ac:dyDescent="0.25">
      <c r="A6566" s="4">
        <v>36390</v>
      </c>
      <c r="B6566" s="90">
        <v>0.29609999999999997</v>
      </c>
    </row>
    <row r="6567" spans="1:2" x14ac:dyDescent="0.25">
      <c r="A6567" s="4">
        <v>36389</v>
      </c>
      <c r="B6567" s="90">
        <v>0.30459999999999998</v>
      </c>
    </row>
    <row r="6568" spans="1:2" x14ac:dyDescent="0.25">
      <c r="A6568" s="4">
        <v>36388</v>
      </c>
      <c r="B6568" s="90">
        <v>0.29430000000000001</v>
      </c>
    </row>
    <row r="6569" spans="1:2" x14ac:dyDescent="0.25">
      <c r="A6569" s="4">
        <v>36387</v>
      </c>
      <c r="B6569" s="90">
        <v>0.25459999999999999</v>
      </c>
    </row>
    <row r="6570" spans="1:2" x14ac:dyDescent="0.25">
      <c r="A6570" s="4">
        <v>36386</v>
      </c>
      <c r="B6570" s="90">
        <v>0.2157</v>
      </c>
    </row>
    <row r="6571" spans="1:2" x14ac:dyDescent="0.25">
      <c r="A6571" s="4">
        <v>36385</v>
      </c>
      <c r="B6571" s="90">
        <v>0.2069</v>
      </c>
    </row>
    <row r="6572" spans="1:2" x14ac:dyDescent="0.25">
      <c r="A6572" s="4">
        <v>36384</v>
      </c>
      <c r="B6572" s="90">
        <v>0.26</v>
      </c>
    </row>
    <row r="6573" spans="1:2" x14ac:dyDescent="0.25">
      <c r="A6573" s="4">
        <v>36383</v>
      </c>
      <c r="B6573" s="90">
        <v>0.28310000000000002</v>
      </c>
    </row>
    <row r="6574" spans="1:2" x14ac:dyDescent="0.25">
      <c r="A6574" s="4">
        <v>36382</v>
      </c>
      <c r="B6574" s="90">
        <v>0.3049</v>
      </c>
    </row>
    <row r="6575" spans="1:2" x14ac:dyDescent="0.25">
      <c r="A6575" s="4">
        <v>36381</v>
      </c>
      <c r="B6575" s="90">
        <v>0.29699999999999999</v>
      </c>
    </row>
    <row r="6576" spans="1:2" x14ac:dyDescent="0.25">
      <c r="A6576" s="4">
        <v>36380</v>
      </c>
      <c r="B6576" s="90">
        <v>0.25850000000000001</v>
      </c>
    </row>
    <row r="6577" spans="1:2" x14ac:dyDescent="0.25">
      <c r="A6577" s="4">
        <v>36379</v>
      </c>
      <c r="B6577" s="90">
        <v>0.25850000000000001</v>
      </c>
    </row>
    <row r="6578" spans="1:2" x14ac:dyDescent="0.25">
      <c r="A6578" s="4">
        <v>36378</v>
      </c>
      <c r="B6578" s="90">
        <v>0.25940000000000002</v>
      </c>
    </row>
    <row r="6579" spans="1:2" x14ac:dyDescent="0.25">
      <c r="A6579" s="4">
        <v>36377</v>
      </c>
      <c r="B6579" s="90">
        <v>0.28399999999999997</v>
      </c>
    </row>
    <row r="6580" spans="1:2" x14ac:dyDescent="0.25">
      <c r="A6580" s="4">
        <v>36376</v>
      </c>
      <c r="B6580" s="90">
        <v>0.31390000000000001</v>
      </c>
    </row>
    <row r="6581" spans="1:2" x14ac:dyDescent="0.25">
      <c r="A6581" s="4">
        <v>36375</v>
      </c>
      <c r="B6581" s="90">
        <v>0.31740000000000002</v>
      </c>
    </row>
    <row r="6582" spans="1:2" x14ac:dyDescent="0.25">
      <c r="A6582" s="4">
        <v>36374</v>
      </c>
      <c r="B6582" s="90">
        <v>0.3276</v>
      </c>
    </row>
    <row r="6583" spans="1:2" x14ac:dyDescent="0.25">
      <c r="A6583" s="4">
        <v>36373</v>
      </c>
      <c r="B6583" s="90">
        <v>0.29449999999999998</v>
      </c>
    </row>
    <row r="6584" spans="1:2" x14ac:dyDescent="0.25">
      <c r="A6584" s="4">
        <v>36372</v>
      </c>
      <c r="B6584" s="90">
        <v>0.255</v>
      </c>
    </row>
    <row r="6585" spans="1:2" x14ac:dyDescent="0.25">
      <c r="A6585" s="4">
        <v>36371</v>
      </c>
      <c r="B6585" s="90">
        <v>0.26090000000000002</v>
      </c>
    </row>
    <row r="6586" spans="1:2" x14ac:dyDescent="0.25">
      <c r="A6586" s="4">
        <v>36370</v>
      </c>
      <c r="B6586" s="90">
        <v>0.29609999999999997</v>
      </c>
    </row>
    <row r="6587" spans="1:2" x14ac:dyDescent="0.25">
      <c r="A6587" s="4">
        <v>36369</v>
      </c>
      <c r="B6587" s="90">
        <v>0.33939999999999998</v>
      </c>
    </row>
    <row r="6588" spans="1:2" x14ac:dyDescent="0.25">
      <c r="A6588" s="4">
        <v>36368</v>
      </c>
      <c r="B6588" s="90">
        <v>0.3659</v>
      </c>
    </row>
    <row r="6589" spans="1:2" x14ac:dyDescent="0.25">
      <c r="A6589" s="4">
        <v>36367</v>
      </c>
      <c r="B6589" s="90">
        <v>0.37009999999999998</v>
      </c>
    </row>
    <row r="6590" spans="1:2" x14ac:dyDescent="0.25">
      <c r="A6590" s="4">
        <v>36366</v>
      </c>
      <c r="B6590" s="90">
        <v>0.32869999999999999</v>
      </c>
    </row>
    <row r="6591" spans="1:2" x14ac:dyDescent="0.25">
      <c r="A6591" s="4">
        <v>36365</v>
      </c>
      <c r="B6591" s="90">
        <v>0.2863</v>
      </c>
    </row>
    <row r="6592" spans="1:2" x14ac:dyDescent="0.25">
      <c r="A6592" s="4">
        <v>36364</v>
      </c>
      <c r="B6592" s="90">
        <v>0.27810000000000001</v>
      </c>
    </row>
    <row r="6593" spans="1:2" x14ac:dyDescent="0.25">
      <c r="A6593" s="4">
        <v>36363</v>
      </c>
      <c r="B6593" s="90">
        <v>0.3276</v>
      </c>
    </row>
    <row r="6594" spans="1:2" x14ac:dyDescent="0.25">
      <c r="A6594" s="4">
        <v>36362</v>
      </c>
      <c r="B6594" s="90">
        <v>0.3669</v>
      </c>
    </row>
    <row r="6595" spans="1:2" x14ac:dyDescent="0.25">
      <c r="A6595" s="4">
        <v>36361</v>
      </c>
      <c r="B6595" s="90">
        <v>0.36280000000000001</v>
      </c>
    </row>
    <row r="6596" spans="1:2" x14ac:dyDescent="0.25">
      <c r="A6596" s="4">
        <v>36360</v>
      </c>
      <c r="B6596" s="90">
        <v>0.3624</v>
      </c>
    </row>
    <row r="6597" spans="1:2" x14ac:dyDescent="0.25">
      <c r="A6597" s="4">
        <v>36359</v>
      </c>
      <c r="B6597" s="90">
        <v>0.3236</v>
      </c>
    </row>
    <row r="6598" spans="1:2" x14ac:dyDescent="0.25">
      <c r="A6598" s="4">
        <v>36358</v>
      </c>
      <c r="B6598" s="90">
        <v>0.29099999999999998</v>
      </c>
    </row>
    <row r="6599" spans="1:2" x14ac:dyDescent="0.25">
      <c r="A6599" s="4">
        <v>36357</v>
      </c>
      <c r="B6599" s="90">
        <v>0.29449999999999998</v>
      </c>
    </row>
    <row r="6600" spans="1:2" x14ac:dyDescent="0.25">
      <c r="A6600" s="4">
        <v>36356</v>
      </c>
      <c r="B6600" s="90">
        <v>0.33579999999999999</v>
      </c>
    </row>
    <row r="6601" spans="1:2" x14ac:dyDescent="0.25">
      <c r="A6601" s="4">
        <v>36355</v>
      </c>
      <c r="B6601" s="90">
        <v>0.35649999999999998</v>
      </c>
    </row>
    <row r="6602" spans="1:2" x14ac:dyDescent="0.25">
      <c r="A6602" s="4">
        <v>36354</v>
      </c>
      <c r="B6602" s="90">
        <v>0.38490000000000002</v>
      </c>
    </row>
    <row r="6603" spans="1:2" x14ac:dyDescent="0.25">
      <c r="A6603" s="4">
        <v>36353</v>
      </c>
      <c r="B6603" s="90">
        <v>0.35649999999999998</v>
      </c>
    </row>
    <row r="6604" spans="1:2" x14ac:dyDescent="0.25">
      <c r="A6604" s="4">
        <v>36352</v>
      </c>
      <c r="B6604" s="90">
        <v>0.31619999999999998</v>
      </c>
    </row>
    <row r="6605" spans="1:2" x14ac:dyDescent="0.25">
      <c r="A6605" s="4">
        <v>36351</v>
      </c>
      <c r="B6605" s="90">
        <v>0.27489999999999998</v>
      </c>
    </row>
    <row r="6606" spans="1:2" x14ac:dyDescent="0.25">
      <c r="A6606" s="4">
        <v>36350</v>
      </c>
      <c r="B6606" s="90">
        <v>0.26790000000000003</v>
      </c>
    </row>
    <row r="6607" spans="1:2" x14ac:dyDescent="0.25">
      <c r="A6607" s="4">
        <v>36349</v>
      </c>
      <c r="B6607" s="90">
        <v>0.29799999999999999</v>
      </c>
    </row>
    <row r="6608" spans="1:2" x14ac:dyDescent="0.25">
      <c r="A6608" s="4">
        <v>36348</v>
      </c>
      <c r="B6608" s="90">
        <v>0.32890000000000003</v>
      </c>
    </row>
    <row r="6609" spans="1:2" x14ac:dyDescent="0.25">
      <c r="A6609" s="4">
        <v>36347</v>
      </c>
      <c r="B6609" s="90">
        <v>0.33260000000000001</v>
      </c>
    </row>
    <row r="6610" spans="1:2" x14ac:dyDescent="0.25">
      <c r="A6610" s="4">
        <v>36346</v>
      </c>
      <c r="B6610" s="90">
        <v>0.34799999999999998</v>
      </c>
    </row>
    <row r="6611" spans="1:2" x14ac:dyDescent="0.25">
      <c r="A6611" s="4">
        <v>36345</v>
      </c>
      <c r="B6611" s="90">
        <v>0.30120000000000002</v>
      </c>
    </row>
    <row r="6612" spans="1:2" x14ac:dyDescent="0.25">
      <c r="A6612" s="4">
        <v>36344</v>
      </c>
      <c r="B6612" s="90">
        <v>0.27050000000000002</v>
      </c>
    </row>
    <row r="6613" spans="1:2" x14ac:dyDescent="0.25">
      <c r="A6613" s="4">
        <v>36343</v>
      </c>
      <c r="B6613" s="90">
        <v>0.25580000000000003</v>
      </c>
    </row>
    <row r="6614" spans="1:2" x14ac:dyDescent="0.25">
      <c r="A6614" s="4">
        <v>36342</v>
      </c>
      <c r="B6614" s="90">
        <v>0.29330000000000001</v>
      </c>
    </row>
    <row r="6615" spans="1:2" x14ac:dyDescent="0.25">
      <c r="A6615" s="4">
        <v>36341</v>
      </c>
      <c r="B6615" s="90">
        <v>0.31950000000000001</v>
      </c>
    </row>
    <row r="6616" spans="1:2" x14ac:dyDescent="0.25">
      <c r="A6616" s="4">
        <v>36340</v>
      </c>
      <c r="B6616" s="90">
        <v>0.32419999999999999</v>
      </c>
    </row>
    <row r="6617" spans="1:2" x14ac:dyDescent="0.25">
      <c r="A6617" s="4">
        <v>36339</v>
      </c>
      <c r="B6617" s="90">
        <v>0.3246</v>
      </c>
    </row>
    <row r="6618" spans="1:2" x14ac:dyDescent="0.25">
      <c r="A6618" s="4">
        <v>36338</v>
      </c>
      <c r="B6618" s="90">
        <v>0.29959999999999998</v>
      </c>
    </row>
    <row r="6619" spans="1:2" x14ac:dyDescent="0.25">
      <c r="A6619" s="4">
        <v>36337</v>
      </c>
      <c r="B6619" s="90">
        <v>0.2656</v>
      </c>
    </row>
    <row r="6620" spans="1:2" x14ac:dyDescent="0.25">
      <c r="A6620" s="4">
        <v>36336</v>
      </c>
      <c r="B6620" s="90">
        <v>0.31709999999999999</v>
      </c>
    </row>
    <row r="6621" spans="1:2" x14ac:dyDescent="0.25">
      <c r="A6621" s="4">
        <v>36335</v>
      </c>
      <c r="B6621" s="90">
        <v>0.32600000000000001</v>
      </c>
    </row>
    <row r="6622" spans="1:2" x14ac:dyDescent="0.25">
      <c r="A6622" s="4">
        <v>36334</v>
      </c>
      <c r="B6622" s="90">
        <v>0.29020000000000001</v>
      </c>
    </row>
    <row r="6623" spans="1:2" x14ac:dyDescent="0.25">
      <c r="A6623" s="4">
        <v>36333</v>
      </c>
      <c r="B6623" s="90">
        <v>0.28439999999999999</v>
      </c>
    </row>
    <row r="6624" spans="1:2" x14ac:dyDescent="0.25">
      <c r="A6624" s="4">
        <v>36332</v>
      </c>
      <c r="B6624" s="90">
        <v>0.29630000000000001</v>
      </c>
    </row>
    <row r="6625" spans="1:2" x14ac:dyDescent="0.25">
      <c r="A6625" s="4">
        <v>36331</v>
      </c>
      <c r="B6625" s="90">
        <v>0.2631</v>
      </c>
    </row>
    <row r="6626" spans="1:2" x14ac:dyDescent="0.25">
      <c r="A6626" s="4">
        <v>36330</v>
      </c>
      <c r="B6626" s="90">
        <v>0.23280000000000001</v>
      </c>
    </row>
    <row r="6627" spans="1:2" x14ac:dyDescent="0.25">
      <c r="A6627" s="4">
        <v>36329</v>
      </c>
      <c r="B6627" s="90">
        <v>0.26979999999999998</v>
      </c>
    </row>
    <row r="6628" spans="1:2" x14ac:dyDescent="0.25">
      <c r="A6628" s="4">
        <v>36328</v>
      </c>
      <c r="B6628" s="90">
        <v>0.3221</v>
      </c>
    </row>
    <row r="6629" spans="1:2" x14ac:dyDescent="0.25">
      <c r="A6629" s="4">
        <v>36327</v>
      </c>
      <c r="B6629" s="90">
        <v>0.308</v>
      </c>
    </row>
    <row r="6630" spans="1:2" x14ac:dyDescent="0.25">
      <c r="A6630" s="4">
        <v>36326</v>
      </c>
      <c r="B6630" s="90">
        <v>0.30980000000000002</v>
      </c>
    </row>
    <row r="6631" spans="1:2" x14ac:dyDescent="0.25">
      <c r="A6631" s="4">
        <v>36325</v>
      </c>
      <c r="B6631" s="90">
        <v>0.31330000000000002</v>
      </c>
    </row>
    <row r="6632" spans="1:2" x14ac:dyDescent="0.25">
      <c r="A6632" s="4">
        <v>36324</v>
      </c>
      <c r="B6632" s="90">
        <v>0.28889999999999999</v>
      </c>
    </row>
    <row r="6633" spans="1:2" x14ac:dyDescent="0.25">
      <c r="A6633" s="4">
        <v>36323</v>
      </c>
      <c r="B6633" s="90">
        <v>0.2465</v>
      </c>
    </row>
    <row r="6634" spans="1:2" x14ac:dyDescent="0.25">
      <c r="A6634" s="4">
        <v>36322</v>
      </c>
      <c r="B6634" s="90">
        <v>0.29630000000000001</v>
      </c>
    </row>
    <row r="6635" spans="1:2" x14ac:dyDescent="0.25">
      <c r="A6635" s="4">
        <v>36321</v>
      </c>
      <c r="B6635" s="90">
        <v>0.32890000000000003</v>
      </c>
    </row>
    <row r="6636" spans="1:2" x14ac:dyDescent="0.25">
      <c r="A6636" s="4">
        <v>36320</v>
      </c>
      <c r="B6636" s="90">
        <v>0.3322</v>
      </c>
    </row>
    <row r="6637" spans="1:2" x14ac:dyDescent="0.25">
      <c r="A6637" s="4">
        <v>36319</v>
      </c>
      <c r="B6637" s="90">
        <v>0.35460000000000003</v>
      </c>
    </row>
    <row r="6638" spans="1:2" x14ac:dyDescent="0.25">
      <c r="A6638" s="4">
        <v>36318</v>
      </c>
      <c r="B6638" s="90">
        <v>0.36220000000000002</v>
      </c>
    </row>
    <row r="6639" spans="1:2" x14ac:dyDescent="0.25">
      <c r="A6639" s="4">
        <v>36317</v>
      </c>
      <c r="B6639" s="90">
        <v>0.3145</v>
      </c>
    </row>
    <row r="6640" spans="1:2" x14ac:dyDescent="0.25">
      <c r="A6640" s="4">
        <v>36316</v>
      </c>
      <c r="B6640" s="90">
        <v>0.26989999999999997</v>
      </c>
    </row>
    <row r="6641" spans="1:2" x14ac:dyDescent="0.25">
      <c r="A6641" s="4">
        <v>36315</v>
      </c>
      <c r="B6641" s="90">
        <v>0.30249999999999999</v>
      </c>
    </row>
    <row r="6642" spans="1:2" x14ac:dyDescent="0.25">
      <c r="A6642" s="4">
        <v>36314</v>
      </c>
      <c r="B6642" s="90">
        <v>0.30059999999999998</v>
      </c>
    </row>
    <row r="6643" spans="1:2" x14ac:dyDescent="0.25">
      <c r="A6643" s="4">
        <v>36313</v>
      </c>
      <c r="B6643" s="90">
        <v>0.30869999999999997</v>
      </c>
    </row>
    <row r="6644" spans="1:2" x14ac:dyDescent="0.25">
      <c r="A6644" s="4">
        <v>36312</v>
      </c>
      <c r="B6644" s="90">
        <v>0.31080000000000002</v>
      </c>
    </row>
    <row r="6645" spans="1:2" x14ac:dyDescent="0.25">
      <c r="A6645" s="4">
        <v>36311</v>
      </c>
      <c r="B6645" s="90">
        <v>0.18090000000000001</v>
      </c>
    </row>
    <row r="6646" spans="1:2" x14ac:dyDescent="0.25">
      <c r="A6646" s="4">
        <v>36310</v>
      </c>
      <c r="B6646" s="90">
        <v>0.14080000000000001</v>
      </c>
    </row>
    <row r="6647" spans="1:2" x14ac:dyDescent="0.25">
      <c r="A6647" s="4">
        <v>36309</v>
      </c>
      <c r="B6647" s="90">
        <v>6.5100000000000005E-2</v>
      </c>
    </row>
    <row r="6648" spans="1:2" x14ac:dyDescent="0.25">
      <c r="A6648" s="4">
        <v>36308</v>
      </c>
      <c r="B6648" s="90">
        <v>9.7699999999999995E-2</v>
      </c>
    </row>
    <row r="6649" spans="1:2" x14ac:dyDescent="0.25">
      <c r="A6649" s="4">
        <v>36307</v>
      </c>
      <c r="B6649" s="90">
        <v>0.14630000000000001</v>
      </c>
    </row>
    <row r="6650" spans="1:2" x14ac:dyDescent="0.25">
      <c r="A6650" s="4">
        <v>36306</v>
      </c>
      <c r="B6650" s="90">
        <v>0.2099</v>
      </c>
    </row>
    <row r="6651" spans="1:2" x14ac:dyDescent="0.25">
      <c r="A6651" s="4">
        <v>36305</v>
      </c>
      <c r="B6651" s="90">
        <v>0.26419999999999999</v>
      </c>
    </row>
    <row r="6652" spans="1:2" x14ac:dyDescent="0.25">
      <c r="A6652" s="4">
        <v>36304</v>
      </c>
      <c r="B6652" s="90">
        <v>0.23300000000000001</v>
      </c>
    </row>
    <row r="6653" spans="1:2" x14ac:dyDescent="0.25">
      <c r="A6653" s="4">
        <v>36303</v>
      </c>
      <c r="B6653" s="90">
        <v>0.16880000000000001</v>
      </c>
    </row>
    <row r="6654" spans="1:2" x14ac:dyDescent="0.25">
      <c r="A6654" s="4">
        <v>36302</v>
      </c>
      <c r="B6654" s="90">
        <v>9.1700000000000004E-2</v>
      </c>
    </row>
    <row r="6655" spans="1:2" x14ac:dyDescent="0.25">
      <c r="A6655" s="4">
        <v>36301</v>
      </c>
      <c r="B6655" s="90">
        <v>0.10349999999999999</v>
      </c>
    </row>
    <row r="6656" spans="1:2" x14ac:dyDescent="0.25">
      <c r="A6656" s="4">
        <v>36300</v>
      </c>
      <c r="B6656" s="90">
        <v>0.1371</v>
      </c>
    </row>
    <row r="6657" spans="1:2" x14ac:dyDescent="0.25">
      <c r="A6657" s="4">
        <v>36299</v>
      </c>
      <c r="B6657" s="90">
        <v>0.24610000000000001</v>
      </c>
    </row>
    <row r="6658" spans="1:2" x14ac:dyDescent="0.25">
      <c r="A6658" s="4">
        <v>36298</v>
      </c>
      <c r="B6658" s="90">
        <v>0.22</v>
      </c>
    </row>
    <row r="6659" spans="1:2" x14ac:dyDescent="0.25">
      <c r="A6659" s="4">
        <v>36297</v>
      </c>
      <c r="B6659" s="90">
        <v>0.24610000000000001</v>
      </c>
    </row>
    <row r="6660" spans="1:2" x14ac:dyDescent="0.25">
      <c r="A6660" s="4">
        <v>36296</v>
      </c>
      <c r="B6660" s="90">
        <v>0.19339999999999999</v>
      </c>
    </row>
    <row r="6661" spans="1:2" x14ac:dyDescent="0.25">
      <c r="A6661" s="4">
        <v>36295</v>
      </c>
      <c r="B6661" s="90">
        <v>0.115</v>
      </c>
    </row>
    <row r="6662" spans="1:2" x14ac:dyDescent="0.25">
      <c r="A6662" s="4">
        <v>36294</v>
      </c>
      <c r="B6662" s="90">
        <v>0.13830000000000001</v>
      </c>
    </row>
    <row r="6663" spans="1:2" x14ac:dyDescent="0.25">
      <c r="A6663" s="4">
        <v>36293</v>
      </c>
      <c r="B6663" s="90">
        <v>0.21890000000000001</v>
      </c>
    </row>
    <row r="6664" spans="1:2" x14ac:dyDescent="0.25">
      <c r="A6664" s="4">
        <v>36292</v>
      </c>
      <c r="B6664" s="90">
        <v>0.5151</v>
      </c>
    </row>
    <row r="6665" spans="1:2" x14ac:dyDescent="0.25">
      <c r="A6665" s="4">
        <v>36291</v>
      </c>
      <c r="B6665" s="90">
        <v>0.50749999999999995</v>
      </c>
    </row>
    <row r="6666" spans="1:2" x14ac:dyDescent="0.25">
      <c r="A6666" s="4">
        <v>36290</v>
      </c>
      <c r="B6666" s="90">
        <v>0.51919999999999999</v>
      </c>
    </row>
    <row r="6667" spans="1:2" x14ac:dyDescent="0.25">
      <c r="A6667" s="4">
        <v>36289</v>
      </c>
      <c r="B6667" s="90">
        <v>0.46870000000000001</v>
      </c>
    </row>
    <row r="6668" spans="1:2" x14ac:dyDescent="0.25">
      <c r="A6668" s="4">
        <v>36288</v>
      </c>
      <c r="B6668" s="90">
        <v>0.377</v>
      </c>
    </row>
    <row r="6669" spans="1:2" x14ac:dyDescent="0.25">
      <c r="A6669" s="4">
        <v>36287</v>
      </c>
      <c r="B6669" s="90">
        <v>0.41439999999999999</v>
      </c>
    </row>
    <row r="6670" spans="1:2" x14ac:dyDescent="0.25">
      <c r="A6670" s="4">
        <v>36286</v>
      </c>
      <c r="B6670" s="90">
        <v>0.51800000000000002</v>
      </c>
    </row>
    <row r="6671" spans="1:2" x14ac:dyDescent="0.25">
      <c r="A6671" s="4">
        <v>36285</v>
      </c>
      <c r="B6671" s="90">
        <v>0.67530000000000001</v>
      </c>
    </row>
    <row r="6672" spans="1:2" x14ac:dyDescent="0.25">
      <c r="A6672" s="4">
        <v>36284</v>
      </c>
      <c r="B6672" s="90">
        <v>0.64239999999999997</v>
      </c>
    </row>
    <row r="6673" spans="1:2" x14ac:dyDescent="0.25">
      <c r="A6673" s="4">
        <v>36283</v>
      </c>
      <c r="B6673" s="90">
        <v>0.77180000000000004</v>
      </c>
    </row>
    <row r="6674" spans="1:2" x14ac:dyDescent="0.25">
      <c r="A6674" s="4">
        <v>36282</v>
      </c>
      <c r="B6674" s="90">
        <v>0.67310000000000003</v>
      </c>
    </row>
    <row r="6675" spans="1:2" x14ac:dyDescent="0.25">
      <c r="A6675" s="4">
        <v>36281</v>
      </c>
      <c r="B6675" s="90">
        <v>0.47920000000000001</v>
      </c>
    </row>
    <row r="6676" spans="1:2" x14ac:dyDescent="0.25">
      <c r="A6676" s="4">
        <v>36280</v>
      </c>
      <c r="B6676" s="90">
        <v>0.45569999999999999</v>
      </c>
    </row>
    <row r="6677" spans="1:2" x14ac:dyDescent="0.25">
      <c r="A6677" s="4">
        <v>36279</v>
      </c>
      <c r="B6677" s="90">
        <v>0.53390000000000004</v>
      </c>
    </row>
    <row r="6678" spans="1:2" x14ac:dyDescent="0.25">
      <c r="A6678" s="4">
        <v>36278</v>
      </c>
      <c r="B6678" s="90">
        <v>0.60529999999999995</v>
      </c>
    </row>
    <row r="6679" spans="1:2" x14ac:dyDescent="0.25">
      <c r="A6679" s="4">
        <v>36277</v>
      </c>
      <c r="B6679" s="90">
        <v>0.61950000000000005</v>
      </c>
    </row>
    <row r="6680" spans="1:2" x14ac:dyDescent="0.25">
      <c r="A6680" s="4">
        <v>36276</v>
      </c>
      <c r="B6680" s="90">
        <v>0.61050000000000004</v>
      </c>
    </row>
    <row r="6681" spans="1:2" x14ac:dyDescent="0.25">
      <c r="A6681" s="4">
        <v>36275</v>
      </c>
      <c r="B6681" s="90">
        <v>0.51270000000000004</v>
      </c>
    </row>
    <row r="6682" spans="1:2" x14ac:dyDescent="0.25">
      <c r="A6682" s="4">
        <v>36274</v>
      </c>
      <c r="B6682" s="90">
        <v>0.41320000000000001</v>
      </c>
    </row>
    <row r="6683" spans="1:2" x14ac:dyDescent="0.25">
      <c r="A6683" s="4">
        <v>36273</v>
      </c>
      <c r="B6683" s="90">
        <v>0.51439999999999997</v>
      </c>
    </row>
    <row r="6684" spans="1:2" x14ac:dyDescent="0.25">
      <c r="A6684" s="4">
        <v>36272</v>
      </c>
      <c r="B6684" s="90">
        <v>0.66790000000000005</v>
      </c>
    </row>
    <row r="6685" spans="1:2" x14ac:dyDescent="0.25">
      <c r="A6685" s="4">
        <v>36271</v>
      </c>
      <c r="B6685" s="90">
        <v>0.57340000000000002</v>
      </c>
    </row>
    <row r="6686" spans="1:2" x14ac:dyDescent="0.25">
      <c r="A6686" s="4">
        <v>36270</v>
      </c>
      <c r="B6686" s="90">
        <v>0.58109999999999995</v>
      </c>
    </row>
    <row r="6687" spans="1:2" x14ac:dyDescent="0.25">
      <c r="A6687" s="4">
        <v>36269</v>
      </c>
      <c r="B6687" s="90">
        <v>0.56130000000000002</v>
      </c>
    </row>
    <row r="6688" spans="1:2" x14ac:dyDescent="0.25">
      <c r="A6688" s="4">
        <v>36268</v>
      </c>
      <c r="B6688" s="90">
        <v>0.48659999999999998</v>
      </c>
    </row>
    <row r="6689" spans="1:2" x14ac:dyDescent="0.25">
      <c r="A6689" s="4">
        <v>36267</v>
      </c>
      <c r="B6689" s="90">
        <v>0.38350000000000001</v>
      </c>
    </row>
    <row r="6690" spans="1:2" x14ac:dyDescent="0.25">
      <c r="A6690" s="4">
        <v>36266</v>
      </c>
      <c r="B6690" s="90">
        <v>0.51370000000000005</v>
      </c>
    </row>
    <row r="6691" spans="1:2" x14ac:dyDescent="0.25">
      <c r="A6691" s="4">
        <v>36265</v>
      </c>
      <c r="B6691" s="90">
        <v>0.61599999999999999</v>
      </c>
    </row>
    <row r="6692" spans="1:2" x14ac:dyDescent="0.25">
      <c r="A6692" s="4">
        <v>36264</v>
      </c>
      <c r="B6692" s="90">
        <v>0.57509999999999994</v>
      </c>
    </row>
    <row r="6693" spans="1:2" x14ac:dyDescent="0.25">
      <c r="A6693" s="4">
        <v>36263</v>
      </c>
      <c r="B6693" s="90">
        <v>0.62649999999999995</v>
      </c>
    </row>
    <row r="6694" spans="1:2" x14ac:dyDescent="0.25">
      <c r="A6694" s="4">
        <v>36262</v>
      </c>
      <c r="B6694" s="90">
        <v>0.72950000000000004</v>
      </c>
    </row>
    <row r="6695" spans="1:2" x14ac:dyDescent="0.25">
      <c r="A6695" s="4">
        <v>36261</v>
      </c>
      <c r="B6695" s="90">
        <v>0.57720000000000005</v>
      </c>
    </row>
    <row r="6696" spans="1:2" x14ac:dyDescent="0.25">
      <c r="A6696" s="4">
        <v>36260</v>
      </c>
      <c r="B6696" s="90">
        <v>0.46949999999999997</v>
      </c>
    </row>
    <row r="6697" spans="1:2" x14ac:dyDescent="0.25">
      <c r="A6697" s="4">
        <v>36259</v>
      </c>
      <c r="B6697" s="90">
        <v>0.53490000000000004</v>
      </c>
    </row>
    <row r="6698" spans="1:2" x14ac:dyDescent="0.25">
      <c r="A6698" s="4">
        <v>36258</v>
      </c>
      <c r="B6698" s="90">
        <v>0.77990000000000004</v>
      </c>
    </row>
    <row r="6699" spans="1:2" x14ac:dyDescent="0.25">
      <c r="A6699" s="4">
        <v>36257</v>
      </c>
      <c r="B6699" s="90">
        <v>0.74770000000000003</v>
      </c>
    </row>
    <row r="6700" spans="1:2" x14ac:dyDescent="0.25">
      <c r="A6700" s="4">
        <v>36256</v>
      </c>
      <c r="B6700" s="90">
        <v>0.74870000000000003</v>
      </c>
    </row>
    <row r="6701" spans="1:2" x14ac:dyDescent="0.25">
      <c r="A6701" s="4">
        <v>36255</v>
      </c>
      <c r="B6701" s="90">
        <v>0.8286</v>
      </c>
    </row>
    <row r="6702" spans="1:2" x14ac:dyDescent="0.25">
      <c r="A6702" s="4">
        <v>36254</v>
      </c>
      <c r="B6702" s="90">
        <v>0.72450000000000003</v>
      </c>
    </row>
    <row r="6703" spans="1:2" x14ac:dyDescent="0.25">
      <c r="A6703" s="4">
        <v>36253</v>
      </c>
      <c r="B6703" s="90">
        <v>0.60919999999999996</v>
      </c>
    </row>
    <row r="6704" spans="1:2" x14ac:dyDescent="0.25">
      <c r="A6704" s="4">
        <v>36252</v>
      </c>
      <c r="B6704" s="90">
        <v>0.60919999999999996</v>
      </c>
    </row>
    <row r="6705" spans="1:2" x14ac:dyDescent="0.25">
      <c r="A6705" s="4">
        <v>36251</v>
      </c>
      <c r="B6705" s="90">
        <v>0.60919999999999996</v>
      </c>
    </row>
    <row r="6706" spans="1:2" x14ac:dyDescent="0.25">
      <c r="A6706" s="4">
        <v>36250</v>
      </c>
      <c r="B6706" s="90">
        <v>0.48780000000000001</v>
      </c>
    </row>
    <row r="6707" spans="1:2" x14ac:dyDescent="0.25">
      <c r="A6707" s="4">
        <v>36249</v>
      </c>
      <c r="B6707" s="90">
        <v>0.56179999999999997</v>
      </c>
    </row>
    <row r="6708" spans="1:2" x14ac:dyDescent="0.25">
      <c r="A6708" s="4">
        <v>36248</v>
      </c>
      <c r="B6708" s="90">
        <v>0.63339999999999996</v>
      </c>
    </row>
    <row r="6709" spans="1:2" x14ac:dyDescent="0.25">
      <c r="A6709" s="4">
        <v>36247</v>
      </c>
      <c r="B6709" s="90">
        <v>0.48459999999999998</v>
      </c>
    </row>
    <row r="6710" spans="1:2" x14ac:dyDescent="0.25">
      <c r="A6710" s="4">
        <v>36246</v>
      </c>
      <c r="B6710" s="90">
        <v>0.36330000000000001</v>
      </c>
    </row>
    <row r="6711" spans="1:2" x14ac:dyDescent="0.25">
      <c r="A6711" s="4">
        <v>36245</v>
      </c>
      <c r="B6711" s="90">
        <v>0.33879999999999999</v>
      </c>
    </row>
    <row r="6712" spans="1:2" x14ac:dyDescent="0.25">
      <c r="A6712" s="4">
        <v>36244</v>
      </c>
      <c r="B6712" s="90">
        <v>0.46510000000000001</v>
      </c>
    </row>
    <row r="6713" spans="1:2" x14ac:dyDescent="0.25">
      <c r="A6713" s="4">
        <v>36243</v>
      </c>
      <c r="B6713" s="90">
        <v>0.71</v>
      </c>
    </row>
    <row r="6714" spans="1:2" x14ac:dyDescent="0.25">
      <c r="A6714" s="4">
        <v>36242</v>
      </c>
      <c r="B6714" s="90">
        <v>0.84079999999999999</v>
      </c>
    </row>
    <row r="6715" spans="1:2" x14ac:dyDescent="0.25">
      <c r="A6715" s="4">
        <v>36241</v>
      </c>
      <c r="B6715" s="90">
        <v>0.74990000000000001</v>
      </c>
    </row>
    <row r="6716" spans="1:2" x14ac:dyDescent="0.25">
      <c r="A6716" s="4">
        <v>36240</v>
      </c>
      <c r="B6716" s="90">
        <v>0.75290000000000001</v>
      </c>
    </row>
    <row r="6717" spans="1:2" x14ac:dyDescent="0.25">
      <c r="A6717" s="4">
        <v>36239</v>
      </c>
      <c r="B6717" s="90">
        <v>0.62390000000000001</v>
      </c>
    </row>
    <row r="6718" spans="1:2" x14ac:dyDescent="0.25">
      <c r="A6718" s="4">
        <v>36238</v>
      </c>
      <c r="B6718" s="90">
        <v>0.62670000000000003</v>
      </c>
    </row>
    <row r="6719" spans="1:2" x14ac:dyDescent="0.25">
      <c r="A6719" s="4">
        <v>36237</v>
      </c>
      <c r="B6719" s="90">
        <v>0.74880000000000002</v>
      </c>
    </row>
    <row r="6720" spans="1:2" x14ac:dyDescent="0.25">
      <c r="A6720" s="4">
        <v>36236</v>
      </c>
      <c r="B6720" s="90">
        <v>0.86480000000000001</v>
      </c>
    </row>
    <row r="6721" spans="1:2" x14ac:dyDescent="0.25">
      <c r="A6721" s="4">
        <v>36235</v>
      </c>
      <c r="B6721" s="90">
        <v>0.95150000000000001</v>
      </c>
    </row>
    <row r="6722" spans="1:2" x14ac:dyDescent="0.25">
      <c r="A6722" s="4">
        <v>36234</v>
      </c>
      <c r="B6722" s="90">
        <v>0.94379999999999997</v>
      </c>
    </row>
    <row r="6723" spans="1:2" x14ac:dyDescent="0.25">
      <c r="A6723" s="4">
        <v>36233</v>
      </c>
      <c r="B6723" s="90">
        <v>0.84370000000000001</v>
      </c>
    </row>
    <row r="6724" spans="1:2" x14ac:dyDescent="0.25">
      <c r="A6724" s="4">
        <v>36232</v>
      </c>
      <c r="B6724" s="90">
        <v>0.70989999999999998</v>
      </c>
    </row>
    <row r="6725" spans="1:2" x14ac:dyDescent="0.25">
      <c r="A6725" s="4">
        <v>36231</v>
      </c>
      <c r="B6725" s="90">
        <v>0.74039999999999995</v>
      </c>
    </row>
    <row r="6726" spans="1:2" x14ac:dyDescent="0.25">
      <c r="A6726" s="4">
        <v>36230</v>
      </c>
      <c r="B6726" s="90">
        <v>0.85319999999999996</v>
      </c>
    </row>
    <row r="6727" spans="1:2" x14ac:dyDescent="0.25">
      <c r="A6727" s="4">
        <v>36229</v>
      </c>
      <c r="B6727" s="90">
        <v>0.94640000000000002</v>
      </c>
    </row>
    <row r="6728" spans="1:2" x14ac:dyDescent="0.25">
      <c r="A6728" s="4">
        <v>36228</v>
      </c>
      <c r="B6728" s="90">
        <v>0.95650000000000002</v>
      </c>
    </row>
    <row r="6729" spans="1:2" x14ac:dyDescent="0.25">
      <c r="A6729" s="4">
        <v>36227</v>
      </c>
      <c r="B6729" s="90">
        <v>1.0666</v>
      </c>
    </row>
    <row r="6730" spans="1:2" x14ac:dyDescent="0.25">
      <c r="A6730" s="4">
        <v>36226</v>
      </c>
      <c r="B6730" s="90">
        <v>0.92300000000000004</v>
      </c>
    </row>
    <row r="6731" spans="1:2" x14ac:dyDescent="0.25">
      <c r="A6731" s="4">
        <v>36225</v>
      </c>
      <c r="B6731" s="90">
        <v>0.78520000000000001</v>
      </c>
    </row>
    <row r="6732" spans="1:2" x14ac:dyDescent="0.25">
      <c r="A6732" s="4">
        <v>36224</v>
      </c>
      <c r="B6732" s="90">
        <v>0.78010000000000002</v>
      </c>
    </row>
    <row r="6733" spans="1:2" x14ac:dyDescent="0.25">
      <c r="A6733" s="4">
        <v>36223</v>
      </c>
      <c r="B6733" s="90">
        <v>0.96870000000000001</v>
      </c>
    </row>
    <row r="6734" spans="1:2" x14ac:dyDescent="0.25">
      <c r="A6734" s="4">
        <v>36222</v>
      </c>
      <c r="B6734" s="90">
        <v>0.98229999999999995</v>
      </c>
    </row>
    <row r="6735" spans="1:2" x14ac:dyDescent="0.25">
      <c r="A6735" s="4">
        <v>36221</v>
      </c>
      <c r="B6735" s="90">
        <v>1.1244000000000001</v>
      </c>
    </row>
    <row r="6736" spans="1:2" x14ac:dyDescent="0.25">
      <c r="A6736" s="4">
        <v>36220</v>
      </c>
      <c r="B6736" s="90">
        <v>0.77049999999999996</v>
      </c>
    </row>
    <row r="6737" spans="1:2" x14ac:dyDescent="0.25">
      <c r="A6737" s="4">
        <v>36219</v>
      </c>
      <c r="B6737" s="90">
        <v>0.90310000000000001</v>
      </c>
    </row>
    <row r="6738" spans="1:2" x14ac:dyDescent="0.25">
      <c r="A6738" s="4">
        <v>36218</v>
      </c>
      <c r="B6738" s="90">
        <v>0.90310000000000001</v>
      </c>
    </row>
    <row r="6739" spans="1:2" x14ac:dyDescent="0.25">
      <c r="A6739" s="4">
        <v>36217</v>
      </c>
      <c r="B6739" s="90">
        <v>1.0061</v>
      </c>
    </row>
    <row r="6740" spans="1:2" x14ac:dyDescent="0.25">
      <c r="A6740" s="4">
        <v>36216</v>
      </c>
      <c r="B6740" s="90">
        <v>1.0159</v>
      </c>
    </row>
    <row r="6741" spans="1:2" x14ac:dyDescent="0.25">
      <c r="A6741" s="4">
        <v>36215</v>
      </c>
      <c r="B6741" s="90">
        <v>0.81979999999999997</v>
      </c>
    </row>
    <row r="6742" spans="1:2" x14ac:dyDescent="0.25">
      <c r="A6742" s="4">
        <v>36214</v>
      </c>
      <c r="B6742" s="90">
        <v>0.83760000000000001</v>
      </c>
    </row>
    <row r="6743" spans="1:2" x14ac:dyDescent="0.25">
      <c r="A6743" s="4">
        <v>36213</v>
      </c>
      <c r="B6743" s="90">
        <v>0.76390000000000002</v>
      </c>
    </row>
    <row r="6744" spans="1:2" x14ac:dyDescent="0.25">
      <c r="A6744" s="4">
        <v>36212</v>
      </c>
      <c r="B6744" s="90">
        <v>0.76259999999999994</v>
      </c>
    </row>
    <row r="6745" spans="1:2" x14ac:dyDescent="0.25">
      <c r="A6745" s="4">
        <v>36211</v>
      </c>
      <c r="B6745" s="90">
        <v>0.76259999999999994</v>
      </c>
    </row>
    <row r="6746" spans="1:2" x14ac:dyDescent="0.25">
      <c r="A6746" s="4">
        <v>36210</v>
      </c>
      <c r="B6746" s="90">
        <v>0.76139999999999997</v>
      </c>
    </row>
    <row r="6747" spans="1:2" x14ac:dyDescent="0.25">
      <c r="A6747" s="4">
        <v>36209</v>
      </c>
      <c r="B6747" s="90">
        <v>0.76149999999999995</v>
      </c>
    </row>
    <row r="6748" spans="1:2" x14ac:dyDescent="0.25">
      <c r="A6748" s="4">
        <v>36208</v>
      </c>
      <c r="B6748" s="90">
        <v>0.76900000000000002</v>
      </c>
    </row>
    <row r="6749" spans="1:2" x14ac:dyDescent="0.25">
      <c r="A6749" s="4">
        <v>36207</v>
      </c>
      <c r="B6749" s="90">
        <v>0.67169999999999996</v>
      </c>
    </row>
    <row r="6750" spans="1:2" x14ac:dyDescent="0.25">
      <c r="A6750" s="4">
        <v>36206</v>
      </c>
      <c r="B6750" s="90">
        <v>0.54169999999999996</v>
      </c>
    </row>
    <row r="6751" spans="1:2" x14ac:dyDescent="0.25">
      <c r="A6751" s="4">
        <v>36205</v>
      </c>
      <c r="B6751" s="90">
        <v>0.54169999999999996</v>
      </c>
    </row>
    <row r="6752" spans="1:2" x14ac:dyDescent="0.25">
      <c r="A6752" s="4">
        <v>36204</v>
      </c>
      <c r="B6752" s="90">
        <v>0.54169999999999996</v>
      </c>
    </row>
    <row r="6753" spans="1:2" x14ac:dyDescent="0.25">
      <c r="A6753" s="4">
        <v>36203</v>
      </c>
      <c r="B6753" s="90">
        <v>0.57120000000000004</v>
      </c>
    </row>
    <row r="6754" spans="1:2" x14ac:dyDescent="0.25">
      <c r="A6754" s="4">
        <v>36202</v>
      </c>
      <c r="B6754" s="90">
        <v>0.58430000000000004</v>
      </c>
    </row>
    <row r="6755" spans="1:2" x14ac:dyDescent="0.25">
      <c r="A6755" s="4">
        <v>36201</v>
      </c>
      <c r="B6755" s="90">
        <v>0.62609999999999999</v>
      </c>
    </row>
    <row r="6756" spans="1:2" x14ac:dyDescent="0.25">
      <c r="A6756" s="4">
        <v>36200</v>
      </c>
      <c r="B6756" s="90">
        <v>0.73609999999999998</v>
      </c>
    </row>
    <row r="6757" spans="1:2" x14ac:dyDescent="0.25">
      <c r="A6757" s="4">
        <v>36199</v>
      </c>
      <c r="B6757" s="90">
        <v>0.75109999999999999</v>
      </c>
    </row>
    <row r="6758" spans="1:2" x14ac:dyDescent="0.25">
      <c r="A6758" s="4">
        <v>36198</v>
      </c>
      <c r="B6758" s="90">
        <v>0.73740000000000006</v>
      </c>
    </row>
    <row r="6759" spans="1:2" x14ac:dyDescent="0.25">
      <c r="A6759" s="4">
        <v>36197</v>
      </c>
      <c r="B6759" s="90">
        <v>0.73740000000000006</v>
      </c>
    </row>
    <row r="6760" spans="1:2" x14ac:dyDescent="0.25">
      <c r="A6760" s="4">
        <v>36196</v>
      </c>
      <c r="B6760" s="90">
        <v>0.7238</v>
      </c>
    </row>
    <row r="6761" spans="1:2" x14ac:dyDescent="0.25">
      <c r="A6761" s="4">
        <v>36195</v>
      </c>
      <c r="B6761" s="90">
        <v>0.89119999999999999</v>
      </c>
    </row>
    <row r="6762" spans="1:2" x14ac:dyDescent="0.25">
      <c r="A6762" s="4">
        <v>36194</v>
      </c>
      <c r="B6762" s="90">
        <v>0.6643</v>
      </c>
    </row>
    <row r="6763" spans="1:2" x14ac:dyDescent="0.25">
      <c r="A6763" s="4">
        <v>36193</v>
      </c>
      <c r="B6763" s="90">
        <v>0.57050000000000001</v>
      </c>
    </row>
    <row r="6764" spans="1:2" x14ac:dyDescent="0.25">
      <c r="A6764" s="4">
        <v>36192</v>
      </c>
      <c r="B6764" s="90">
        <v>0.82979999999999998</v>
      </c>
    </row>
    <row r="6765" spans="1:2" x14ac:dyDescent="0.25">
      <c r="A6765" s="4">
        <v>36191</v>
      </c>
      <c r="B6765" s="90">
        <v>1.1478999999999999</v>
      </c>
    </row>
    <row r="6766" spans="1:2" x14ac:dyDescent="0.25">
      <c r="A6766" s="4">
        <v>36190</v>
      </c>
      <c r="B6766" s="90">
        <v>1.1478999999999999</v>
      </c>
    </row>
    <row r="6767" spans="1:2" x14ac:dyDescent="0.25">
      <c r="A6767" s="4">
        <v>36189</v>
      </c>
      <c r="B6767" s="90">
        <v>1.2616000000000001</v>
      </c>
    </row>
    <row r="6768" spans="1:2" x14ac:dyDescent="0.25">
      <c r="A6768" s="4">
        <v>36188</v>
      </c>
      <c r="B6768" s="90">
        <v>1.2841</v>
      </c>
    </row>
    <row r="6769" spans="1:2" x14ac:dyDescent="0.25">
      <c r="A6769" s="4">
        <v>36187</v>
      </c>
      <c r="B6769" s="90">
        <v>1.2533000000000001</v>
      </c>
    </row>
    <row r="6770" spans="1:2" x14ac:dyDescent="0.25">
      <c r="A6770" s="4">
        <v>36186</v>
      </c>
      <c r="B6770" s="90">
        <v>1.1659999999999999</v>
      </c>
    </row>
    <row r="6771" spans="1:2" x14ac:dyDescent="0.25">
      <c r="A6771" s="4">
        <v>36185</v>
      </c>
      <c r="B6771" s="90">
        <v>0.98260000000000003</v>
      </c>
    </row>
    <row r="6772" spans="1:2" x14ac:dyDescent="0.25">
      <c r="A6772" s="4">
        <v>36184</v>
      </c>
      <c r="B6772" s="90">
        <v>1</v>
      </c>
    </row>
    <row r="6773" spans="1:2" x14ac:dyDescent="0.25">
      <c r="A6773" s="4">
        <v>36183</v>
      </c>
      <c r="B6773" s="90">
        <v>0.87719999999999998</v>
      </c>
    </row>
    <row r="6774" spans="1:2" x14ac:dyDescent="0.25">
      <c r="A6774" s="4">
        <v>36182</v>
      </c>
      <c r="B6774" s="90">
        <v>1.0041</v>
      </c>
    </row>
    <row r="6775" spans="1:2" x14ac:dyDescent="0.25">
      <c r="A6775" s="4">
        <v>36181</v>
      </c>
      <c r="B6775" s="90">
        <v>0.997</v>
      </c>
    </row>
    <row r="6776" spans="1:2" x14ac:dyDescent="0.25">
      <c r="A6776" s="4">
        <v>36180</v>
      </c>
      <c r="B6776" s="90">
        <v>0.89800000000000002</v>
      </c>
    </row>
    <row r="6777" spans="1:2" x14ac:dyDescent="0.25">
      <c r="A6777" s="4">
        <v>36179</v>
      </c>
      <c r="B6777" s="90">
        <v>0.88470000000000004</v>
      </c>
    </row>
    <row r="6778" spans="1:2" x14ac:dyDescent="0.25">
      <c r="A6778" s="4">
        <v>36178</v>
      </c>
      <c r="B6778" s="90">
        <v>0.75880000000000003</v>
      </c>
    </row>
    <row r="6779" spans="1:2" x14ac:dyDescent="0.25">
      <c r="A6779" s="4">
        <v>36177</v>
      </c>
      <c r="B6779" s="90">
        <v>0.65380000000000005</v>
      </c>
    </row>
    <row r="6780" spans="1:2" x14ac:dyDescent="0.25">
      <c r="A6780" s="4">
        <v>36176</v>
      </c>
      <c r="B6780" s="90">
        <v>0.65380000000000005</v>
      </c>
    </row>
    <row r="6781" spans="1:2" x14ac:dyDescent="0.25">
      <c r="A6781" s="4">
        <v>36175</v>
      </c>
      <c r="B6781" s="90">
        <v>0.75949999999999995</v>
      </c>
    </row>
    <row r="6782" spans="1:2" x14ac:dyDescent="0.25">
      <c r="A6782" s="4">
        <v>36174</v>
      </c>
      <c r="B6782" s="90">
        <v>1.0168999999999999</v>
      </c>
    </row>
    <row r="6783" spans="1:2" x14ac:dyDescent="0.25">
      <c r="A6783" s="4">
        <v>36173</v>
      </c>
      <c r="B6783" s="90">
        <v>0.96689999999999998</v>
      </c>
    </row>
    <row r="6784" spans="1:2" x14ac:dyDescent="0.25">
      <c r="A6784" s="4">
        <v>36172</v>
      </c>
      <c r="B6784" s="90">
        <v>0.92679999999999996</v>
      </c>
    </row>
    <row r="6785" spans="1:2" x14ac:dyDescent="0.25">
      <c r="A6785" s="4">
        <v>36171</v>
      </c>
      <c r="B6785" s="90">
        <v>0.89290000000000003</v>
      </c>
    </row>
    <row r="6786" spans="1:2" x14ac:dyDescent="0.25">
      <c r="A6786" s="4">
        <v>36170</v>
      </c>
      <c r="B6786" s="90">
        <v>0.75129999999999997</v>
      </c>
    </row>
    <row r="6787" spans="1:2" x14ac:dyDescent="0.25">
      <c r="A6787" s="4">
        <v>36169</v>
      </c>
      <c r="B6787" s="90">
        <v>0.6512</v>
      </c>
    </row>
    <row r="6788" spans="1:2" x14ac:dyDescent="0.25">
      <c r="A6788" s="4">
        <v>36168</v>
      </c>
      <c r="B6788" s="90">
        <v>0.61350000000000005</v>
      </c>
    </row>
    <row r="6789" spans="1:2" x14ac:dyDescent="0.25">
      <c r="A6789" s="4">
        <v>36167</v>
      </c>
      <c r="B6789" s="90">
        <v>0.74529999999999996</v>
      </c>
    </row>
    <row r="6790" spans="1:2" x14ac:dyDescent="0.25">
      <c r="A6790" s="4">
        <v>36166</v>
      </c>
      <c r="B6790" s="90">
        <v>0.7903</v>
      </c>
    </row>
    <row r="6791" spans="1:2" x14ac:dyDescent="0.25">
      <c r="A6791" s="4">
        <v>36165</v>
      </c>
      <c r="B6791" s="90">
        <v>0.81689999999999996</v>
      </c>
    </row>
    <row r="6792" spans="1:2" x14ac:dyDescent="0.25">
      <c r="A6792" s="4">
        <v>36164</v>
      </c>
      <c r="B6792" s="90">
        <v>0.73529999999999995</v>
      </c>
    </row>
    <row r="6793" spans="1:2" x14ac:dyDescent="0.25">
      <c r="A6793" s="4">
        <v>36163</v>
      </c>
      <c r="B6793" s="90">
        <v>0.71299999999999997</v>
      </c>
    </row>
    <row r="6794" spans="1:2" x14ac:dyDescent="0.25">
      <c r="A6794" s="4">
        <v>36162</v>
      </c>
      <c r="B6794" s="90">
        <v>0.61460000000000004</v>
      </c>
    </row>
    <row r="6795" spans="1:2" x14ac:dyDescent="0.25">
      <c r="A6795" s="4">
        <v>36161</v>
      </c>
      <c r="B6795" s="90">
        <v>0.51629999999999998</v>
      </c>
    </row>
    <row r="6796" spans="1:2" x14ac:dyDescent="0.25">
      <c r="A6796" s="4">
        <v>36160</v>
      </c>
      <c r="B6796" s="90">
        <v>0.61460000000000004</v>
      </c>
    </row>
    <row r="6797" spans="1:2" x14ac:dyDescent="0.25">
      <c r="A6797" s="4">
        <v>36159</v>
      </c>
      <c r="B6797" s="90">
        <v>0.78580000000000005</v>
      </c>
    </row>
    <row r="6798" spans="1:2" x14ac:dyDescent="0.25">
      <c r="A6798" s="4">
        <v>36158</v>
      </c>
      <c r="B6798" s="90">
        <v>0.77459999999999996</v>
      </c>
    </row>
    <row r="6799" spans="1:2" x14ac:dyDescent="0.25">
      <c r="A6799" s="4">
        <v>36157</v>
      </c>
      <c r="B6799" s="90">
        <v>0.74099999999999999</v>
      </c>
    </row>
    <row r="6800" spans="1:2" x14ac:dyDescent="0.25">
      <c r="A6800" s="4">
        <v>36156</v>
      </c>
      <c r="B6800" s="90">
        <v>0.58799999999999997</v>
      </c>
    </row>
    <row r="6801" spans="1:2" x14ac:dyDescent="0.25">
      <c r="A6801" s="4">
        <v>36155</v>
      </c>
      <c r="B6801" s="90">
        <v>0.49099999999999999</v>
      </c>
    </row>
    <row r="6802" spans="1:2" x14ac:dyDescent="0.25">
      <c r="A6802" s="4">
        <v>36154</v>
      </c>
      <c r="B6802" s="90">
        <v>0.39410000000000001</v>
      </c>
    </row>
    <row r="6803" spans="1:2" x14ac:dyDescent="0.25">
      <c r="A6803" s="4">
        <v>36153</v>
      </c>
      <c r="B6803" s="90">
        <v>0.44030000000000002</v>
      </c>
    </row>
    <row r="6804" spans="1:2" x14ac:dyDescent="0.25">
      <c r="A6804" s="4">
        <v>36152</v>
      </c>
      <c r="B6804" s="90">
        <v>0.63360000000000005</v>
      </c>
    </row>
    <row r="6805" spans="1:2" x14ac:dyDescent="0.25">
      <c r="A6805" s="4">
        <v>36151</v>
      </c>
      <c r="B6805" s="90">
        <v>0.60770000000000002</v>
      </c>
    </row>
    <row r="6806" spans="1:2" x14ac:dyDescent="0.25">
      <c r="A6806" s="4">
        <v>36150</v>
      </c>
      <c r="B6806" s="90">
        <v>0.62690000000000001</v>
      </c>
    </row>
    <row r="6807" spans="1:2" x14ac:dyDescent="0.25">
      <c r="A6807" s="4">
        <v>36149</v>
      </c>
      <c r="B6807" s="90">
        <v>0.52580000000000005</v>
      </c>
    </row>
    <row r="6808" spans="1:2" x14ac:dyDescent="0.25">
      <c r="A6808" s="4">
        <v>36148</v>
      </c>
      <c r="B6808" s="90">
        <v>0.42709999999999998</v>
      </c>
    </row>
    <row r="6809" spans="1:2" x14ac:dyDescent="0.25">
      <c r="A6809" s="4">
        <v>36147</v>
      </c>
      <c r="B6809" s="90">
        <v>0.4249</v>
      </c>
    </row>
    <row r="6810" spans="1:2" x14ac:dyDescent="0.25">
      <c r="A6810" s="4">
        <v>36146</v>
      </c>
      <c r="B6810" s="90">
        <v>0.59540000000000004</v>
      </c>
    </row>
    <row r="6811" spans="1:2" x14ac:dyDescent="0.25">
      <c r="A6811" s="4">
        <v>36145</v>
      </c>
      <c r="B6811" s="90">
        <v>0.58009999999999995</v>
      </c>
    </row>
    <row r="6812" spans="1:2" x14ac:dyDescent="0.25">
      <c r="A6812" s="4">
        <v>36144</v>
      </c>
      <c r="B6812" s="90">
        <v>0.67649999999999999</v>
      </c>
    </row>
    <row r="6813" spans="1:2" x14ac:dyDescent="0.25">
      <c r="A6813" s="4">
        <v>36143</v>
      </c>
      <c r="B6813" s="90">
        <v>0.6159</v>
      </c>
    </row>
    <row r="6814" spans="1:2" x14ac:dyDescent="0.25">
      <c r="A6814" s="4">
        <v>36142</v>
      </c>
      <c r="B6814" s="90">
        <v>0.5202</v>
      </c>
    </row>
    <row r="6815" spans="1:2" x14ac:dyDescent="0.25">
      <c r="A6815" s="4">
        <v>36141</v>
      </c>
      <c r="B6815" s="90">
        <v>0.42180000000000001</v>
      </c>
    </row>
    <row r="6816" spans="1:2" x14ac:dyDescent="0.25">
      <c r="A6816" s="4">
        <v>36140</v>
      </c>
      <c r="B6816" s="90">
        <v>0.42430000000000001</v>
      </c>
    </row>
    <row r="6817" spans="1:2" x14ac:dyDescent="0.25">
      <c r="A6817" s="4">
        <v>36139</v>
      </c>
      <c r="B6817" s="90">
        <v>0.53029999999999999</v>
      </c>
    </row>
    <row r="6818" spans="1:2" x14ac:dyDescent="0.25">
      <c r="A6818" s="4">
        <v>36138</v>
      </c>
      <c r="B6818" s="90">
        <v>0.61450000000000005</v>
      </c>
    </row>
    <row r="6819" spans="1:2" x14ac:dyDescent="0.25">
      <c r="A6819" s="4">
        <v>36137</v>
      </c>
      <c r="B6819" s="90">
        <v>0.68979999999999997</v>
      </c>
    </row>
    <row r="6820" spans="1:2" x14ac:dyDescent="0.25">
      <c r="A6820" s="4">
        <v>36136</v>
      </c>
      <c r="B6820" s="90">
        <v>0.69440000000000002</v>
      </c>
    </row>
    <row r="6821" spans="1:2" x14ac:dyDescent="0.25">
      <c r="A6821" s="4">
        <v>36135</v>
      </c>
      <c r="B6821" s="90">
        <v>0.59589999999999999</v>
      </c>
    </row>
    <row r="6822" spans="1:2" x14ac:dyDescent="0.25">
      <c r="A6822" s="4">
        <v>36134</v>
      </c>
      <c r="B6822" s="90">
        <v>0.49359999999999998</v>
      </c>
    </row>
    <row r="6823" spans="1:2" x14ac:dyDescent="0.25">
      <c r="A6823" s="4">
        <v>36133</v>
      </c>
      <c r="B6823" s="90">
        <v>0.49709999999999999</v>
      </c>
    </row>
    <row r="6824" spans="1:2" x14ac:dyDescent="0.25">
      <c r="A6824" s="4">
        <v>36132</v>
      </c>
      <c r="B6824" s="90">
        <v>0.59770000000000001</v>
      </c>
    </row>
    <row r="6825" spans="1:2" x14ac:dyDescent="0.25">
      <c r="A6825" s="4">
        <v>36131</v>
      </c>
      <c r="B6825" s="90">
        <v>0.6522</v>
      </c>
    </row>
    <row r="6826" spans="1:2" x14ac:dyDescent="0.25">
      <c r="A6826" s="4">
        <v>36130</v>
      </c>
      <c r="B6826" s="90">
        <v>0.64370000000000005</v>
      </c>
    </row>
    <row r="6827" spans="1:2" x14ac:dyDescent="0.25">
      <c r="A6827" s="4">
        <v>36129</v>
      </c>
      <c r="B6827" s="90">
        <v>0.309</v>
      </c>
    </row>
    <row r="6828" spans="1:2" x14ac:dyDescent="0.25">
      <c r="A6828" s="4">
        <v>36128</v>
      </c>
      <c r="B6828" s="90">
        <v>0.23580000000000001</v>
      </c>
    </row>
    <row r="6829" spans="1:2" x14ac:dyDescent="0.25">
      <c r="A6829" s="4">
        <v>36127</v>
      </c>
      <c r="B6829" s="90">
        <v>0.1351</v>
      </c>
    </row>
    <row r="6830" spans="1:2" x14ac:dyDescent="0.25">
      <c r="A6830" s="4">
        <v>36126</v>
      </c>
      <c r="B6830" s="90">
        <v>0.26200000000000001</v>
      </c>
    </row>
    <row r="6831" spans="1:2" x14ac:dyDescent="0.25">
      <c r="A6831" s="4">
        <v>36125</v>
      </c>
      <c r="B6831" s="90">
        <v>0.3241</v>
      </c>
    </row>
    <row r="6832" spans="1:2" x14ac:dyDescent="0.25">
      <c r="A6832" s="4">
        <v>36124</v>
      </c>
      <c r="B6832" s="90">
        <v>0.38100000000000001</v>
      </c>
    </row>
    <row r="6833" spans="1:2" x14ac:dyDescent="0.25">
      <c r="A6833" s="4">
        <v>36123</v>
      </c>
      <c r="B6833" s="90">
        <v>0.4345</v>
      </c>
    </row>
    <row r="6834" spans="1:2" x14ac:dyDescent="0.25">
      <c r="A6834" s="4">
        <v>36122</v>
      </c>
      <c r="B6834" s="90">
        <v>0.42259999999999998</v>
      </c>
    </row>
    <row r="6835" spans="1:2" x14ac:dyDescent="0.25">
      <c r="A6835" s="4">
        <v>36121</v>
      </c>
      <c r="B6835" s="90">
        <v>0.32300000000000001</v>
      </c>
    </row>
    <row r="6836" spans="1:2" x14ac:dyDescent="0.25">
      <c r="A6836" s="4">
        <v>36120</v>
      </c>
      <c r="B6836" s="90">
        <v>0.22289999999999999</v>
      </c>
    </row>
    <row r="6837" spans="1:2" x14ac:dyDescent="0.25">
      <c r="A6837" s="4">
        <v>36119</v>
      </c>
      <c r="B6837" s="90">
        <v>0.3236</v>
      </c>
    </row>
    <row r="6838" spans="1:2" x14ac:dyDescent="0.25">
      <c r="A6838" s="4">
        <v>36118</v>
      </c>
      <c r="B6838" s="90">
        <v>0.45550000000000002</v>
      </c>
    </row>
    <row r="6839" spans="1:2" x14ac:dyDescent="0.25">
      <c r="A6839" s="4">
        <v>36117</v>
      </c>
      <c r="B6839" s="90">
        <v>0.47589999999999999</v>
      </c>
    </row>
    <row r="6840" spans="1:2" x14ac:dyDescent="0.25">
      <c r="A6840" s="4">
        <v>36116</v>
      </c>
      <c r="B6840" s="90">
        <v>0.49890000000000001</v>
      </c>
    </row>
    <row r="6841" spans="1:2" x14ac:dyDescent="0.25">
      <c r="A6841" s="4">
        <v>36115</v>
      </c>
      <c r="B6841" s="90">
        <v>0.52249999999999996</v>
      </c>
    </row>
    <row r="6842" spans="1:2" x14ac:dyDescent="0.25">
      <c r="A6842" s="4">
        <v>36114</v>
      </c>
      <c r="B6842" s="90">
        <v>0.43759999999999999</v>
      </c>
    </row>
    <row r="6843" spans="1:2" x14ac:dyDescent="0.25">
      <c r="A6843" s="4">
        <v>36113</v>
      </c>
      <c r="B6843" s="90">
        <v>0.33200000000000002</v>
      </c>
    </row>
    <row r="6844" spans="1:2" x14ac:dyDescent="0.25">
      <c r="A6844" s="4">
        <v>36112</v>
      </c>
      <c r="B6844" s="90">
        <v>0.45750000000000002</v>
      </c>
    </row>
    <row r="6845" spans="1:2" x14ac:dyDescent="0.25">
      <c r="A6845" s="4">
        <v>36111</v>
      </c>
      <c r="B6845" s="90">
        <v>0.69220000000000004</v>
      </c>
    </row>
    <row r="6846" spans="1:2" x14ac:dyDescent="0.25">
      <c r="A6846" s="4">
        <v>36110</v>
      </c>
      <c r="B6846" s="90">
        <v>0.62709999999999999</v>
      </c>
    </row>
    <row r="6847" spans="1:2" x14ac:dyDescent="0.25">
      <c r="A6847" s="4">
        <v>36109</v>
      </c>
      <c r="B6847" s="90">
        <v>0.69779999999999998</v>
      </c>
    </row>
    <row r="6848" spans="1:2" x14ac:dyDescent="0.25">
      <c r="A6848" s="4">
        <v>36108</v>
      </c>
      <c r="B6848" s="90">
        <v>0.66269999999999996</v>
      </c>
    </row>
    <row r="6849" spans="1:2" x14ac:dyDescent="0.25">
      <c r="A6849" s="4">
        <v>36107</v>
      </c>
      <c r="B6849" s="90">
        <v>0.57110000000000005</v>
      </c>
    </row>
    <row r="6850" spans="1:2" x14ac:dyDescent="0.25">
      <c r="A6850" s="4">
        <v>36106</v>
      </c>
      <c r="B6850" s="90">
        <v>0.45889999999999997</v>
      </c>
    </row>
    <row r="6851" spans="1:2" x14ac:dyDescent="0.25">
      <c r="A6851" s="4">
        <v>36105</v>
      </c>
      <c r="B6851" s="90">
        <v>0.59079999999999999</v>
      </c>
    </row>
    <row r="6852" spans="1:2" x14ac:dyDescent="0.25">
      <c r="A6852" s="4">
        <v>36104</v>
      </c>
      <c r="B6852" s="90">
        <v>0.70620000000000005</v>
      </c>
    </row>
    <row r="6853" spans="1:2" x14ac:dyDescent="0.25">
      <c r="A6853" s="4">
        <v>36103</v>
      </c>
      <c r="B6853" s="90">
        <v>0.74809999999999999</v>
      </c>
    </row>
    <row r="6854" spans="1:2" x14ac:dyDescent="0.25">
      <c r="A6854" s="4">
        <v>36102</v>
      </c>
      <c r="B6854" s="90">
        <v>0.81330000000000002</v>
      </c>
    </row>
    <row r="6855" spans="1:2" x14ac:dyDescent="0.25">
      <c r="A6855" s="4">
        <v>36101</v>
      </c>
      <c r="B6855" s="90">
        <v>0.73380000000000001</v>
      </c>
    </row>
    <row r="6856" spans="1:2" x14ac:dyDescent="0.25">
      <c r="A6856" s="4">
        <v>36100</v>
      </c>
      <c r="B6856" s="90">
        <v>0.61360000000000003</v>
      </c>
    </row>
    <row r="6857" spans="1:2" x14ac:dyDescent="0.25">
      <c r="A6857" s="4">
        <v>36099</v>
      </c>
      <c r="B6857" s="90">
        <v>0.77200000000000002</v>
      </c>
    </row>
    <row r="6858" spans="1:2" x14ac:dyDescent="0.25">
      <c r="A6858" s="4">
        <v>36098</v>
      </c>
      <c r="B6858" s="90">
        <v>0.80900000000000005</v>
      </c>
    </row>
    <row r="6859" spans="1:2" x14ac:dyDescent="0.25">
      <c r="A6859" s="4">
        <v>36097</v>
      </c>
      <c r="B6859" s="90">
        <v>0.94279999999999997</v>
      </c>
    </row>
    <row r="6860" spans="1:2" x14ac:dyDescent="0.25">
      <c r="A6860" s="4">
        <v>36096</v>
      </c>
      <c r="B6860" s="90">
        <v>1.1011</v>
      </c>
    </row>
    <row r="6861" spans="1:2" x14ac:dyDescent="0.25">
      <c r="A6861" s="4">
        <v>36095</v>
      </c>
      <c r="B6861" s="90">
        <v>1.0665</v>
      </c>
    </row>
    <row r="6862" spans="1:2" x14ac:dyDescent="0.25">
      <c r="A6862" s="4">
        <v>36094</v>
      </c>
      <c r="B6862" s="90">
        <v>1.0731999999999999</v>
      </c>
    </row>
    <row r="6863" spans="1:2" x14ac:dyDescent="0.25">
      <c r="A6863" s="4">
        <v>36093</v>
      </c>
      <c r="B6863" s="90">
        <v>0.97540000000000004</v>
      </c>
    </row>
    <row r="6864" spans="1:2" x14ac:dyDescent="0.25">
      <c r="A6864" s="4">
        <v>36092</v>
      </c>
      <c r="B6864" s="90">
        <v>0.85109999999999997</v>
      </c>
    </row>
    <row r="6865" spans="1:2" x14ac:dyDescent="0.25">
      <c r="A6865" s="4">
        <v>36091</v>
      </c>
      <c r="B6865" s="90">
        <v>0.87529999999999997</v>
      </c>
    </row>
    <row r="6866" spans="1:2" x14ac:dyDescent="0.25">
      <c r="A6866" s="4">
        <v>36090</v>
      </c>
      <c r="B6866" s="90">
        <v>1.0203</v>
      </c>
    </row>
    <row r="6867" spans="1:2" x14ac:dyDescent="0.25">
      <c r="A6867" s="4">
        <v>36089</v>
      </c>
      <c r="B6867" s="90">
        <v>1.1136999999999999</v>
      </c>
    </row>
    <row r="6868" spans="1:2" x14ac:dyDescent="0.25">
      <c r="A6868" s="4">
        <v>36088</v>
      </c>
      <c r="B6868" s="90">
        <v>1.0982000000000001</v>
      </c>
    </row>
    <row r="6869" spans="1:2" x14ac:dyDescent="0.25">
      <c r="A6869" s="4">
        <v>36087</v>
      </c>
      <c r="B6869" s="90">
        <v>1.1579999999999999</v>
      </c>
    </row>
    <row r="6870" spans="1:2" x14ac:dyDescent="0.25">
      <c r="A6870" s="4">
        <v>36086</v>
      </c>
      <c r="B6870" s="90">
        <v>1.0368999999999999</v>
      </c>
    </row>
    <row r="6871" spans="1:2" x14ac:dyDescent="0.25">
      <c r="A6871" s="4">
        <v>36085</v>
      </c>
      <c r="B6871" s="90">
        <v>0.90959999999999996</v>
      </c>
    </row>
    <row r="6872" spans="1:2" x14ac:dyDescent="0.25">
      <c r="A6872" s="4">
        <v>36084</v>
      </c>
      <c r="B6872" s="90">
        <v>0.91539999999999999</v>
      </c>
    </row>
    <row r="6873" spans="1:2" x14ac:dyDescent="0.25">
      <c r="A6873" s="4">
        <v>36083</v>
      </c>
      <c r="B6873" s="90">
        <v>1.0107999999999999</v>
      </c>
    </row>
    <row r="6874" spans="1:2" x14ac:dyDescent="0.25">
      <c r="A6874" s="4">
        <v>36082</v>
      </c>
      <c r="B6874" s="90">
        <v>1.0872999999999999</v>
      </c>
    </row>
    <row r="6875" spans="1:2" x14ac:dyDescent="0.25">
      <c r="A6875" s="4">
        <v>36081</v>
      </c>
      <c r="B6875" s="90">
        <v>1.1157999999999999</v>
      </c>
    </row>
    <row r="6876" spans="1:2" x14ac:dyDescent="0.25">
      <c r="A6876" s="4">
        <v>36080</v>
      </c>
      <c r="B6876" s="90">
        <v>0.95809999999999995</v>
      </c>
    </row>
    <row r="6877" spans="1:2" x14ac:dyDescent="0.25">
      <c r="A6877" s="4">
        <v>36079</v>
      </c>
      <c r="B6877" s="90">
        <v>0.83460000000000001</v>
      </c>
    </row>
    <row r="6878" spans="1:2" x14ac:dyDescent="0.25">
      <c r="A6878" s="4">
        <v>36078</v>
      </c>
      <c r="B6878" s="90">
        <v>0.71130000000000004</v>
      </c>
    </row>
    <row r="6879" spans="1:2" x14ac:dyDescent="0.25">
      <c r="A6879" s="4">
        <v>36077</v>
      </c>
      <c r="B6879" s="90">
        <v>0.68200000000000005</v>
      </c>
    </row>
    <row r="6880" spans="1:2" x14ac:dyDescent="0.25">
      <c r="A6880" s="4">
        <v>36076</v>
      </c>
      <c r="B6880" s="90">
        <v>0.81120000000000003</v>
      </c>
    </row>
    <row r="6881" spans="1:2" x14ac:dyDescent="0.25">
      <c r="A6881" s="4">
        <v>36075</v>
      </c>
      <c r="B6881" s="90">
        <v>0.93240000000000001</v>
      </c>
    </row>
    <row r="6882" spans="1:2" x14ac:dyDescent="0.25">
      <c r="A6882" s="4">
        <v>36074</v>
      </c>
      <c r="B6882" s="90">
        <v>0.92949999999999999</v>
      </c>
    </row>
    <row r="6883" spans="1:2" x14ac:dyDescent="0.25">
      <c r="A6883" s="4">
        <v>36073</v>
      </c>
      <c r="B6883" s="90">
        <v>0.97160000000000002</v>
      </c>
    </row>
    <row r="6884" spans="1:2" x14ac:dyDescent="0.25">
      <c r="A6884" s="4">
        <v>36072</v>
      </c>
      <c r="B6884" s="90">
        <v>0.79820000000000002</v>
      </c>
    </row>
    <row r="6885" spans="1:2" x14ac:dyDescent="0.25">
      <c r="A6885" s="4">
        <v>36071</v>
      </c>
      <c r="B6885" s="90">
        <v>0.67669999999999997</v>
      </c>
    </row>
    <row r="6886" spans="1:2" x14ac:dyDescent="0.25">
      <c r="A6886" s="4">
        <v>36070</v>
      </c>
      <c r="B6886" s="90">
        <v>0.749</v>
      </c>
    </row>
    <row r="6887" spans="1:2" x14ac:dyDescent="0.25">
      <c r="A6887" s="4">
        <v>36069</v>
      </c>
      <c r="B6887" s="90">
        <v>0.88919999999999999</v>
      </c>
    </row>
    <row r="6888" spans="1:2" x14ac:dyDescent="0.25">
      <c r="A6888" s="4">
        <v>36068</v>
      </c>
      <c r="B6888" s="90">
        <v>1.3724000000000001</v>
      </c>
    </row>
    <row r="6889" spans="1:2" x14ac:dyDescent="0.25">
      <c r="A6889" s="4">
        <v>36067</v>
      </c>
      <c r="B6889" s="90">
        <v>1.4117</v>
      </c>
    </row>
    <row r="6890" spans="1:2" x14ac:dyDescent="0.25">
      <c r="A6890" s="4">
        <v>36066</v>
      </c>
      <c r="B6890" s="90">
        <v>1.3529</v>
      </c>
    </row>
    <row r="6891" spans="1:2" x14ac:dyDescent="0.25">
      <c r="A6891" s="4">
        <v>36065</v>
      </c>
      <c r="B6891" s="90">
        <v>1.2617</v>
      </c>
    </row>
    <row r="6892" spans="1:2" x14ac:dyDescent="0.25">
      <c r="A6892" s="4">
        <v>36064</v>
      </c>
      <c r="B6892" s="90">
        <v>1.1458999999999999</v>
      </c>
    </row>
    <row r="6893" spans="1:2" x14ac:dyDescent="0.25">
      <c r="A6893" s="4">
        <v>36063</v>
      </c>
      <c r="B6893" s="90">
        <v>1.2851999999999999</v>
      </c>
    </row>
    <row r="6894" spans="1:2" x14ac:dyDescent="0.25">
      <c r="A6894" s="4">
        <v>36062</v>
      </c>
      <c r="B6894" s="90">
        <v>1.3583000000000001</v>
      </c>
    </row>
    <row r="6895" spans="1:2" x14ac:dyDescent="0.25">
      <c r="A6895" s="4">
        <v>36061</v>
      </c>
      <c r="B6895" s="90">
        <v>1.323</v>
      </c>
    </row>
    <row r="6896" spans="1:2" x14ac:dyDescent="0.25">
      <c r="A6896" s="4">
        <v>36060</v>
      </c>
      <c r="B6896" s="90">
        <v>1.3393999999999999</v>
      </c>
    </row>
    <row r="6897" spans="1:2" x14ac:dyDescent="0.25">
      <c r="A6897" s="4">
        <v>36059</v>
      </c>
      <c r="B6897" s="90">
        <v>1.4101999999999999</v>
      </c>
    </row>
    <row r="6898" spans="1:2" x14ac:dyDescent="0.25">
      <c r="A6898" s="4">
        <v>36058</v>
      </c>
      <c r="B6898" s="90">
        <v>1.1674</v>
      </c>
    </row>
    <row r="6899" spans="1:2" x14ac:dyDescent="0.25">
      <c r="A6899" s="4">
        <v>36057</v>
      </c>
      <c r="B6899" s="90">
        <v>1.0563</v>
      </c>
    </row>
    <row r="6900" spans="1:2" x14ac:dyDescent="0.25">
      <c r="A6900" s="4">
        <v>36056</v>
      </c>
      <c r="B6900" s="90">
        <v>1.0421</v>
      </c>
    </row>
    <row r="6901" spans="1:2" x14ac:dyDescent="0.25">
      <c r="A6901" s="4">
        <v>36055</v>
      </c>
      <c r="B6901" s="90">
        <v>1.1520999999999999</v>
      </c>
    </row>
    <row r="6902" spans="1:2" x14ac:dyDescent="0.25">
      <c r="A6902" s="4">
        <v>36054</v>
      </c>
      <c r="B6902" s="90">
        <v>0.93369999999999997</v>
      </c>
    </row>
    <row r="6903" spans="1:2" x14ac:dyDescent="0.25">
      <c r="A6903" s="4">
        <v>36053</v>
      </c>
      <c r="B6903" s="90">
        <v>1.06</v>
      </c>
    </row>
    <row r="6904" spans="1:2" x14ac:dyDescent="0.25">
      <c r="A6904" s="4">
        <v>36052</v>
      </c>
      <c r="B6904" s="90">
        <v>1.3265</v>
      </c>
    </row>
    <row r="6905" spans="1:2" x14ac:dyDescent="0.25">
      <c r="A6905" s="4">
        <v>36051</v>
      </c>
      <c r="B6905" s="90">
        <v>1.2677</v>
      </c>
    </row>
    <row r="6906" spans="1:2" x14ac:dyDescent="0.25">
      <c r="A6906" s="4">
        <v>36050</v>
      </c>
      <c r="B6906" s="90">
        <v>1.2677</v>
      </c>
    </row>
    <row r="6907" spans="1:2" x14ac:dyDescent="0.25">
      <c r="A6907" s="4">
        <v>36049</v>
      </c>
      <c r="B6907" s="90">
        <v>1.4414</v>
      </c>
    </row>
    <row r="6908" spans="1:2" x14ac:dyDescent="0.25">
      <c r="A6908" s="4">
        <v>36048</v>
      </c>
      <c r="B6908" s="90">
        <v>1.28</v>
      </c>
    </row>
    <row r="6909" spans="1:2" x14ac:dyDescent="0.25">
      <c r="A6909" s="4">
        <v>36047</v>
      </c>
      <c r="B6909" s="90">
        <v>1.0762</v>
      </c>
    </row>
    <row r="6910" spans="1:2" x14ac:dyDescent="0.25">
      <c r="A6910" s="4">
        <v>36046</v>
      </c>
      <c r="B6910" s="90">
        <v>1.0464</v>
      </c>
    </row>
    <row r="6911" spans="1:2" x14ac:dyDescent="0.25">
      <c r="A6911" s="4">
        <v>36045</v>
      </c>
      <c r="B6911" s="90">
        <v>0.74709999999999999</v>
      </c>
    </row>
    <row r="6912" spans="1:2" x14ac:dyDescent="0.25">
      <c r="A6912" s="4">
        <v>36044</v>
      </c>
      <c r="B6912" s="90">
        <v>0.66180000000000005</v>
      </c>
    </row>
    <row r="6913" spans="1:2" x14ac:dyDescent="0.25">
      <c r="A6913" s="4">
        <v>36043</v>
      </c>
      <c r="B6913" s="90">
        <v>0.5766</v>
      </c>
    </row>
    <row r="6914" spans="1:2" x14ac:dyDescent="0.25">
      <c r="A6914" s="4">
        <v>36042</v>
      </c>
      <c r="B6914" s="90">
        <v>0.46810000000000002</v>
      </c>
    </row>
    <row r="6915" spans="1:2" x14ac:dyDescent="0.25">
      <c r="A6915" s="4">
        <v>36041</v>
      </c>
      <c r="B6915" s="90">
        <v>0.40749999999999997</v>
      </c>
    </row>
    <row r="6916" spans="1:2" x14ac:dyDescent="0.25">
      <c r="A6916" s="4">
        <v>36040</v>
      </c>
      <c r="B6916" s="90">
        <v>0.43070000000000003</v>
      </c>
    </row>
    <row r="6917" spans="1:2" x14ac:dyDescent="0.25">
      <c r="A6917" s="4">
        <v>36039</v>
      </c>
      <c r="B6917" s="90">
        <v>0.45119999999999999</v>
      </c>
    </row>
    <row r="6918" spans="1:2" x14ac:dyDescent="0.25">
      <c r="A6918" s="4">
        <v>36038</v>
      </c>
      <c r="B6918" s="90">
        <v>0.53959999999999997</v>
      </c>
    </row>
    <row r="6919" spans="1:2" x14ac:dyDescent="0.25">
      <c r="A6919" s="4">
        <v>36037</v>
      </c>
      <c r="B6919" s="90">
        <v>0.53839999999999999</v>
      </c>
    </row>
    <row r="6920" spans="1:2" x14ac:dyDescent="0.25">
      <c r="A6920" s="4">
        <v>36036</v>
      </c>
      <c r="B6920" s="90">
        <v>0.4632</v>
      </c>
    </row>
    <row r="6921" spans="1:2" x14ac:dyDescent="0.25">
      <c r="A6921" s="4">
        <v>36035</v>
      </c>
      <c r="B6921" s="90">
        <v>0.53049999999999997</v>
      </c>
    </row>
    <row r="6922" spans="1:2" x14ac:dyDescent="0.25">
      <c r="A6922" s="4">
        <v>36034</v>
      </c>
      <c r="B6922" s="90">
        <v>0.44700000000000001</v>
      </c>
    </row>
    <row r="6923" spans="1:2" x14ac:dyDescent="0.25">
      <c r="A6923" s="4">
        <v>36033</v>
      </c>
      <c r="B6923" s="90">
        <v>0.46600000000000003</v>
      </c>
    </row>
    <row r="6924" spans="1:2" x14ac:dyDescent="0.25">
      <c r="A6924" s="4">
        <v>36032</v>
      </c>
      <c r="B6924" s="90">
        <v>0.43609999999999999</v>
      </c>
    </row>
    <row r="6925" spans="1:2" x14ac:dyDescent="0.25">
      <c r="A6925" s="4">
        <v>36031</v>
      </c>
      <c r="B6925" s="90">
        <v>0.48759999999999998</v>
      </c>
    </row>
    <row r="6926" spans="1:2" x14ac:dyDescent="0.25">
      <c r="A6926" s="4">
        <v>36030</v>
      </c>
      <c r="B6926" s="90">
        <v>0.43369999999999997</v>
      </c>
    </row>
    <row r="6927" spans="1:2" x14ac:dyDescent="0.25">
      <c r="A6927" s="4">
        <v>36029</v>
      </c>
      <c r="B6927" s="90">
        <v>0.36349999999999999</v>
      </c>
    </row>
    <row r="6928" spans="1:2" x14ac:dyDescent="0.25">
      <c r="A6928" s="4">
        <v>36028</v>
      </c>
      <c r="B6928" s="90">
        <v>0.37840000000000001</v>
      </c>
    </row>
    <row r="6929" spans="1:2" x14ac:dyDescent="0.25">
      <c r="A6929" s="4">
        <v>36027</v>
      </c>
      <c r="B6929" s="90">
        <v>0.38940000000000002</v>
      </c>
    </row>
    <row r="6930" spans="1:2" x14ac:dyDescent="0.25">
      <c r="A6930" s="4">
        <v>36026</v>
      </c>
      <c r="B6930" s="90">
        <v>0.44429999999999997</v>
      </c>
    </row>
    <row r="6931" spans="1:2" x14ac:dyDescent="0.25">
      <c r="A6931" s="4">
        <v>36025</v>
      </c>
      <c r="B6931" s="90">
        <v>0.4456</v>
      </c>
    </row>
    <row r="6932" spans="1:2" x14ac:dyDescent="0.25">
      <c r="A6932" s="4">
        <v>36024</v>
      </c>
      <c r="B6932" s="90">
        <v>0.44009999999999999</v>
      </c>
    </row>
    <row r="6933" spans="1:2" x14ac:dyDescent="0.25">
      <c r="A6933" s="4">
        <v>36023</v>
      </c>
      <c r="B6933" s="90">
        <v>0.3826</v>
      </c>
    </row>
    <row r="6934" spans="1:2" x14ac:dyDescent="0.25">
      <c r="A6934" s="4">
        <v>36022</v>
      </c>
      <c r="B6934" s="90">
        <v>0.31490000000000001</v>
      </c>
    </row>
    <row r="6935" spans="1:2" x14ac:dyDescent="0.25">
      <c r="A6935" s="4">
        <v>36021</v>
      </c>
      <c r="B6935" s="90">
        <v>0.3241</v>
      </c>
    </row>
    <row r="6936" spans="1:2" x14ac:dyDescent="0.25">
      <c r="A6936" s="4">
        <v>36020</v>
      </c>
      <c r="B6936" s="90">
        <v>0.38300000000000001</v>
      </c>
    </row>
    <row r="6937" spans="1:2" x14ac:dyDescent="0.25">
      <c r="A6937" s="4">
        <v>36019</v>
      </c>
      <c r="B6937" s="90">
        <v>0.44829999999999998</v>
      </c>
    </row>
    <row r="6938" spans="1:2" x14ac:dyDescent="0.25">
      <c r="A6938" s="4">
        <v>36018</v>
      </c>
      <c r="B6938" s="90">
        <v>0.44669999999999999</v>
      </c>
    </row>
    <row r="6939" spans="1:2" x14ac:dyDescent="0.25">
      <c r="A6939" s="4">
        <v>36017</v>
      </c>
      <c r="B6939" s="90">
        <v>0.43680000000000002</v>
      </c>
    </row>
    <row r="6940" spans="1:2" x14ac:dyDescent="0.25">
      <c r="A6940" s="4">
        <v>36016</v>
      </c>
      <c r="B6940" s="90">
        <v>0.36859999999999998</v>
      </c>
    </row>
    <row r="6941" spans="1:2" x14ac:dyDescent="0.25">
      <c r="A6941" s="4">
        <v>36015</v>
      </c>
      <c r="B6941" s="90">
        <v>0.30159999999999998</v>
      </c>
    </row>
    <row r="6942" spans="1:2" x14ac:dyDescent="0.25">
      <c r="A6942" s="4">
        <v>36014</v>
      </c>
      <c r="B6942" s="90">
        <v>0.36749999999999999</v>
      </c>
    </row>
    <row r="6943" spans="1:2" x14ac:dyDescent="0.25">
      <c r="A6943" s="4">
        <v>36013</v>
      </c>
      <c r="B6943" s="90">
        <v>0.43790000000000001</v>
      </c>
    </row>
    <row r="6944" spans="1:2" x14ac:dyDescent="0.25">
      <c r="A6944" s="4">
        <v>36012</v>
      </c>
      <c r="B6944" s="90">
        <v>0.5282</v>
      </c>
    </row>
    <row r="6945" spans="1:2" x14ac:dyDescent="0.25">
      <c r="A6945" s="4">
        <v>36011</v>
      </c>
      <c r="B6945" s="90">
        <v>0.50819999999999999</v>
      </c>
    </row>
    <row r="6946" spans="1:2" x14ac:dyDescent="0.25">
      <c r="A6946" s="4">
        <v>36010</v>
      </c>
      <c r="B6946" s="90">
        <v>0.4995</v>
      </c>
    </row>
    <row r="6947" spans="1:2" x14ac:dyDescent="0.25">
      <c r="A6947" s="4">
        <v>36009</v>
      </c>
      <c r="B6947" s="90">
        <v>0.44219999999999998</v>
      </c>
    </row>
    <row r="6948" spans="1:2" x14ac:dyDescent="0.25">
      <c r="A6948" s="4">
        <v>36008</v>
      </c>
      <c r="B6948" s="90">
        <v>0.37490000000000001</v>
      </c>
    </row>
    <row r="6949" spans="1:2" x14ac:dyDescent="0.25">
      <c r="A6949" s="4">
        <v>36007</v>
      </c>
      <c r="B6949" s="90">
        <v>0.33450000000000002</v>
      </c>
    </row>
    <row r="6950" spans="1:2" x14ac:dyDescent="0.25">
      <c r="A6950" s="4">
        <v>36006</v>
      </c>
      <c r="B6950" s="90">
        <v>0.42970000000000003</v>
      </c>
    </row>
    <row r="6951" spans="1:2" x14ac:dyDescent="0.25">
      <c r="A6951" s="4">
        <v>36005</v>
      </c>
      <c r="B6951" s="90">
        <v>0.48309999999999997</v>
      </c>
    </row>
    <row r="6952" spans="1:2" x14ac:dyDescent="0.25">
      <c r="A6952" s="4">
        <v>36004</v>
      </c>
      <c r="B6952" s="90">
        <v>0.4854</v>
      </c>
    </row>
    <row r="6953" spans="1:2" x14ac:dyDescent="0.25">
      <c r="A6953" s="4">
        <v>36003</v>
      </c>
      <c r="B6953" s="90">
        <v>0.47370000000000001</v>
      </c>
    </row>
    <row r="6954" spans="1:2" x14ac:dyDescent="0.25">
      <c r="A6954" s="4">
        <v>36002</v>
      </c>
      <c r="B6954" s="90">
        <v>0.40870000000000001</v>
      </c>
    </row>
    <row r="6955" spans="1:2" x14ac:dyDescent="0.25">
      <c r="A6955" s="4">
        <v>36001</v>
      </c>
      <c r="B6955" s="90">
        <v>0.3407</v>
      </c>
    </row>
    <row r="6956" spans="1:2" x14ac:dyDescent="0.25">
      <c r="A6956" s="4">
        <v>36000</v>
      </c>
      <c r="B6956" s="90">
        <v>0.34350000000000003</v>
      </c>
    </row>
    <row r="6957" spans="1:2" x14ac:dyDescent="0.25">
      <c r="A6957" s="4">
        <v>35999</v>
      </c>
      <c r="B6957" s="90">
        <v>0.4143</v>
      </c>
    </row>
    <row r="6958" spans="1:2" x14ac:dyDescent="0.25">
      <c r="A6958" s="4">
        <v>35998</v>
      </c>
      <c r="B6958" s="90">
        <v>0.51900000000000002</v>
      </c>
    </row>
    <row r="6959" spans="1:2" x14ac:dyDescent="0.25">
      <c r="A6959" s="4">
        <v>35997</v>
      </c>
      <c r="B6959" s="90">
        <v>0.52270000000000005</v>
      </c>
    </row>
    <row r="6960" spans="1:2" x14ac:dyDescent="0.25">
      <c r="A6960" s="4">
        <v>35996</v>
      </c>
      <c r="B6960" s="90">
        <v>0.50939999999999996</v>
      </c>
    </row>
    <row r="6961" spans="1:2" x14ac:dyDescent="0.25">
      <c r="A6961" s="4">
        <v>35995</v>
      </c>
      <c r="B6961" s="90">
        <v>0.4481</v>
      </c>
    </row>
    <row r="6962" spans="1:2" x14ac:dyDescent="0.25">
      <c r="A6962" s="4">
        <v>35994</v>
      </c>
      <c r="B6962" s="90">
        <v>0.37819999999999998</v>
      </c>
    </row>
    <row r="6963" spans="1:2" x14ac:dyDescent="0.25">
      <c r="A6963" s="4">
        <v>35993</v>
      </c>
      <c r="B6963" s="90">
        <v>0.38600000000000001</v>
      </c>
    </row>
    <row r="6964" spans="1:2" x14ac:dyDescent="0.25">
      <c r="A6964" s="4">
        <v>35992</v>
      </c>
      <c r="B6964" s="90">
        <v>0.47349999999999998</v>
      </c>
    </row>
    <row r="6965" spans="1:2" x14ac:dyDescent="0.25">
      <c r="A6965" s="4">
        <v>35991</v>
      </c>
      <c r="B6965" s="90">
        <v>0.56769999999999998</v>
      </c>
    </row>
    <row r="6966" spans="1:2" x14ac:dyDescent="0.25">
      <c r="A6966" s="4">
        <v>35990</v>
      </c>
      <c r="B6966" s="90">
        <v>0.52900000000000003</v>
      </c>
    </row>
    <row r="6967" spans="1:2" x14ac:dyDescent="0.25">
      <c r="A6967" s="4">
        <v>35989</v>
      </c>
      <c r="B6967" s="90">
        <v>0.53610000000000002</v>
      </c>
    </row>
    <row r="6968" spans="1:2" x14ac:dyDescent="0.25">
      <c r="A6968" s="4">
        <v>35988</v>
      </c>
      <c r="B6968" s="90">
        <v>0.4652</v>
      </c>
    </row>
    <row r="6969" spans="1:2" x14ac:dyDescent="0.25">
      <c r="A6969" s="4">
        <v>35987</v>
      </c>
      <c r="B6969" s="90">
        <v>0.39450000000000002</v>
      </c>
    </row>
    <row r="6970" spans="1:2" x14ac:dyDescent="0.25">
      <c r="A6970" s="4">
        <v>35986</v>
      </c>
      <c r="B6970" s="90">
        <v>0.39439999999999997</v>
      </c>
    </row>
    <row r="6971" spans="1:2" x14ac:dyDescent="0.25">
      <c r="A6971" s="4">
        <v>35985</v>
      </c>
      <c r="B6971" s="90">
        <v>0.45839999999999997</v>
      </c>
    </row>
    <row r="6972" spans="1:2" x14ac:dyDescent="0.25">
      <c r="A6972" s="4">
        <v>35984</v>
      </c>
      <c r="B6972" s="90">
        <v>0.53749999999999998</v>
      </c>
    </row>
    <row r="6973" spans="1:2" x14ac:dyDescent="0.25">
      <c r="A6973" s="4">
        <v>35983</v>
      </c>
      <c r="B6973" s="90">
        <v>0.53680000000000005</v>
      </c>
    </row>
    <row r="6974" spans="1:2" x14ac:dyDescent="0.25">
      <c r="A6974" s="4">
        <v>35982</v>
      </c>
      <c r="B6974" s="90">
        <v>0.58540000000000003</v>
      </c>
    </row>
    <row r="6975" spans="1:2" x14ac:dyDescent="0.25">
      <c r="A6975" s="4">
        <v>35981</v>
      </c>
      <c r="B6975" s="90">
        <v>0.49209999999999998</v>
      </c>
    </row>
    <row r="6976" spans="1:2" x14ac:dyDescent="0.25">
      <c r="A6976" s="4">
        <v>35980</v>
      </c>
      <c r="B6976" s="90">
        <v>0.42020000000000002</v>
      </c>
    </row>
    <row r="6977" spans="1:2" x14ac:dyDescent="0.25">
      <c r="A6977" s="4">
        <v>35979</v>
      </c>
      <c r="B6977" s="90">
        <v>0.4007</v>
      </c>
    </row>
    <row r="6978" spans="1:2" x14ac:dyDescent="0.25">
      <c r="A6978" s="4">
        <v>35978</v>
      </c>
      <c r="B6978" s="90">
        <v>0.49669999999999997</v>
      </c>
    </row>
    <row r="6979" spans="1:2" x14ac:dyDescent="0.25">
      <c r="A6979" s="4">
        <v>35977</v>
      </c>
      <c r="B6979" s="90">
        <v>0.47899999999999998</v>
      </c>
    </row>
    <row r="6980" spans="1:2" x14ac:dyDescent="0.25">
      <c r="A6980" s="4">
        <v>35976</v>
      </c>
      <c r="B6980" s="90">
        <v>0.46870000000000001</v>
      </c>
    </row>
    <row r="6981" spans="1:2" x14ac:dyDescent="0.25">
      <c r="A6981" s="4">
        <v>35975</v>
      </c>
      <c r="B6981" s="90">
        <v>0.46210000000000001</v>
      </c>
    </row>
    <row r="6982" spans="1:2" x14ac:dyDescent="0.25">
      <c r="A6982" s="4">
        <v>35974</v>
      </c>
      <c r="B6982" s="90">
        <v>0.39700000000000002</v>
      </c>
    </row>
    <row r="6983" spans="1:2" x14ac:dyDescent="0.25">
      <c r="A6983" s="4">
        <v>35973</v>
      </c>
      <c r="B6983" s="90">
        <v>0.32390000000000002</v>
      </c>
    </row>
    <row r="6984" spans="1:2" x14ac:dyDescent="0.25">
      <c r="A6984" s="4">
        <v>35972</v>
      </c>
      <c r="B6984" s="90">
        <v>0.4047</v>
      </c>
    </row>
    <row r="6985" spans="1:2" x14ac:dyDescent="0.25">
      <c r="A6985" s="4">
        <v>35971</v>
      </c>
      <c r="B6985" s="90">
        <v>0.48720000000000002</v>
      </c>
    </row>
    <row r="6986" spans="1:2" x14ac:dyDescent="0.25">
      <c r="A6986" s="4">
        <v>35970</v>
      </c>
      <c r="B6986" s="90">
        <v>0.46929999999999999</v>
      </c>
    </row>
    <row r="6987" spans="1:2" x14ac:dyDescent="0.25">
      <c r="A6987" s="4">
        <v>35969</v>
      </c>
      <c r="B6987" s="90">
        <v>0.4451</v>
      </c>
    </row>
    <row r="6988" spans="1:2" x14ac:dyDescent="0.25">
      <c r="A6988" s="4">
        <v>35968</v>
      </c>
      <c r="B6988" s="90">
        <v>0.47810000000000002</v>
      </c>
    </row>
    <row r="6989" spans="1:2" x14ac:dyDescent="0.25">
      <c r="A6989" s="4">
        <v>35967</v>
      </c>
      <c r="B6989" s="90">
        <v>0.40679999999999999</v>
      </c>
    </row>
    <row r="6990" spans="1:2" x14ac:dyDescent="0.25">
      <c r="A6990" s="4">
        <v>35966</v>
      </c>
      <c r="B6990" s="90">
        <v>0.3332</v>
      </c>
    </row>
    <row r="6991" spans="1:2" x14ac:dyDescent="0.25">
      <c r="A6991" s="4">
        <v>35965</v>
      </c>
      <c r="B6991" s="90">
        <v>0.40899999999999997</v>
      </c>
    </row>
    <row r="6992" spans="1:2" x14ac:dyDescent="0.25">
      <c r="A6992" s="4">
        <v>35964</v>
      </c>
      <c r="B6992" s="90">
        <v>0.49769999999999998</v>
      </c>
    </row>
    <row r="6993" spans="1:2" x14ac:dyDescent="0.25">
      <c r="A6993" s="4">
        <v>35963</v>
      </c>
      <c r="B6993" s="90">
        <v>0.52029999999999998</v>
      </c>
    </row>
    <row r="6994" spans="1:2" x14ac:dyDescent="0.25">
      <c r="A6994" s="4">
        <v>35962</v>
      </c>
      <c r="B6994" s="90">
        <v>0.54190000000000005</v>
      </c>
    </row>
    <row r="6995" spans="1:2" x14ac:dyDescent="0.25">
      <c r="A6995" s="4">
        <v>35961</v>
      </c>
      <c r="B6995" s="90">
        <v>0.58740000000000003</v>
      </c>
    </row>
    <row r="6996" spans="1:2" x14ac:dyDescent="0.25">
      <c r="A6996" s="4">
        <v>35960</v>
      </c>
      <c r="B6996" s="90">
        <v>0.48920000000000002</v>
      </c>
    </row>
    <row r="6997" spans="1:2" x14ac:dyDescent="0.25">
      <c r="A6997" s="4">
        <v>35959</v>
      </c>
      <c r="B6997" s="90">
        <v>0.41160000000000002</v>
      </c>
    </row>
    <row r="6998" spans="1:2" x14ac:dyDescent="0.25">
      <c r="A6998" s="4">
        <v>35958</v>
      </c>
      <c r="B6998" s="90">
        <v>0.46949999999999997</v>
      </c>
    </row>
    <row r="6999" spans="1:2" x14ac:dyDescent="0.25">
      <c r="A6999" s="4">
        <v>35957</v>
      </c>
      <c r="B6999" s="90">
        <v>0.45269999999999999</v>
      </c>
    </row>
    <row r="7000" spans="1:2" x14ac:dyDescent="0.25">
      <c r="A7000" s="4">
        <v>35956</v>
      </c>
      <c r="B7000" s="90">
        <v>0.436</v>
      </c>
    </row>
    <row r="7001" spans="1:2" x14ac:dyDescent="0.25">
      <c r="A7001" s="4">
        <v>35955</v>
      </c>
      <c r="B7001" s="90">
        <v>0.45689999999999997</v>
      </c>
    </row>
    <row r="7002" spans="1:2" x14ac:dyDescent="0.25">
      <c r="A7002" s="4">
        <v>35954</v>
      </c>
      <c r="B7002" s="90">
        <v>0.45629999999999998</v>
      </c>
    </row>
    <row r="7003" spans="1:2" x14ac:dyDescent="0.25">
      <c r="A7003" s="4">
        <v>35953</v>
      </c>
      <c r="B7003" s="90">
        <v>0.39629999999999999</v>
      </c>
    </row>
    <row r="7004" spans="1:2" x14ac:dyDescent="0.25">
      <c r="A7004" s="4">
        <v>35952</v>
      </c>
      <c r="B7004" s="90">
        <v>0.3196</v>
      </c>
    </row>
    <row r="7005" spans="1:2" x14ac:dyDescent="0.25">
      <c r="A7005" s="4">
        <v>35951</v>
      </c>
      <c r="B7005" s="90">
        <v>0.4123</v>
      </c>
    </row>
    <row r="7006" spans="1:2" x14ac:dyDescent="0.25">
      <c r="A7006" s="4">
        <v>35950</v>
      </c>
      <c r="B7006" s="90">
        <v>0.47060000000000002</v>
      </c>
    </row>
    <row r="7007" spans="1:2" x14ac:dyDescent="0.25">
      <c r="A7007" s="4">
        <v>35949</v>
      </c>
      <c r="B7007" s="90">
        <v>0.46970000000000001</v>
      </c>
    </row>
    <row r="7008" spans="1:2" x14ac:dyDescent="0.25">
      <c r="A7008" s="4">
        <v>35948</v>
      </c>
      <c r="B7008" s="90">
        <v>0.47689999999999999</v>
      </c>
    </row>
    <row r="7009" spans="1:2" x14ac:dyDescent="0.25">
      <c r="A7009" s="4">
        <v>35947</v>
      </c>
      <c r="B7009" s="90">
        <v>0.49130000000000001</v>
      </c>
    </row>
    <row r="7010" spans="1:2" x14ac:dyDescent="0.25">
      <c r="A7010" s="4">
        <v>35946</v>
      </c>
      <c r="B7010" s="90">
        <v>0.50629999999999997</v>
      </c>
    </row>
    <row r="7011" spans="1:2" x14ac:dyDescent="0.25">
      <c r="A7011" s="4">
        <v>35945</v>
      </c>
      <c r="B7011" s="90">
        <v>0.4279</v>
      </c>
    </row>
    <row r="7012" spans="1:2" x14ac:dyDescent="0.25">
      <c r="A7012" s="4">
        <v>35944</v>
      </c>
      <c r="B7012" s="90">
        <v>0.44230000000000003</v>
      </c>
    </row>
    <row r="7013" spans="1:2" x14ac:dyDescent="0.25">
      <c r="A7013" s="4">
        <v>35943</v>
      </c>
      <c r="B7013" s="90">
        <v>0.45950000000000002</v>
      </c>
    </row>
    <row r="7014" spans="1:2" x14ac:dyDescent="0.25">
      <c r="A7014" s="4">
        <v>35942</v>
      </c>
      <c r="B7014" s="90">
        <v>0.60489999999999999</v>
      </c>
    </row>
    <row r="7015" spans="1:2" x14ac:dyDescent="0.25">
      <c r="A7015" s="4">
        <v>35941</v>
      </c>
      <c r="B7015" s="90">
        <v>0.56799999999999995</v>
      </c>
    </row>
    <row r="7016" spans="1:2" x14ac:dyDescent="0.25">
      <c r="A7016" s="4">
        <v>35940</v>
      </c>
      <c r="B7016" s="90">
        <v>0.57650000000000001</v>
      </c>
    </row>
    <row r="7017" spans="1:2" x14ac:dyDescent="0.25">
      <c r="A7017" s="4">
        <v>35939</v>
      </c>
      <c r="B7017" s="90">
        <v>0.49680000000000002</v>
      </c>
    </row>
    <row r="7018" spans="1:2" x14ac:dyDescent="0.25">
      <c r="A7018" s="4">
        <v>35938</v>
      </c>
      <c r="B7018" s="90">
        <v>0.41889999999999999</v>
      </c>
    </row>
    <row r="7019" spans="1:2" x14ac:dyDescent="0.25">
      <c r="A7019" s="4">
        <v>35937</v>
      </c>
      <c r="B7019" s="90">
        <v>0.41739999999999999</v>
      </c>
    </row>
    <row r="7020" spans="1:2" x14ac:dyDescent="0.25">
      <c r="A7020" s="4">
        <v>35936</v>
      </c>
      <c r="B7020" s="90">
        <v>0.44840000000000002</v>
      </c>
    </row>
    <row r="7021" spans="1:2" x14ac:dyDescent="0.25">
      <c r="A7021" s="4">
        <v>35935</v>
      </c>
      <c r="B7021" s="90">
        <v>0.59219999999999995</v>
      </c>
    </row>
    <row r="7022" spans="1:2" x14ac:dyDescent="0.25">
      <c r="A7022" s="4">
        <v>35934</v>
      </c>
      <c r="B7022" s="90">
        <v>0.62450000000000006</v>
      </c>
    </row>
    <row r="7023" spans="1:2" x14ac:dyDescent="0.25">
      <c r="A7023" s="4">
        <v>35933</v>
      </c>
      <c r="B7023" s="90">
        <v>0.61839999999999995</v>
      </c>
    </row>
    <row r="7024" spans="1:2" x14ac:dyDescent="0.25">
      <c r="A7024" s="4">
        <v>35932</v>
      </c>
      <c r="B7024" s="90">
        <v>0.54249999999999998</v>
      </c>
    </row>
    <row r="7025" spans="1:2" x14ac:dyDescent="0.25">
      <c r="A7025" s="4">
        <v>35931</v>
      </c>
      <c r="B7025" s="90">
        <v>0.46229999999999999</v>
      </c>
    </row>
    <row r="7026" spans="1:2" x14ac:dyDescent="0.25">
      <c r="A7026" s="4">
        <v>35930</v>
      </c>
      <c r="B7026" s="90">
        <v>0.4662</v>
      </c>
    </row>
    <row r="7027" spans="1:2" x14ac:dyDescent="0.25">
      <c r="A7027" s="4">
        <v>35929</v>
      </c>
      <c r="B7027" s="90">
        <v>0.51680000000000004</v>
      </c>
    </row>
    <row r="7028" spans="1:2" x14ac:dyDescent="0.25">
      <c r="A7028" s="4">
        <v>35928</v>
      </c>
      <c r="B7028" s="90">
        <v>0.62339999999999995</v>
      </c>
    </row>
    <row r="7029" spans="1:2" x14ac:dyDescent="0.25">
      <c r="A7029" s="4">
        <v>35927</v>
      </c>
      <c r="B7029" s="90">
        <v>0.60960000000000003</v>
      </c>
    </row>
    <row r="7030" spans="1:2" x14ac:dyDescent="0.25">
      <c r="A7030" s="4">
        <v>35926</v>
      </c>
      <c r="B7030" s="90">
        <v>0.68859999999999999</v>
      </c>
    </row>
    <row r="7031" spans="1:2" x14ac:dyDescent="0.25">
      <c r="A7031" s="4">
        <v>35925</v>
      </c>
      <c r="B7031" s="90">
        <v>0.61380000000000001</v>
      </c>
    </row>
    <row r="7032" spans="1:2" x14ac:dyDescent="0.25">
      <c r="A7032" s="4">
        <v>35924</v>
      </c>
      <c r="B7032" s="90">
        <v>0.53400000000000003</v>
      </c>
    </row>
    <row r="7033" spans="1:2" x14ac:dyDescent="0.25">
      <c r="A7033" s="4">
        <v>35923</v>
      </c>
      <c r="B7033" s="90">
        <v>0.53869999999999996</v>
      </c>
    </row>
    <row r="7034" spans="1:2" x14ac:dyDescent="0.25">
      <c r="A7034" s="4">
        <v>35922</v>
      </c>
      <c r="B7034" s="90">
        <v>0.59840000000000004</v>
      </c>
    </row>
    <row r="7035" spans="1:2" x14ac:dyDescent="0.25">
      <c r="A7035" s="4">
        <v>35921</v>
      </c>
      <c r="B7035" s="90">
        <v>0.71179999999999999</v>
      </c>
    </row>
    <row r="7036" spans="1:2" x14ac:dyDescent="0.25">
      <c r="A7036" s="4">
        <v>35920</v>
      </c>
      <c r="B7036" s="90">
        <v>0.68420000000000003</v>
      </c>
    </row>
    <row r="7037" spans="1:2" x14ac:dyDescent="0.25">
      <c r="A7037" s="4">
        <v>35919</v>
      </c>
      <c r="B7037" s="90">
        <v>0.7026</v>
      </c>
    </row>
    <row r="7038" spans="1:2" x14ac:dyDescent="0.25">
      <c r="A7038" s="4">
        <v>35918</v>
      </c>
      <c r="B7038" s="90">
        <v>0.61380000000000001</v>
      </c>
    </row>
    <row r="7039" spans="1:2" x14ac:dyDescent="0.25">
      <c r="A7039" s="4">
        <v>35917</v>
      </c>
      <c r="B7039" s="90">
        <v>0.53400000000000003</v>
      </c>
    </row>
    <row r="7040" spans="1:2" x14ac:dyDescent="0.25">
      <c r="A7040" s="4">
        <v>35916</v>
      </c>
      <c r="B7040" s="90">
        <v>0.45429999999999998</v>
      </c>
    </row>
    <row r="7041" spans="1:2" x14ac:dyDescent="0.25">
      <c r="A7041" s="4">
        <v>35915</v>
      </c>
      <c r="B7041" s="90">
        <v>0.51600000000000001</v>
      </c>
    </row>
    <row r="7042" spans="1:2" x14ac:dyDescent="0.25">
      <c r="A7042" s="4">
        <v>35914</v>
      </c>
      <c r="B7042" s="90">
        <v>0.55389999999999995</v>
      </c>
    </row>
    <row r="7043" spans="1:2" x14ac:dyDescent="0.25">
      <c r="A7043" s="4">
        <v>35913</v>
      </c>
      <c r="B7043" s="90">
        <v>0.54379999999999995</v>
      </c>
    </row>
    <row r="7044" spans="1:2" x14ac:dyDescent="0.25">
      <c r="A7044" s="4">
        <v>35912</v>
      </c>
      <c r="B7044" s="90">
        <v>0.55559999999999998</v>
      </c>
    </row>
    <row r="7045" spans="1:2" x14ac:dyDescent="0.25">
      <c r="A7045" s="4">
        <v>35911</v>
      </c>
      <c r="B7045" s="90">
        <v>0.46510000000000001</v>
      </c>
    </row>
    <row r="7046" spans="1:2" x14ac:dyDescent="0.25">
      <c r="A7046" s="4">
        <v>35910</v>
      </c>
      <c r="B7046" s="90">
        <v>0.38440000000000002</v>
      </c>
    </row>
    <row r="7047" spans="1:2" x14ac:dyDescent="0.25">
      <c r="A7047" s="4">
        <v>35909</v>
      </c>
      <c r="B7047" s="90">
        <v>0.45579999999999998</v>
      </c>
    </row>
    <row r="7048" spans="1:2" x14ac:dyDescent="0.25">
      <c r="A7048" s="4">
        <v>35908</v>
      </c>
      <c r="B7048" s="90">
        <v>0.55249999999999999</v>
      </c>
    </row>
    <row r="7049" spans="1:2" x14ac:dyDescent="0.25">
      <c r="A7049" s="4">
        <v>35907</v>
      </c>
      <c r="B7049" s="90">
        <v>0.55030000000000001</v>
      </c>
    </row>
    <row r="7050" spans="1:2" x14ac:dyDescent="0.25">
      <c r="A7050" s="4">
        <v>35906</v>
      </c>
      <c r="B7050" s="90">
        <v>0.46289999999999998</v>
      </c>
    </row>
    <row r="7051" spans="1:2" x14ac:dyDescent="0.25">
      <c r="A7051" s="4">
        <v>35905</v>
      </c>
      <c r="B7051" s="90">
        <v>0.45650000000000002</v>
      </c>
    </row>
    <row r="7052" spans="1:2" x14ac:dyDescent="0.25">
      <c r="A7052" s="4">
        <v>35904</v>
      </c>
      <c r="B7052" s="90">
        <v>0.3831</v>
      </c>
    </row>
    <row r="7053" spans="1:2" x14ac:dyDescent="0.25">
      <c r="A7053" s="4">
        <v>35903</v>
      </c>
      <c r="B7053" s="90">
        <v>0.30249999999999999</v>
      </c>
    </row>
    <row r="7054" spans="1:2" x14ac:dyDescent="0.25">
      <c r="A7054" s="4">
        <v>35902</v>
      </c>
      <c r="B7054" s="90">
        <v>0.39</v>
      </c>
    </row>
    <row r="7055" spans="1:2" x14ac:dyDescent="0.25">
      <c r="A7055" s="4">
        <v>35901</v>
      </c>
      <c r="B7055" s="90">
        <v>0.49070000000000003</v>
      </c>
    </row>
    <row r="7056" spans="1:2" x14ac:dyDescent="0.25">
      <c r="A7056" s="4">
        <v>35900</v>
      </c>
      <c r="B7056" s="90">
        <v>0.45169999999999999</v>
      </c>
    </row>
    <row r="7057" spans="1:2" x14ac:dyDescent="0.25">
      <c r="A7057" s="4">
        <v>35899</v>
      </c>
      <c r="B7057" s="90">
        <v>0.47299999999999998</v>
      </c>
    </row>
    <row r="7058" spans="1:2" x14ac:dyDescent="0.25">
      <c r="A7058" s="4">
        <v>35898</v>
      </c>
      <c r="B7058" s="90">
        <v>0.47339999999999999</v>
      </c>
    </row>
    <row r="7059" spans="1:2" x14ac:dyDescent="0.25">
      <c r="A7059" s="4">
        <v>35897</v>
      </c>
      <c r="B7059" s="90">
        <v>0.4133</v>
      </c>
    </row>
    <row r="7060" spans="1:2" x14ac:dyDescent="0.25">
      <c r="A7060" s="4">
        <v>35896</v>
      </c>
      <c r="B7060" s="90">
        <v>0.33119999999999999</v>
      </c>
    </row>
    <row r="7061" spans="1:2" x14ac:dyDescent="0.25">
      <c r="A7061" s="4">
        <v>35895</v>
      </c>
      <c r="B7061" s="90">
        <v>0.33119999999999999</v>
      </c>
    </row>
    <row r="7062" spans="1:2" x14ac:dyDescent="0.25">
      <c r="A7062" s="4">
        <v>35894</v>
      </c>
      <c r="B7062" s="90">
        <v>0.33119999999999999</v>
      </c>
    </row>
    <row r="7063" spans="1:2" x14ac:dyDescent="0.25">
      <c r="A7063" s="4">
        <v>35893</v>
      </c>
      <c r="B7063" s="90">
        <v>0.35120000000000001</v>
      </c>
    </row>
    <row r="7064" spans="1:2" x14ac:dyDescent="0.25">
      <c r="A7064" s="4">
        <v>35892</v>
      </c>
      <c r="B7064" s="90">
        <v>0.3579</v>
      </c>
    </row>
    <row r="7065" spans="1:2" x14ac:dyDescent="0.25">
      <c r="A7065" s="4">
        <v>35891</v>
      </c>
      <c r="B7065" s="90">
        <v>0.40720000000000001</v>
      </c>
    </row>
    <row r="7066" spans="1:2" x14ac:dyDescent="0.25">
      <c r="A7066" s="4">
        <v>35890</v>
      </c>
      <c r="B7066" s="90">
        <v>0.32219999999999999</v>
      </c>
    </row>
    <row r="7067" spans="1:2" x14ac:dyDescent="0.25">
      <c r="A7067" s="4">
        <v>35889</v>
      </c>
      <c r="B7067" s="90">
        <v>0.23580000000000001</v>
      </c>
    </row>
    <row r="7068" spans="1:2" x14ac:dyDescent="0.25">
      <c r="A7068" s="4">
        <v>35888</v>
      </c>
      <c r="B7068" s="90">
        <v>0.3236</v>
      </c>
    </row>
    <row r="7069" spans="1:2" x14ac:dyDescent="0.25">
      <c r="A7069" s="4">
        <v>35887</v>
      </c>
      <c r="B7069" s="90">
        <v>0.37340000000000001</v>
      </c>
    </row>
    <row r="7070" spans="1:2" x14ac:dyDescent="0.25">
      <c r="A7070" s="4">
        <v>35886</v>
      </c>
      <c r="B7070" s="90">
        <v>0.47199999999999998</v>
      </c>
    </row>
    <row r="7071" spans="1:2" x14ac:dyDescent="0.25">
      <c r="A7071" s="4">
        <v>35885</v>
      </c>
      <c r="B7071" s="90">
        <v>0.36230000000000001</v>
      </c>
    </row>
    <row r="7072" spans="1:2" x14ac:dyDescent="0.25">
      <c r="A7072" s="4">
        <v>35884</v>
      </c>
      <c r="B7072" s="90">
        <v>0.40310000000000001</v>
      </c>
    </row>
    <row r="7073" spans="1:2" x14ac:dyDescent="0.25">
      <c r="A7073" s="4">
        <v>35883</v>
      </c>
      <c r="B7073" s="90">
        <v>0.31269999999999998</v>
      </c>
    </row>
    <row r="7074" spans="1:2" x14ac:dyDescent="0.25">
      <c r="A7074" s="4">
        <v>35882</v>
      </c>
      <c r="B7074" s="90">
        <v>0.22550000000000001</v>
      </c>
    </row>
    <row r="7075" spans="1:2" x14ac:dyDescent="0.25">
      <c r="A7075" s="4">
        <v>35881</v>
      </c>
      <c r="B7075" s="90">
        <v>0.22270000000000001</v>
      </c>
    </row>
    <row r="7076" spans="1:2" x14ac:dyDescent="0.25">
      <c r="A7076" s="4">
        <v>35880</v>
      </c>
      <c r="B7076" s="90">
        <v>0.31190000000000001</v>
      </c>
    </row>
    <row r="7077" spans="1:2" x14ac:dyDescent="0.25">
      <c r="A7077" s="4">
        <v>35879</v>
      </c>
      <c r="B7077" s="90">
        <v>0.41020000000000001</v>
      </c>
    </row>
    <row r="7078" spans="1:2" x14ac:dyDescent="0.25">
      <c r="A7078" s="4">
        <v>35878</v>
      </c>
      <c r="B7078" s="90">
        <v>0.37269999999999998</v>
      </c>
    </row>
    <row r="7079" spans="1:2" x14ac:dyDescent="0.25">
      <c r="A7079" s="4">
        <v>35877</v>
      </c>
      <c r="B7079" s="90">
        <v>0.4239</v>
      </c>
    </row>
    <row r="7080" spans="1:2" x14ac:dyDescent="0.25">
      <c r="A7080" s="4">
        <v>35876</v>
      </c>
      <c r="B7080" s="90">
        <v>0.33700000000000002</v>
      </c>
    </row>
    <row r="7081" spans="1:2" x14ac:dyDescent="0.25">
      <c r="A7081" s="4">
        <v>35875</v>
      </c>
      <c r="B7081" s="90">
        <v>0.33700000000000002</v>
      </c>
    </row>
    <row r="7082" spans="1:2" x14ac:dyDescent="0.25">
      <c r="A7082" s="4">
        <v>35874</v>
      </c>
      <c r="B7082" s="90">
        <v>0.33850000000000002</v>
      </c>
    </row>
    <row r="7083" spans="1:2" x14ac:dyDescent="0.25">
      <c r="A7083" s="4">
        <v>35873</v>
      </c>
      <c r="B7083" s="90">
        <v>0.43769999999999998</v>
      </c>
    </row>
    <row r="7084" spans="1:2" x14ac:dyDescent="0.25">
      <c r="A7084" s="4">
        <v>35872</v>
      </c>
      <c r="B7084" s="90">
        <v>0.58750000000000002</v>
      </c>
    </row>
    <row r="7085" spans="1:2" x14ac:dyDescent="0.25">
      <c r="A7085" s="4">
        <v>35871</v>
      </c>
      <c r="B7085" s="90">
        <v>0.55330000000000001</v>
      </c>
    </row>
    <row r="7086" spans="1:2" x14ac:dyDescent="0.25">
      <c r="A7086" s="4">
        <v>35870</v>
      </c>
      <c r="B7086" s="90">
        <v>0.58750000000000002</v>
      </c>
    </row>
    <row r="7087" spans="1:2" x14ac:dyDescent="0.25">
      <c r="A7087" s="4">
        <v>35869</v>
      </c>
      <c r="B7087" s="90">
        <v>0.49590000000000001</v>
      </c>
    </row>
    <row r="7088" spans="1:2" x14ac:dyDescent="0.25">
      <c r="A7088" s="4">
        <v>35868</v>
      </c>
      <c r="B7088" s="90">
        <v>0.4037</v>
      </c>
    </row>
    <row r="7089" spans="1:2" x14ac:dyDescent="0.25">
      <c r="A7089" s="4">
        <v>35867</v>
      </c>
      <c r="B7089" s="90">
        <v>0.40429999999999999</v>
      </c>
    </row>
    <row r="7090" spans="1:2" x14ac:dyDescent="0.25">
      <c r="A7090" s="4">
        <v>35866</v>
      </c>
      <c r="B7090" s="90">
        <v>0.51859999999999995</v>
      </c>
    </row>
    <row r="7091" spans="1:2" x14ac:dyDescent="0.25">
      <c r="A7091" s="4">
        <v>35865</v>
      </c>
      <c r="B7091" s="90">
        <v>0.63239999999999996</v>
      </c>
    </row>
    <row r="7092" spans="1:2" x14ac:dyDescent="0.25">
      <c r="A7092" s="4">
        <v>35864</v>
      </c>
      <c r="B7092" s="90">
        <v>0.74719999999999998</v>
      </c>
    </row>
    <row r="7093" spans="1:2" x14ac:dyDescent="0.25">
      <c r="A7093" s="4">
        <v>35863</v>
      </c>
      <c r="B7093" s="90">
        <v>0.7974</v>
      </c>
    </row>
    <row r="7094" spans="1:2" x14ac:dyDescent="0.25">
      <c r="A7094" s="4">
        <v>35862</v>
      </c>
      <c r="B7094" s="90">
        <v>0.72489999999999999</v>
      </c>
    </row>
    <row r="7095" spans="1:2" x14ac:dyDescent="0.25">
      <c r="A7095" s="4">
        <v>35861</v>
      </c>
      <c r="B7095" s="90">
        <v>0.63049999999999995</v>
      </c>
    </row>
    <row r="7096" spans="1:2" x14ac:dyDescent="0.25">
      <c r="A7096" s="4">
        <v>35860</v>
      </c>
      <c r="B7096" s="90">
        <v>0.65059999999999996</v>
      </c>
    </row>
    <row r="7097" spans="1:2" x14ac:dyDescent="0.25">
      <c r="A7097" s="4">
        <v>35859</v>
      </c>
      <c r="B7097" s="90">
        <v>0.72260000000000002</v>
      </c>
    </row>
    <row r="7098" spans="1:2" x14ac:dyDescent="0.25">
      <c r="A7098" s="4">
        <v>35858</v>
      </c>
      <c r="B7098" s="90">
        <v>0.94159999999999999</v>
      </c>
    </row>
    <row r="7099" spans="1:2" x14ac:dyDescent="0.25">
      <c r="A7099" s="4">
        <v>35857</v>
      </c>
      <c r="B7099" s="90">
        <v>0.96930000000000005</v>
      </c>
    </row>
    <row r="7100" spans="1:2" x14ac:dyDescent="0.25">
      <c r="A7100" s="4">
        <v>35856</v>
      </c>
      <c r="B7100" s="90">
        <v>1.0004</v>
      </c>
    </row>
    <row r="7101" spans="1:2" x14ac:dyDescent="0.25">
      <c r="A7101" s="4">
        <v>35855</v>
      </c>
      <c r="B7101" s="90">
        <v>0.69450000000000001</v>
      </c>
    </row>
    <row r="7102" spans="1:2" x14ac:dyDescent="0.25">
      <c r="A7102" s="4">
        <v>35854</v>
      </c>
      <c r="B7102" s="90">
        <v>0.41710000000000003</v>
      </c>
    </row>
    <row r="7103" spans="1:2" x14ac:dyDescent="0.25">
      <c r="A7103" s="4">
        <v>35853</v>
      </c>
      <c r="B7103" s="90">
        <v>0.41860000000000003</v>
      </c>
    </row>
    <row r="7104" spans="1:2" x14ac:dyDescent="0.25">
      <c r="A7104" s="4">
        <v>35852</v>
      </c>
      <c r="B7104" s="90">
        <v>0.42580000000000001</v>
      </c>
    </row>
    <row r="7105" spans="1:2" x14ac:dyDescent="0.25">
      <c r="A7105" s="4">
        <v>35851</v>
      </c>
      <c r="B7105" s="90">
        <v>0.44109999999999999</v>
      </c>
    </row>
    <row r="7106" spans="1:2" x14ac:dyDescent="0.25">
      <c r="A7106" s="4">
        <v>35850</v>
      </c>
      <c r="B7106" s="90">
        <v>0.34660000000000002</v>
      </c>
    </row>
    <row r="7107" spans="1:2" x14ac:dyDescent="0.25">
      <c r="A7107" s="4">
        <v>35849</v>
      </c>
      <c r="B7107" s="90">
        <v>0.24299999999999999</v>
      </c>
    </row>
    <row r="7108" spans="1:2" x14ac:dyDescent="0.25">
      <c r="A7108" s="4">
        <v>35848</v>
      </c>
      <c r="B7108" s="90">
        <v>0.24299999999999999</v>
      </c>
    </row>
    <row r="7109" spans="1:2" x14ac:dyDescent="0.25">
      <c r="A7109" s="4">
        <v>35847</v>
      </c>
      <c r="B7109" s="90">
        <v>0.24299999999999999</v>
      </c>
    </row>
    <row r="7110" spans="1:2" x14ac:dyDescent="0.25">
      <c r="A7110" s="4">
        <v>35846</v>
      </c>
      <c r="B7110" s="90">
        <v>0.25140000000000001</v>
      </c>
    </row>
    <row r="7111" spans="1:2" x14ac:dyDescent="0.25">
      <c r="A7111" s="4">
        <v>35845</v>
      </c>
      <c r="B7111" s="90">
        <v>0.25169999999999998</v>
      </c>
    </row>
    <row r="7112" spans="1:2" x14ac:dyDescent="0.25">
      <c r="A7112" s="4">
        <v>35844</v>
      </c>
      <c r="B7112" s="90">
        <v>0.30730000000000002</v>
      </c>
    </row>
    <row r="7113" spans="1:2" x14ac:dyDescent="0.25">
      <c r="A7113" s="4">
        <v>35843</v>
      </c>
      <c r="B7113" s="90">
        <v>0.33989999999999998</v>
      </c>
    </row>
    <row r="7114" spans="1:2" x14ac:dyDescent="0.25">
      <c r="A7114" s="4">
        <v>35842</v>
      </c>
      <c r="B7114" s="90">
        <v>0.33310000000000001</v>
      </c>
    </row>
    <row r="7115" spans="1:2" x14ac:dyDescent="0.25">
      <c r="A7115" s="4">
        <v>35841</v>
      </c>
      <c r="B7115" s="90">
        <v>0.3488</v>
      </c>
    </row>
    <row r="7116" spans="1:2" x14ac:dyDescent="0.25">
      <c r="A7116" s="4">
        <v>35840</v>
      </c>
      <c r="B7116" s="90">
        <v>0.3488</v>
      </c>
    </row>
    <row r="7117" spans="1:2" x14ac:dyDescent="0.25">
      <c r="A7117" s="4">
        <v>35839</v>
      </c>
      <c r="B7117" s="90">
        <v>0.36459999999999998</v>
      </c>
    </row>
    <row r="7118" spans="1:2" x14ac:dyDescent="0.25">
      <c r="A7118" s="4">
        <v>35838</v>
      </c>
      <c r="B7118" s="90">
        <v>0.30930000000000002</v>
      </c>
    </row>
    <row r="7119" spans="1:2" x14ac:dyDescent="0.25">
      <c r="A7119" s="4">
        <v>35837</v>
      </c>
      <c r="B7119" s="90">
        <v>0.36630000000000001</v>
      </c>
    </row>
    <row r="7120" spans="1:2" x14ac:dyDescent="0.25">
      <c r="A7120" s="4">
        <v>35836</v>
      </c>
      <c r="B7120" s="90">
        <v>0.3679</v>
      </c>
    </row>
    <row r="7121" spans="1:2" x14ac:dyDescent="0.25">
      <c r="A7121" s="4">
        <v>35835</v>
      </c>
      <c r="B7121" s="90">
        <v>0.41739999999999999</v>
      </c>
    </row>
    <row r="7122" spans="1:2" x14ac:dyDescent="0.25">
      <c r="A7122" s="4">
        <v>35834</v>
      </c>
      <c r="B7122" s="90">
        <v>0.41620000000000001</v>
      </c>
    </row>
    <row r="7123" spans="1:2" x14ac:dyDescent="0.25">
      <c r="A7123" s="4">
        <v>35833</v>
      </c>
      <c r="B7123" s="90">
        <v>0.41620000000000001</v>
      </c>
    </row>
    <row r="7124" spans="1:2" x14ac:dyDescent="0.25">
      <c r="A7124" s="4">
        <v>35832</v>
      </c>
      <c r="B7124" s="90">
        <v>0.41499999999999998</v>
      </c>
    </row>
    <row r="7125" spans="1:2" x14ac:dyDescent="0.25">
      <c r="A7125" s="4">
        <v>35831</v>
      </c>
      <c r="B7125" s="90">
        <v>0.41270000000000001</v>
      </c>
    </row>
    <row r="7126" spans="1:2" x14ac:dyDescent="0.25">
      <c r="A7126" s="4">
        <v>35830</v>
      </c>
      <c r="B7126" s="90">
        <v>0.46129999999999999</v>
      </c>
    </row>
    <row r="7127" spans="1:2" x14ac:dyDescent="0.25">
      <c r="A7127" s="4">
        <v>35829</v>
      </c>
      <c r="B7127" s="90">
        <v>0.4259</v>
      </c>
    </row>
    <row r="7128" spans="1:2" x14ac:dyDescent="0.25">
      <c r="A7128" s="4">
        <v>35828</v>
      </c>
      <c r="B7128" s="90">
        <v>0.47710000000000002</v>
      </c>
    </row>
    <row r="7129" spans="1:2" x14ac:dyDescent="0.25">
      <c r="A7129" s="4">
        <v>35827</v>
      </c>
      <c r="B7129" s="90">
        <v>0.4461</v>
      </c>
    </row>
    <row r="7130" spans="1:2" x14ac:dyDescent="0.25">
      <c r="A7130" s="4">
        <v>35826</v>
      </c>
      <c r="B7130" s="90">
        <v>0.64419999999999999</v>
      </c>
    </row>
    <row r="7131" spans="1:2" x14ac:dyDescent="0.25">
      <c r="A7131" s="4">
        <v>35825</v>
      </c>
      <c r="B7131" s="90">
        <v>0.7268</v>
      </c>
    </row>
    <row r="7132" spans="1:2" x14ac:dyDescent="0.25">
      <c r="A7132" s="4">
        <v>35824</v>
      </c>
      <c r="B7132" s="90">
        <v>0.8881</v>
      </c>
    </row>
    <row r="7133" spans="1:2" x14ac:dyDescent="0.25">
      <c r="A7133" s="4">
        <v>35823</v>
      </c>
      <c r="B7133" s="90">
        <v>1.0732999999999999</v>
      </c>
    </row>
    <row r="7134" spans="1:2" x14ac:dyDescent="0.25">
      <c r="A7134" s="4">
        <v>35822</v>
      </c>
      <c r="B7134" s="90">
        <v>1.0529999999999999</v>
      </c>
    </row>
    <row r="7135" spans="1:2" x14ac:dyDescent="0.25">
      <c r="A7135" s="4">
        <v>35821</v>
      </c>
      <c r="B7135" s="90">
        <v>1.0544</v>
      </c>
    </row>
    <row r="7136" spans="1:2" x14ac:dyDescent="0.25">
      <c r="A7136" s="4">
        <v>35820</v>
      </c>
      <c r="B7136" s="90">
        <v>0.94530000000000003</v>
      </c>
    </row>
    <row r="7137" spans="1:2" x14ac:dyDescent="0.25">
      <c r="A7137" s="4">
        <v>35819</v>
      </c>
      <c r="B7137" s="90">
        <v>0.94530000000000003</v>
      </c>
    </row>
    <row r="7138" spans="1:2" x14ac:dyDescent="0.25">
      <c r="A7138" s="4">
        <v>35818</v>
      </c>
      <c r="B7138" s="90">
        <v>1.0746</v>
      </c>
    </row>
    <row r="7139" spans="1:2" x14ac:dyDescent="0.25">
      <c r="A7139" s="4">
        <v>35817</v>
      </c>
      <c r="B7139" s="90">
        <v>1.2338</v>
      </c>
    </row>
    <row r="7140" spans="1:2" x14ac:dyDescent="0.25">
      <c r="A7140" s="4">
        <v>35816</v>
      </c>
      <c r="B7140" s="90">
        <v>1.4121999999999999</v>
      </c>
    </row>
    <row r="7141" spans="1:2" x14ac:dyDescent="0.25">
      <c r="A7141" s="4">
        <v>35815</v>
      </c>
      <c r="B7141" s="90">
        <v>1.3651</v>
      </c>
    </row>
    <row r="7142" spans="1:2" x14ac:dyDescent="0.25">
      <c r="A7142" s="4">
        <v>35814</v>
      </c>
      <c r="B7142" s="90">
        <v>1.3844000000000001</v>
      </c>
    </row>
    <row r="7143" spans="1:2" x14ac:dyDescent="0.25">
      <c r="A7143" s="4">
        <v>35813</v>
      </c>
      <c r="B7143" s="90">
        <v>1.2784</v>
      </c>
    </row>
    <row r="7144" spans="1:2" x14ac:dyDescent="0.25">
      <c r="A7144" s="4">
        <v>35812</v>
      </c>
      <c r="B7144" s="90">
        <v>1.1547000000000001</v>
      </c>
    </row>
    <row r="7145" spans="1:2" x14ac:dyDescent="0.25">
      <c r="A7145" s="4">
        <v>35811</v>
      </c>
      <c r="B7145" s="90">
        <v>1.1711</v>
      </c>
    </row>
    <row r="7146" spans="1:2" x14ac:dyDescent="0.25">
      <c r="A7146" s="4">
        <v>35810</v>
      </c>
      <c r="B7146" s="90">
        <v>1.3137000000000001</v>
      </c>
    </row>
    <row r="7147" spans="1:2" x14ac:dyDescent="0.25">
      <c r="A7147" s="4">
        <v>35809</v>
      </c>
      <c r="B7147" s="90">
        <v>1.4643999999999999</v>
      </c>
    </row>
    <row r="7148" spans="1:2" x14ac:dyDescent="0.25">
      <c r="A7148" s="4">
        <v>35808</v>
      </c>
      <c r="B7148" s="90">
        <v>1.4635</v>
      </c>
    </row>
    <row r="7149" spans="1:2" x14ac:dyDescent="0.25">
      <c r="A7149" s="4">
        <v>35807</v>
      </c>
      <c r="B7149" s="90">
        <v>1.5205</v>
      </c>
    </row>
    <row r="7150" spans="1:2" x14ac:dyDescent="0.25">
      <c r="A7150" s="4">
        <v>35806</v>
      </c>
      <c r="B7150" s="90">
        <v>1.3807</v>
      </c>
    </row>
    <row r="7151" spans="1:2" x14ac:dyDescent="0.25">
      <c r="A7151" s="4">
        <v>35805</v>
      </c>
      <c r="B7151" s="90">
        <v>1.2521</v>
      </c>
    </row>
    <row r="7152" spans="1:2" x14ac:dyDescent="0.25">
      <c r="A7152" s="4">
        <v>35804</v>
      </c>
      <c r="B7152" s="90">
        <v>1.242</v>
      </c>
    </row>
    <row r="7153" spans="1:2" x14ac:dyDescent="0.25">
      <c r="A7153" s="4">
        <v>35803</v>
      </c>
      <c r="B7153" s="90">
        <v>1.2929999999999999</v>
      </c>
    </row>
    <row r="7154" spans="1:2" x14ac:dyDescent="0.25">
      <c r="A7154" s="4">
        <v>35802</v>
      </c>
      <c r="B7154" s="90">
        <v>1.4140999999999999</v>
      </c>
    </row>
    <row r="7155" spans="1:2" x14ac:dyDescent="0.25">
      <c r="A7155" s="4">
        <v>35801</v>
      </c>
      <c r="B7155" s="90">
        <v>1.3939999999999999</v>
      </c>
    </row>
    <row r="7156" spans="1:2" x14ac:dyDescent="0.25">
      <c r="A7156" s="4">
        <v>35800</v>
      </c>
      <c r="B7156" s="90">
        <v>1.4182999999999999</v>
      </c>
    </row>
    <row r="7157" spans="1:2" x14ac:dyDescent="0.25">
      <c r="A7157" s="4">
        <v>35799</v>
      </c>
      <c r="B7157" s="90">
        <v>1.2809999999999999</v>
      </c>
    </row>
    <row r="7158" spans="1:2" x14ac:dyDescent="0.25">
      <c r="A7158" s="4">
        <v>35798</v>
      </c>
      <c r="B7158" s="90">
        <v>1.1572</v>
      </c>
    </row>
    <row r="7159" spans="1:2" x14ac:dyDescent="0.25">
      <c r="A7159" s="4">
        <v>35797</v>
      </c>
      <c r="B7159" s="90">
        <v>1.145</v>
      </c>
    </row>
    <row r="7160" spans="1:2" x14ac:dyDescent="0.25">
      <c r="A7160" s="4">
        <v>35796</v>
      </c>
      <c r="B7160" s="90">
        <v>1.1458999999999999</v>
      </c>
    </row>
    <row r="7161" spans="1:2" x14ac:dyDescent="0.25">
      <c r="A7161" s="4">
        <v>35795</v>
      </c>
      <c r="B7161" s="90">
        <v>1.2293000000000001</v>
      </c>
    </row>
    <row r="7162" spans="1:2" x14ac:dyDescent="0.25">
      <c r="A7162" s="4">
        <v>35794</v>
      </c>
      <c r="B7162" s="90">
        <v>1.2302</v>
      </c>
    </row>
    <row r="7163" spans="1:2" x14ac:dyDescent="0.25">
      <c r="A7163" s="4">
        <v>35793</v>
      </c>
      <c r="B7163" s="90">
        <v>1.268</v>
      </c>
    </row>
    <row r="7164" spans="1:2" x14ac:dyDescent="0.25">
      <c r="A7164" s="4">
        <v>35792</v>
      </c>
      <c r="B7164" s="90">
        <v>1.1093999999999999</v>
      </c>
    </row>
    <row r="7165" spans="1:2" x14ac:dyDescent="0.25">
      <c r="A7165" s="4">
        <v>35791</v>
      </c>
      <c r="B7165" s="90">
        <v>0.98609999999999998</v>
      </c>
    </row>
    <row r="7166" spans="1:2" x14ac:dyDescent="0.25">
      <c r="A7166" s="4">
        <v>35790</v>
      </c>
      <c r="B7166" s="90">
        <v>0.95430000000000004</v>
      </c>
    </row>
    <row r="7167" spans="1:2" x14ac:dyDescent="0.25">
      <c r="A7167" s="4">
        <v>35789</v>
      </c>
      <c r="B7167" s="90">
        <v>0.95089999999999997</v>
      </c>
    </row>
    <row r="7168" spans="1:2" x14ac:dyDescent="0.25">
      <c r="A7168" s="4">
        <v>35788</v>
      </c>
      <c r="B7168" s="90">
        <v>1.069</v>
      </c>
    </row>
    <row r="7169" spans="1:2" x14ac:dyDescent="0.25">
      <c r="A7169" s="4">
        <v>35787</v>
      </c>
      <c r="B7169" s="90">
        <v>1.1214999999999999</v>
      </c>
    </row>
    <row r="7170" spans="1:2" x14ac:dyDescent="0.25">
      <c r="A7170" s="4">
        <v>35786</v>
      </c>
      <c r="B7170" s="90">
        <v>1.1812</v>
      </c>
    </row>
    <row r="7171" spans="1:2" x14ac:dyDescent="0.25">
      <c r="A7171" s="4">
        <v>35785</v>
      </c>
      <c r="B7171" s="90">
        <v>0.9708</v>
      </c>
    </row>
    <row r="7172" spans="1:2" x14ac:dyDescent="0.25">
      <c r="A7172" s="4">
        <v>35784</v>
      </c>
      <c r="B7172" s="90">
        <v>0.84840000000000004</v>
      </c>
    </row>
    <row r="7173" spans="1:2" x14ac:dyDescent="0.25">
      <c r="A7173" s="4">
        <v>35783</v>
      </c>
      <c r="B7173" s="90">
        <v>0.76919999999999999</v>
      </c>
    </row>
    <row r="7174" spans="1:2" x14ac:dyDescent="0.25">
      <c r="A7174" s="4">
        <v>35782</v>
      </c>
      <c r="B7174" s="90">
        <v>1.0347</v>
      </c>
    </row>
    <row r="7175" spans="1:2" x14ac:dyDescent="0.25">
      <c r="A7175" s="4">
        <v>35781</v>
      </c>
      <c r="B7175" s="90">
        <v>1.0660000000000001</v>
      </c>
    </row>
    <row r="7176" spans="1:2" x14ac:dyDescent="0.25">
      <c r="A7176" s="4">
        <v>35780</v>
      </c>
      <c r="B7176" s="90">
        <v>1.0680000000000001</v>
      </c>
    </row>
    <row r="7177" spans="1:2" x14ac:dyDescent="0.25">
      <c r="A7177" s="4">
        <v>35779</v>
      </c>
      <c r="B7177" s="90">
        <v>1.1439999999999999</v>
      </c>
    </row>
    <row r="7178" spans="1:2" x14ac:dyDescent="0.25">
      <c r="A7178" s="4">
        <v>35778</v>
      </c>
      <c r="B7178" s="90">
        <v>1.0295000000000001</v>
      </c>
    </row>
    <row r="7179" spans="1:2" x14ac:dyDescent="0.25">
      <c r="A7179" s="4">
        <v>35777</v>
      </c>
      <c r="B7179" s="90">
        <v>0.90410000000000001</v>
      </c>
    </row>
    <row r="7180" spans="1:2" x14ac:dyDescent="0.25">
      <c r="A7180" s="4">
        <v>35776</v>
      </c>
      <c r="B7180" s="90">
        <v>0.91410000000000002</v>
      </c>
    </row>
    <row r="7181" spans="1:2" x14ac:dyDescent="0.25">
      <c r="A7181" s="4">
        <v>35775</v>
      </c>
      <c r="B7181" s="90">
        <v>1.0778000000000001</v>
      </c>
    </row>
    <row r="7182" spans="1:2" x14ac:dyDescent="0.25">
      <c r="A7182" s="4">
        <v>35774</v>
      </c>
      <c r="B7182" s="90">
        <v>1.1635</v>
      </c>
    </row>
    <row r="7183" spans="1:2" x14ac:dyDescent="0.25">
      <c r="A7183" s="4">
        <v>35773</v>
      </c>
      <c r="B7183" s="90">
        <v>1.1122000000000001</v>
      </c>
    </row>
    <row r="7184" spans="1:2" x14ac:dyDescent="0.25">
      <c r="A7184" s="4">
        <v>35772</v>
      </c>
      <c r="B7184" s="90">
        <v>1.1015999999999999</v>
      </c>
    </row>
    <row r="7185" spans="1:2" x14ac:dyDescent="0.25">
      <c r="A7185" s="4">
        <v>35771</v>
      </c>
      <c r="B7185" s="90">
        <v>1.0104</v>
      </c>
    </row>
    <row r="7186" spans="1:2" x14ac:dyDescent="0.25">
      <c r="A7186" s="4">
        <v>35770</v>
      </c>
      <c r="B7186" s="90">
        <v>0.8861</v>
      </c>
    </row>
    <row r="7187" spans="1:2" x14ac:dyDescent="0.25">
      <c r="A7187" s="4">
        <v>35769</v>
      </c>
      <c r="B7187" s="90">
        <v>0.91620000000000001</v>
      </c>
    </row>
    <row r="7188" spans="1:2" x14ac:dyDescent="0.25">
      <c r="A7188" s="4">
        <v>35768</v>
      </c>
      <c r="B7188" s="90">
        <v>1.0468</v>
      </c>
    </row>
    <row r="7189" spans="1:2" x14ac:dyDescent="0.25">
      <c r="A7189" s="4">
        <v>35767</v>
      </c>
      <c r="B7189" s="90">
        <v>1.2323999999999999</v>
      </c>
    </row>
    <row r="7190" spans="1:2" x14ac:dyDescent="0.25">
      <c r="A7190" s="4">
        <v>35766</v>
      </c>
      <c r="B7190" s="90">
        <v>1.1377999999999999</v>
      </c>
    </row>
    <row r="7191" spans="1:2" x14ac:dyDescent="0.25">
      <c r="A7191" s="4">
        <v>35765</v>
      </c>
      <c r="B7191" s="90">
        <v>1.1815</v>
      </c>
    </row>
    <row r="7192" spans="1:2" x14ac:dyDescent="0.25">
      <c r="A7192" s="4">
        <v>35764</v>
      </c>
      <c r="B7192" s="90">
        <v>1.399</v>
      </c>
    </row>
    <row r="7193" spans="1:2" x14ac:dyDescent="0.25">
      <c r="A7193" s="4">
        <v>35763</v>
      </c>
      <c r="B7193" s="90">
        <v>1.2706999999999999</v>
      </c>
    </row>
    <row r="7194" spans="1:2" x14ac:dyDescent="0.25">
      <c r="A7194" s="4">
        <v>35762</v>
      </c>
      <c r="B7194" s="90">
        <v>1.4237</v>
      </c>
    </row>
    <row r="7195" spans="1:2" x14ac:dyDescent="0.25">
      <c r="A7195" s="4">
        <v>35761</v>
      </c>
      <c r="B7195" s="90">
        <v>1.4702999999999999</v>
      </c>
    </row>
    <row r="7196" spans="1:2" x14ac:dyDescent="0.25">
      <c r="A7196" s="4">
        <v>35760</v>
      </c>
      <c r="B7196" s="90">
        <v>1.5338000000000001</v>
      </c>
    </row>
    <row r="7197" spans="1:2" x14ac:dyDescent="0.25">
      <c r="A7197" s="4">
        <v>35759</v>
      </c>
      <c r="B7197" s="90">
        <v>1.6465000000000001</v>
      </c>
    </row>
    <row r="7198" spans="1:2" x14ac:dyDescent="0.25">
      <c r="A7198" s="4">
        <v>35758</v>
      </c>
      <c r="B7198" s="90">
        <v>1.6606000000000001</v>
      </c>
    </row>
    <row r="7199" spans="1:2" x14ac:dyDescent="0.25">
      <c r="A7199" s="4">
        <v>35757</v>
      </c>
      <c r="B7199" s="90">
        <v>1.5419</v>
      </c>
    </row>
    <row r="7200" spans="1:2" x14ac:dyDescent="0.25">
      <c r="A7200" s="4">
        <v>35756</v>
      </c>
      <c r="B7200" s="90">
        <v>1.4127000000000001</v>
      </c>
    </row>
    <row r="7201" spans="1:2" x14ac:dyDescent="0.25">
      <c r="A7201" s="4">
        <v>35755</v>
      </c>
      <c r="B7201" s="90">
        <v>1.5521</v>
      </c>
    </row>
    <row r="7202" spans="1:2" x14ac:dyDescent="0.25">
      <c r="A7202" s="4">
        <v>35754</v>
      </c>
      <c r="B7202" s="90">
        <v>1.6757</v>
      </c>
    </row>
    <row r="7203" spans="1:2" x14ac:dyDescent="0.25">
      <c r="A7203" s="4">
        <v>35753</v>
      </c>
      <c r="B7203" s="90">
        <v>1.7848999999999999</v>
      </c>
    </row>
    <row r="7204" spans="1:2" x14ac:dyDescent="0.25">
      <c r="A7204" s="4">
        <v>35752</v>
      </c>
      <c r="B7204" s="90">
        <v>1.7818000000000001</v>
      </c>
    </row>
    <row r="7205" spans="1:2" x14ac:dyDescent="0.25">
      <c r="A7205" s="4">
        <v>35751</v>
      </c>
      <c r="B7205" s="90">
        <v>1.7493000000000001</v>
      </c>
    </row>
    <row r="7206" spans="1:2" x14ac:dyDescent="0.25">
      <c r="A7206" s="4">
        <v>35750</v>
      </c>
      <c r="B7206" s="90">
        <v>1.7000999999999999</v>
      </c>
    </row>
    <row r="7207" spans="1:2" x14ac:dyDescent="0.25">
      <c r="A7207" s="4">
        <v>35749</v>
      </c>
      <c r="B7207" s="90">
        <v>1.5631999999999999</v>
      </c>
    </row>
    <row r="7208" spans="1:2" x14ac:dyDescent="0.25">
      <c r="A7208" s="4">
        <v>35748</v>
      </c>
      <c r="B7208" s="90">
        <v>1.7842</v>
      </c>
    </row>
    <row r="7209" spans="1:2" x14ac:dyDescent="0.25">
      <c r="A7209" s="4">
        <v>35747</v>
      </c>
      <c r="B7209" s="90">
        <v>1.8869</v>
      </c>
    </row>
    <row r="7210" spans="1:2" x14ac:dyDescent="0.25">
      <c r="A7210" s="4">
        <v>35746</v>
      </c>
      <c r="B7210" s="90">
        <v>1.8421000000000001</v>
      </c>
    </row>
    <row r="7211" spans="1:2" x14ac:dyDescent="0.25">
      <c r="A7211" s="4">
        <v>35745</v>
      </c>
      <c r="B7211" s="90">
        <v>1.8051999999999999</v>
      </c>
    </row>
    <row r="7212" spans="1:2" x14ac:dyDescent="0.25">
      <c r="A7212" s="4">
        <v>35744</v>
      </c>
      <c r="B7212" s="90">
        <v>1.6846000000000001</v>
      </c>
    </row>
    <row r="7213" spans="1:2" x14ac:dyDescent="0.25">
      <c r="A7213" s="4">
        <v>35743</v>
      </c>
      <c r="B7213" s="90">
        <v>1.6202000000000001</v>
      </c>
    </row>
    <row r="7214" spans="1:2" x14ac:dyDescent="0.25">
      <c r="A7214" s="4">
        <v>35742</v>
      </c>
      <c r="B7214" s="90">
        <v>1.4872000000000001</v>
      </c>
    </row>
    <row r="7215" spans="1:2" x14ac:dyDescent="0.25">
      <c r="A7215" s="4">
        <v>35741</v>
      </c>
      <c r="B7215" s="90">
        <v>1.6858</v>
      </c>
    </row>
    <row r="7216" spans="1:2" x14ac:dyDescent="0.25">
      <c r="A7216" s="4">
        <v>35740</v>
      </c>
      <c r="B7216" s="90">
        <v>1.6213</v>
      </c>
    </row>
    <row r="7217" spans="1:2" x14ac:dyDescent="0.25">
      <c r="A7217" s="4">
        <v>35739</v>
      </c>
      <c r="B7217" s="90">
        <v>1.6586000000000001</v>
      </c>
    </row>
    <row r="7218" spans="1:2" x14ac:dyDescent="0.25">
      <c r="A7218" s="4">
        <v>35738</v>
      </c>
      <c r="B7218" s="90">
        <v>1.7447999999999999</v>
      </c>
    </row>
    <row r="7219" spans="1:2" x14ac:dyDescent="0.25">
      <c r="A7219" s="4">
        <v>35737</v>
      </c>
      <c r="B7219" s="90">
        <v>1.91</v>
      </c>
    </row>
    <row r="7220" spans="1:2" x14ac:dyDescent="0.25">
      <c r="A7220" s="4">
        <v>35736</v>
      </c>
      <c r="B7220" s="90">
        <v>1.6687000000000001</v>
      </c>
    </row>
    <row r="7221" spans="1:2" x14ac:dyDescent="0.25">
      <c r="A7221" s="4">
        <v>35735</v>
      </c>
      <c r="B7221" s="90">
        <v>1.5334000000000001</v>
      </c>
    </row>
    <row r="7222" spans="1:2" x14ac:dyDescent="0.25">
      <c r="A7222" s="4">
        <v>35734</v>
      </c>
      <c r="B7222" s="90">
        <v>1.7693000000000001</v>
      </c>
    </row>
    <row r="7223" spans="1:2" x14ac:dyDescent="0.25">
      <c r="A7223" s="4">
        <v>35733</v>
      </c>
      <c r="B7223" s="90">
        <v>0.85209999999999997</v>
      </c>
    </row>
    <row r="7224" spans="1:2" x14ac:dyDescent="0.25">
      <c r="A7224" s="4">
        <v>35732</v>
      </c>
      <c r="B7224" s="90">
        <v>0.87649999999999995</v>
      </c>
    </row>
    <row r="7225" spans="1:2" x14ac:dyDescent="0.25">
      <c r="A7225" s="4">
        <v>35731</v>
      </c>
      <c r="B7225" s="90">
        <v>0.85819999999999996</v>
      </c>
    </row>
    <row r="7226" spans="1:2" x14ac:dyDescent="0.25">
      <c r="A7226" s="4">
        <v>35730</v>
      </c>
      <c r="B7226" s="90">
        <v>0.8306</v>
      </c>
    </row>
    <row r="7227" spans="1:2" x14ac:dyDescent="0.25">
      <c r="A7227" s="4">
        <v>35729</v>
      </c>
      <c r="B7227" s="90">
        <v>0.73129999999999995</v>
      </c>
    </row>
    <row r="7228" spans="1:2" x14ac:dyDescent="0.25">
      <c r="A7228" s="4">
        <v>35728</v>
      </c>
      <c r="B7228" s="90">
        <v>0.69789999999999996</v>
      </c>
    </row>
    <row r="7229" spans="1:2" x14ac:dyDescent="0.25">
      <c r="A7229" s="4">
        <v>35727</v>
      </c>
      <c r="B7229" s="90">
        <v>0.63780000000000003</v>
      </c>
    </row>
    <row r="7230" spans="1:2" x14ac:dyDescent="0.25">
      <c r="A7230" s="4">
        <v>35726</v>
      </c>
      <c r="B7230" s="90">
        <v>0.7167</v>
      </c>
    </row>
    <row r="7231" spans="1:2" x14ac:dyDescent="0.25">
      <c r="A7231" s="4">
        <v>35725</v>
      </c>
      <c r="B7231" s="90">
        <v>0.7722</v>
      </c>
    </row>
    <row r="7232" spans="1:2" x14ac:dyDescent="0.25">
      <c r="A7232" s="4">
        <v>35724</v>
      </c>
      <c r="B7232" s="90">
        <v>0.74009999999999998</v>
      </c>
    </row>
    <row r="7233" spans="1:2" x14ac:dyDescent="0.25">
      <c r="A7233" s="4">
        <v>35723</v>
      </c>
      <c r="B7233" s="90">
        <v>0.76200000000000001</v>
      </c>
    </row>
    <row r="7234" spans="1:2" x14ac:dyDescent="0.25">
      <c r="A7234" s="4">
        <v>35722</v>
      </c>
      <c r="B7234" s="90">
        <v>0.67849999999999999</v>
      </c>
    </row>
    <row r="7235" spans="1:2" x14ac:dyDescent="0.25">
      <c r="A7235" s="4">
        <v>35721</v>
      </c>
      <c r="B7235" s="90">
        <v>0.64759999999999995</v>
      </c>
    </row>
    <row r="7236" spans="1:2" x14ac:dyDescent="0.25">
      <c r="A7236" s="4">
        <v>35720</v>
      </c>
      <c r="B7236" s="90">
        <v>0.59970000000000001</v>
      </c>
    </row>
    <row r="7237" spans="1:2" x14ac:dyDescent="0.25">
      <c r="A7237" s="4">
        <v>35719</v>
      </c>
      <c r="B7237" s="90">
        <v>0.66800000000000004</v>
      </c>
    </row>
    <row r="7238" spans="1:2" x14ac:dyDescent="0.25">
      <c r="A7238" s="4">
        <v>35718</v>
      </c>
      <c r="B7238" s="90">
        <v>0.74070000000000003</v>
      </c>
    </row>
    <row r="7239" spans="1:2" x14ac:dyDescent="0.25">
      <c r="A7239" s="4">
        <v>35717</v>
      </c>
      <c r="B7239" s="90">
        <v>0.72089999999999999</v>
      </c>
    </row>
    <row r="7240" spans="1:2" x14ac:dyDescent="0.25">
      <c r="A7240" s="4">
        <v>35716</v>
      </c>
      <c r="B7240" s="90">
        <v>0.72340000000000004</v>
      </c>
    </row>
    <row r="7241" spans="1:2" x14ac:dyDescent="0.25">
      <c r="A7241" s="4">
        <v>35715</v>
      </c>
      <c r="B7241" s="90">
        <v>0.63329999999999997</v>
      </c>
    </row>
    <row r="7242" spans="1:2" x14ac:dyDescent="0.25">
      <c r="A7242" s="4">
        <v>35714</v>
      </c>
      <c r="B7242" s="90">
        <v>0.60440000000000005</v>
      </c>
    </row>
    <row r="7243" spans="1:2" x14ac:dyDescent="0.25">
      <c r="A7243" s="4">
        <v>35713</v>
      </c>
      <c r="B7243" s="90">
        <v>0.54859999999999998</v>
      </c>
    </row>
    <row r="7244" spans="1:2" x14ac:dyDescent="0.25">
      <c r="A7244" s="4">
        <v>35712</v>
      </c>
      <c r="B7244" s="90">
        <v>0.62180000000000002</v>
      </c>
    </row>
    <row r="7245" spans="1:2" x14ac:dyDescent="0.25">
      <c r="A7245" s="4">
        <v>35711</v>
      </c>
      <c r="B7245" s="90">
        <v>0.66849999999999998</v>
      </c>
    </row>
    <row r="7246" spans="1:2" x14ac:dyDescent="0.25">
      <c r="A7246" s="4">
        <v>35710</v>
      </c>
      <c r="B7246" s="90">
        <v>0.66510000000000002</v>
      </c>
    </row>
    <row r="7247" spans="1:2" x14ac:dyDescent="0.25">
      <c r="A7247" s="4">
        <v>35709</v>
      </c>
      <c r="B7247" s="90">
        <v>0.65310000000000001</v>
      </c>
    </row>
    <row r="7248" spans="1:2" x14ac:dyDescent="0.25">
      <c r="A7248" s="4">
        <v>35708</v>
      </c>
      <c r="B7248" s="90">
        <v>0.5837</v>
      </c>
    </row>
    <row r="7249" spans="1:2" x14ac:dyDescent="0.25">
      <c r="A7249" s="4">
        <v>35707</v>
      </c>
      <c r="B7249" s="90">
        <v>0.55710000000000004</v>
      </c>
    </row>
    <row r="7250" spans="1:2" x14ac:dyDescent="0.25">
      <c r="A7250" s="4">
        <v>35706</v>
      </c>
      <c r="B7250" s="90">
        <v>0.5181</v>
      </c>
    </row>
    <row r="7251" spans="1:2" x14ac:dyDescent="0.25">
      <c r="A7251" s="4">
        <v>35705</v>
      </c>
      <c r="B7251" s="90">
        <v>0.57369999999999999</v>
      </c>
    </row>
    <row r="7252" spans="1:2" x14ac:dyDescent="0.25">
      <c r="A7252" s="4">
        <v>35704</v>
      </c>
      <c r="B7252" s="90">
        <v>0.62670000000000003</v>
      </c>
    </row>
    <row r="7253" spans="1:2" x14ac:dyDescent="0.25">
      <c r="A7253" s="4">
        <v>35703</v>
      </c>
      <c r="B7253" s="90">
        <v>0.55589999999999995</v>
      </c>
    </row>
    <row r="7254" spans="1:2" x14ac:dyDescent="0.25">
      <c r="A7254" s="4">
        <v>35702</v>
      </c>
      <c r="B7254" s="90">
        <v>0.56389999999999996</v>
      </c>
    </row>
    <row r="7255" spans="1:2" x14ac:dyDescent="0.25">
      <c r="A7255" s="4">
        <v>35701</v>
      </c>
      <c r="B7255" s="90">
        <v>0.51570000000000005</v>
      </c>
    </row>
    <row r="7256" spans="1:2" x14ac:dyDescent="0.25">
      <c r="A7256" s="4">
        <v>35700</v>
      </c>
      <c r="B7256" s="90">
        <v>0.49109999999999998</v>
      </c>
    </row>
    <row r="7257" spans="1:2" x14ac:dyDescent="0.25">
      <c r="A7257" s="4">
        <v>35699</v>
      </c>
      <c r="B7257" s="90">
        <v>0.49320000000000003</v>
      </c>
    </row>
    <row r="7258" spans="1:2" x14ac:dyDescent="0.25">
      <c r="A7258" s="4">
        <v>35698</v>
      </c>
      <c r="B7258" s="90">
        <v>0.55600000000000005</v>
      </c>
    </row>
    <row r="7259" spans="1:2" x14ac:dyDescent="0.25">
      <c r="A7259" s="4">
        <v>35697</v>
      </c>
      <c r="B7259" s="90">
        <v>0.57130000000000003</v>
      </c>
    </row>
    <row r="7260" spans="1:2" x14ac:dyDescent="0.25">
      <c r="A7260" s="4">
        <v>35696</v>
      </c>
      <c r="B7260" s="90">
        <v>0.56299999999999994</v>
      </c>
    </row>
    <row r="7261" spans="1:2" x14ac:dyDescent="0.25">
      <c r="A7261" s="4">
        <v>35695</v>
      </c>
      <c r="B7261" s="90">
        <v>0.58150000000000002</v>
      </c>
    </row>
    <row r="7262" spans="1:2" x14ac:dyDescent="0.25">
      <c r="A7262" s="4">
        <v>35694</v>
      </c>
      <c r="B7262" s="90">
        <v>0.53159999999999996</v>
      </c>
    </row>
    <row r="7263" spans="1:2" x14ac:dyDescent="0.25">
      <c r="A7263" s="4">
        <v>35693</v>
      </c>
      <c r="B7263" s="90">
        <v>0.50629999999999997</v>
      </c>
    </row>
    <row r="7264" spans="1:2" x14ac:dyDescent="0.25">
      <c r="A7264" s="4">
        <v>35692</v>
      </c>
      <c r="B7264" s="90">
        <v>0.50829999999999997</v>
      </c>
    </row>
    <row r="7265" spans="1:2" x14ac:dyDescent="0.25">
      <c r="A7265" s="4">
        <v>35691</v>
      </c>
      <c r="B7265" s="90">
        <v>0.58479999999999999</v>
      </c>
    </row>
    <row r="7266" spans="1:2" x14ac:dyDescent="0.25">
      <c r="A7266" s="4">
        <v>35690</v>
      </c>
      <c r="B7266" s="90">
        <v>0.59499999999999997</v>
      </c>
    </row>
    <row r="7267" spans="1:2" x14ac:dyDescent="0.25">
      <c r="A7267" s="4">
        <v>35689</v>
      </c>
      <c r="B7267" s="90">
        <v>0.60519999999999996</v>
      </c>
    </row>
    <row r="7268" spans="1:2" x14ac:dyDescent="0.25">
      <c r="A7268" s="4">
        <v>35688</v>
      </c>
      <c r="B7268" s="90">
        <v>0.61219999999999997</v>
      </c>
    </row>
    <row r="7269" spans="1:2" x14ac:dyDescent="0.25">
      <c r="A7269" s="4">
        <v>35687</v>
      </c>
      <c r="B7269" s="90">
        <v>0.56389999999999996</v>
      </c>
    </row>
    <row r="7270" spans="1:2" x14ac:dyDescent="0.25">
      <c r="A7270" s="4">
        <v>35686</v>
      </c>
      <c r="B7270" s="90">
        <v>0.53700000000000003</v>
      </c>
    </row>
    <row r="7271" spans="1:2" x14ac:dyDescent="0.25">
      <c r="A7271" s="4">
        <v>35685</v>
      </c>
      <c r="B7271" s="90">
        <v>0.54359999999999997</v>
      </c>
    </row>
    <row r="7272" spans="1:2" x14ac:dyDescent="0.25">
      <c r="A7272" s="4">
        <v>35684</v>
      </c>
      <c r="B7272" s="90">
        <v>0.59709999999999996</v>
      </c>
    </row>
    <row r="7273" spans="1:2" x14ac:dyDescent="0.25">
      <c r="A7273" s="4">
        <v>35683</v>
      </c>
      <c r="B7273" s="90">
        <v>0.61209999999999998</v>
      </c>
    </row>
    <row r="7274" spans="1:2" x14ac:dyDescent="0.25">
      <c r="A7274" s="4">
        <v>35682</v>
      </c>
      <c r="B7274" s="90">
        <v>0.60370000000000001</v>
      </c>
    </row>
    <row r="7275" spans="1:2" x14ac:dyDescent="0.25">
      <c r="A7275" s="4">
        <v>35681</v>
      </c>
      <c r="B7275" s="90">
        <v>0.60760000000000003</v>
      </c>
    </row>
    <row r="7276" spans="1:2" x14ac:dyDescent="0.25">
      <c r="A7276" s="4">
        <v>35680</v>
      </c>
      <c r="B7276" s="90">
        <v>0.56440000000000001</v>
      </c>
    </row>
    <row r="7277" spans="1:2" x14ac:dyDescent="0.25">
      <c r="A7277" s="4">
        <v>35679</v>
      </c>
      <c r="B7277" s="90">
        <v>0.53749999999999998</v>
      </c>
    </row>
    <row r="7278" spans="1:2" x14ac:dyDescent="0.25">
      <c r="A7278" s="4">
        <v>35678</v>
      </c>
      <c r="B7278" s="90">
        <v>0.54890000000000005</v>
      </c>
    </row>
    <row r="7279" spans="1:2" x14ac:dyDescent="0.25">
      <c r="A7279" s="4">
        <v>35677</v>
      </c>
      <c r="B7279" s="90">
        <v>0.61109999999999998</v>
      </c>
    </row>
    <row r="7280" spans="1:2" x14ac:dyDescent="0.25">
      <c r="A7280" s="4">
        <v>35676</v>
      </c>
      <c r="B7280" s="90">
        <v>0.6351</v>
      </c>
    </row>
    <row r="7281" spans="1:2" x14ac:dyDescent="0.25">
      <c r="A7281" s="4">
        <v>35675</v>
      </c>
      <c r="B7281" s="90">
        <v>0.62370000000000003</v>
      </c>
    </row>
    <row r="7282" spans="1:2" x14ac:dyDescent="0.25">
      <c r="A7282" s="4">
        <v>35674</v>
      </c>
      <c r="B7282" s="90">
        <v>0.64739999999999998</v>
      </c>
    </row>
    <row r="7283" spans="1:2" x14ac:dyDescent="0.25">
      <c r="A7283" s="4">
        <v>35673</v>
      </c>
      <c r="B7283" s="90">
        <v>0.60870000000000002</v>
      </c>
    </row>
    <row r="7284" spans="1:2" x14ac:dyDescent="0.25">
      <c r="A7284" s="4">
        <v>35672</v>
      </c>
      <c r="B7284" s="90">
        <v>0.58089999999999997</v>
      </c>
    </row>
    <row r="7285" spans="1:2" x14ac:dyDescent="0.25">
      <c r="A7285" s="4">
        <v>35671</v>
      </c>
      <c r="B7285" s="90">
        <v>0.54400000000000004</v>
      </c>
    </row>
    <row r="7286" spans="1:2" x14ac:dyDescent="0.25">
      <c r="A7286" s="4">
        <v>35670</v>
      </c>
      <c r="B7286" s="90">
        <v>0.6149</v>
      </c>
    </row>
    <row r="7287" spans="1:2" x14ac:dyDescent="0.25">
      <c r="A7287" s="4">
        <v>35669</v>
      </c>
      <c r="B7287" s="90">
        <v>0.69969999999999999</v>
      </c>
    </row>
    <row r="7288" spans="1:2" x14ac:dyDescent="0.25">
      <c r="A7288" s="4">
        <v>35668</v>
      </c>
      <c r="B7288" s="90">
        <v>0.69710000000000005</v>
      </c>
    </row>
    <row r="7289" spans="1:2" x14ac:dyDescent="0.25">
      <c r="A7289" s="4">
        <v>35667</v>
      </c>
      <c r="B7289" s="90">
        <v>0.71260000000000001</v>
      </c>
    </row>
    <row r="7290" spans="1:2" x14ac:dyDescent="0.25">
      <c r="A7290" s="4">
        <v>35666</v>
      </c>
      <c r="B7290" s="90">
        <v>0.63880000000000003</v>
      </c>
    </row>
    <row r="7291" spans="1:2" x14ac:dyDescent="0.25">
      <c r="A7291" s="4">
        <v>35665</v>
      </c>
      <c r="B7291" s="90">
        <v>0.60970000000000002</v>
      </c>
    </row>
    <row r="7292" spans="1:2" x14ac:dyDescent="0.25">
      <c r="A7292" s="4">
        <v>35664</v>
      </c>
      <c r="B7292" s="90">
        <v>0.56889999999999996</v>
      </c>
    </row>
    <row r="7293" spans="1:2" x14ac:dyDescent="0.25">
      <c r="A7293" s="4">
        <v>35663</v>
      </c>
      <c r="B7293" s="90">
        <v>0.62319999999999998</v>
      </c>
    </row>
    <row r="7294" spans="1:2" x14ac:dyDescent="0.25">
      <c r="A7294" s="4">
        <v>35662</v>
      </c>
      <c r="B7294" s="90">
        <v>0.70089999999999997</v>
      </c>
    </row>
    <row r="7295" spans="1:2" x14ac:dyDescent="0.25">
      <c r="A7295" s="4">
        <v>35661</v>
      </c>
      <c r="B7295" s="90">
        <v>0.70009999999999994</v>
      </c>
    </row>
    <row r="7296" spans="1:2" x14ac:dyDescent="0.25">
      <c r="A7296" s="4">
        <v>35660</v>
      </c>
      <c r="B7296" s="90">
        <v>0.71630000000000005</v>
      </c>
    </row>
    <row r="7297" spans="1:2" x14ac:dyDescent="0.25">
      <c r="A7297" s="4">
        <v>35659</v>
      </c>
      <c r="B7297" s="90">
        <v>0.64980000000000004</v>
      </c>
    </row>
    <row r="7298" spans="1:2" x14ac:dyDescent="0.25">
      <c r="A7298" s="4">
        <v>35658</v>
      </c>
      <c r="B7298" s="90">
        <v>0.62019999999999997</v>
      </c>
    </row>
    <row r="7299" spans="1:2" x14ac:dyDescent="0.25">
      <c r="A7299" s="4">
        <v>35657</v>
      </c>
      <c r="B7299" s="90">
        <v>0.58660000000000001</v>
      </c>
    </row>
    <row r="7300" spans="1:2" x14ac:dyDescent="0.25">
      <c r="A7300" s="4">
        <v>35656</v>
      </c>
      <c r="B7300" s="90">
        <v>0.6512</v>
      </c>
    </row>
    <row r="7301" spans="1:2" x14ac:dyDescent="0.25">
      <c r="A7301" s="4">
        <v>35655</v>
      </c>
      <c r="B7301" s="90">
        <v>0.73629999999999995</v>
      </c>
    </row>
    <row r="7302" spans="1:2" x14ac:dyDescent="0.25">
      <c r="A7302" s="4">
        <v>35654</v>
      </c>
      <c r="B7302" s="90">
        <v>0.74709999999999999</v>
      </c>
    </row>
    <row r="7303" spans="1:2" x14ac:dyDescent="0.25">
      <c r="A7303" s="4">
        <v>35653</v>
      </c>
      <c r="B7303" s="90">
        <v>0.73070000000000002</v>
      </c>
    </row>
    <row r="7304" spans="1:2" x14ac:dyDescent="0.25">
      <c r="A7304" s="4">
        <v>35652</v>
      </c>
      <c r="B7304" s="90">
        <v>0.65429999999999999</v>
      </c>
    </row>
    <row r="7305" spans="1:2" x14ac:dyDescent="0.25">
      <c r="A7305" s="4">
        <v>35651</v>
      </c>
      <c r="B7305" s="90">
        <v>0.62450000000000006</v>
      </c>
    </row>
    <row r="7306" spans="1:2" x14ac:dyDescent="0.25">
      <c r="A7306" s="4">
        <v>35650</v>
      </c>
      <c r="B7306" s="90">
        <v>0.58199999999999996</v>
      </c>
    </row>
    <row r="7307" spans="1:2" x14ac:dyDescent="0.25">
      <c r="A7307" s="4">
        <v>35649</v>
      </c>
      <c r="B7307" s="90">
        <v>0.66900000000000004</v>
      </c>
    </row>
    <row r="7308" spans="1:2" x14ac:dyDescent="0.25">
      <c r="A7308" s="4">
        <v>35648</v>
      </c>
      <c r="B7308" s="90">
        <v>0.75119999999999998</v>
      </c>
    </row>
    <row r="7309" spans="1:2" x14ac:dyDescent="0.25">
      <c r="A7309" s="4">
        <v>35647</v>
      </c>
      <c r="B7309" s="90">
        <v>0.74719999999999998</v>
      </c>
    </row>
    <row r="7310" spans="1:2" x14ac:dyDescent="0.25">
      <c r="A7310" s="4">
        <v>35646</v>
      </c>
      <c r="B7310" s="90">
        <v>0.73160000000000003</v>
      </c>
    </row>
    <row r="7311" spans="1:2" x14ac:dyDescent="0.25">
      <c r="A7311" s="4">
        <v>35645</v>
      </c>
      <c r="B7311" s="90">
        <v>0.67830000000000001</v>
      </c>
    </row>
    <row r="7312" spans="1:2" x14ac:dyDescent="0.25">
      <c r="A7312" s="4">
        <v>35644</v>
      </c>
      <c r="B7312" s="90">
        <v>0.64739999999999998</v>
      </c>
    </row>
    <row r="7313" spans="1:2" x14ac:dyDescent="0.25">
      <c r="A7313" s="4">
        <v>35643</v>
      </c>
      <c r="B7313" s="90">
        <v>0.627</v>
      </c>
    </row>
    <row r="7314" spans="1:2" x14ac:dyDescent="0.25">
      <c r="A7314" s="4">
        <v>35642</v>
      </c>
      <c r="B7314" s="90">
        <v>0.68730000000000002</v>
      </c>
    </row>
    <row r="7315" spans="1:2" x14ac:dyDescent="0.25">
      <c r="A7315" s="4">
        <v>35641</v>
      </c>
      <c r="B7315" s="90">
        <v>0.75870000000000004</v>
      </c>
    </row>
    <row r="7316" spans="1:2" x14ac:dyDescent="0.25">
      <c r="A7316" s="4">
        <v>35640</v>
      </c>
      <c r="B7316" s="90">
        <v>0.73219999999999996</v>
      </c>
    </row>
    <row r="7317" spans="1:2" x14ac:dyDescent="0.25">
      <c r="A7317" s="4">
        <v>35639</v>
      </c>
      <c r="B7317" s="90">
        <v>0.76959999999999995</v>
      </c>
    </row>
    <row r="7318" spans="1:2" x14ac:dyDescent="0.25">
      <c r="A7318" s="4">
        <v>35638</v>
      </c>
      <c r="B7318" s="90">
        <v>0.67830000000000001</v>
      </c>
    </row>
    <row r="7319" spans="1:2" x14ac:dyDescent="0.25">
      <c r="A7319" s="4">
        <v>35637</v>
      </c>
      <c r="B7319" s="90">
        <v>0.64739999999999998</v>
      </c>
    </row>
    <row r="7320" spans="1:2" x14ac:dyDescent="0.25">
      <c r="A7320" s="4">
        <v>35636</v>
      </c>
      <c r="B7320" s="90">
        <v>0.59230000000000005</v>
      </c>
    </row>
    <row r="7321" spans="1:2" x14ac:dyDescent="0.25">
      <c r="A7321" s="4">
        <v>35635</v>
      </c>
      <c r="B7321" s="90">
        <v>0.68049999999999999</v>
      </c>
    </row>
    <row r="7322" spans="1:2" x14ac:dyDescent="0.25">
      <c r="A7322" s="4">
        <v>35634</v>
      </c>
      <c r="B7322" s="90">
        <v>0.74060000000000004</v>
      </c>
    </row>
    <row r="7323" spans="1:2" x14ac:dyDescent="0.25">
      <c r="A7323" s="4">
        <v>35633</v>
      </c>
      <c r="B7323" s="90">
        <v>0.73340000000000005</v>
      </c>
    </row>
    <row r="7324" spans="1:2" x14ac:dyDescent="0.25">
      <c r="A7324" s="4">
        <v>35632</v>
      </c>
      <c r="B7324" s="90">
        <v>0.72819999999999996</v>
      </c>
    </row>
    <row r="7325" spans="1:2" x14ac:dyDescent="0.25">
      <c r="A7325" s="4">
        <v>35631</v>
      </c>
      <c r="B7325" s="90">
        <v>0.65939999999999999</v>
      </c>
    </row>
    <row r="7326" spans="1:2" x14ac:dyDescent="0.25">
      <c r="A7326" s="4">
        <v>35630</v>
      </c>
      <c r="B7326" s="90">
        <v>0.62939999999999996</v>
      </c>
    </row>
    <row r="7327" spans="1:2" x14ac:dyDescent="0.25">
      <c r="A7327" s="4">
        <v>35629</v>
      </c>
      <c r="B7327" s="90">
        <v>0.59409999999999996</v>
      </c>
    </row>
    <row r="7328" spans="1:2" x14ac:dyDescent="0.25">
      <c r="A7328" s="4">
        <v>35628</v>
      </c>
      <c r="B7328" s="90">
        <v>0.63890000000000002</v>
      </c>
    </row>
    <row r="7329" spans="1:2" x14ac:dyDescent="0.25">
      <c r="A7329" s="4">
        <v>35627</v>
      </c>
      <c r="B7329" s="90">
        <v>0.73519999999999996</v>
      </c>
    </row>
    <row r="7330" spans="1:2" x14ac:dyDescent="0.25">
      <c r="A7330" s="4">
        <v>35626</v>
      </c>
      <c r="B7330" s="90">
        <v>0.71540000000000004</v>
      </c>
    </row>
    <row r="7331" spans="1:2" x14ac:dyDescent="0.25">
      <c r="A7331" s="4">
        <v>35625</v>
      </c>
      <c r="B7331" s="90">
        <v>0.70069999999999999</v>
      </c>
    </row>
    <row r="7332" spans="1:2" x14ac:dyDescent="0.25">
      <c r="A7332" s="4">
        <v>35624</v>
      </c>
      <c r="B7332" s="90">
        <v>0.61890000000000001</v>
      </c>
    </row>
    <row r="7333" spans="1:2" x14ac:dyDescent="0.25">
      <c r="A7333" s="4">
        <v>35623</v>
      </c>
      <c r="B7333" s="90">
        <v>0.5907</v>
      </c>
    </row>
    <row r="7334" spans="1:2" x14ac:dyDescent="0.25">
      <c r="A7334" s="4">
        <v>35622</v>
      </c>
      <c r="B7334" s="90">
        <v>0.54190000000000005</v>
      </c>
    </row>
    <row r="7335" spans="1:2" x14ac:dyDescent="0.25">
      <c r="A7335" s="4">
        <v>35621</v>
      </c>
      <c r="B7335" s="90">
        <v>0.60109999999999997</v>
      </c>
    </row>
    <row r="7336" spans="1:2" x14ac:dyDescent="0.25">
      <c r="A7336" s="4">
        <v>35620</v>
      </c>
      <c r="B7336" s="90">
        <v>0.66110000000000002</v>
      </c>
    </row>
    <row r="7337" spans="1:2" x14ac:dyDescent="0.25">
      <c r="A7337" s="4">
        <v>35619</v>
      </c>
      <c r="B7337" s="90">
        <v>0.65600000000000003</v>
      </c>
    </row>
    <row r="7338" spans="1:2" x14ac:dyDescent="0.25">
      <c r="A7338" s="4">
        <v>35618</v>
      </c>
      <c r="B7338" s="90">
        <v>0.64710000000000001</v>
      </c>
    </row>
    <row r="7339" spans="1:2" x14ac:dyDescent="0.25">
      <c r="A7339" s="4">
        <v>35617</v>
      </c>
      <c r="B7339" s="90">
        <v>0.57730000000000004</v>
      </c>
    </row>
    <row r="7340" spans="1:2" x14ac:dyDescent="0.25">
      <c r="A7340" s="4">
        <v>35616</v>
      </c>
      <c r="B7340" s="90">
        <v>0.55100000000000005</v>
      </c>
    </row>
    <row r="7341" spans="1:2" x14ac:dyDescent="0.25">
      <c r="A7341" s="4">
        <v>35615</v>
      </c>
      <c r="B7341" s="90">
        <v>0.51129999999999998</v>
      </c>
    </row>
    <row r="7342" spans="1:2" x14ac:dyDescent="0.25">
      <c r="A7342" s="4">
        <v>35614</v>
      </c>
      <c r="B7342" s="90">
        <v>0.57240000000000002</v>
      </c>
    </row>
    <row r="7343" spans="1:2" x14ac:dyDescent="0.25">
      <c r="A7343" s="4">
        <v>35613</v>
      </c>
      <c r="B7343" s="90">
        <v>0.63539999999999996</v>
      </c>
    </row>
    <row r="7344" spans="1:2" x14ac:dyDescent="0.25">
      <c r="A7344" s="4">
        <v>35612</v>
      </c>
      <c r="B7344" s="90">
        <v>0.62929999999999997</v>
      </c>
    </row>
    <row r="7345" spans="1:2" x14ac:dyDescent="0.25">
      <c r="A7345" s="4">
        <v>35611</v>
      </c>
      <c r="B7345" s="90">
        <v>0.56759999999999999</v>
      </c>
    </row>
    <row r="7346" spans="1:2" x14ac:dyDescent="0.25">
      <c r="A7346" s="4">
        <v>35610</v>
      </c>
      <c r="B7346" s="90">
        <v>0.52490000000000003</v>
      </c>
    </row>
    <row r="7347" spans="1:2" x14ac:dyDescent="0.25">
      <c r="A7347" s="4">
        <v>35609</v>
      </c>
      <c r="B7347" s="90">
        <v>0.49980000000000002</v>
      </c>
    </row>
    <row r="7348" spans="1:2" x14ac:dyDescent="0.25">
      <c r="A7348" s="4">
        <v>35608</v>
      </c>
      <c r="B7348" s="90">
        <v>0.50800000000000001</v>
      </c>
    </row>
    <row r="7349" spans="1:2" x14ac:dyDescent="0.25">
      <c r="A7349" s="4">
        <v>35607</v>
      </c>
      <c r="B7349" s="90">
        <v>0.57820000000000005</v>
      </c>
    </row>
    <row r="7350" spans="1:2" x14ac:dyDescent="0.25">
      <c r="A7350" s="4">
        <v>35606</v>
      </c>
      <c r="B7350" s="90">
        <v>0.57569999999999999</v>
      </c>
    </row>
    <row r="7351" spans="1:2" x14ac:dyDescent="0.25">
      <c r="A7351" s="4">
        <v>35605</v>
      </c>
      <c r="B7351" s="90">
        <v>0.58489999999999998</v>
      </c>
    </row>
    <row r="7352" spans="1:2" x14ac:dyDescent="0.25">
      <c r="A7352" s="4">
        <v>35604</v>
      </c>
      <c r="B7352" s="90">
        <v>0.59630000000000005</v>
      </c>
    </row>
    <row r="7353" spans="1:2" x14ac:dyDescent="0.25">
      <c r="A7353" s="4">
        <v>35603</v>
      </c>
      <c r="B7353" s="90">
        <v>0.54379999999999995</v>
      </c>
    </row>
    <row r="7354" spans="1:2" x14ac:dyDescent="0.25">
      <c r="A7354" s="4">
        <v>35602</v>
      </c>
      <c r="B7354" s="90">
        <v>0.51780000000000004</v>
      </c>
    </row>
    <row r="7355" spans="1:2" x14ac:dyDescent="0.25">
      <c r="A7355" s="4">
        <v>35601</v>
      </c>
      <c r="B7355" s="90">
        <v>0.51839999999999997</v>
      </c>
    </row>
    <row r="7356" spans="1:2" x14ac:dyDescent="0.25">
      <c r="A7356" s="4">
        <v>35600</v>
      </c>
      <c r="B7356" s="90">
        <v>0.60060000000000002</v>
      </c>
    </row>
    <row r="7357" spans="1:2" x14ac:dyDescent="0.25">
      <c r="A7357" s="4">
        <v>35599</v>
      </c>
      <c r="B7357" s="90">
        <v>0.61119999999999997</v>
      </c>
    </row>
    <row r="7358" spans="1:2" x14ac:dyDescent="0.25">
      <c r="A7358" s="4">
        <v>35598</v>
      </c>
      <c r="B7358" s="90">
        <v>0.61580000000000001</v>
      </c>
    </row>
    <row r="7359" spans="1:2" x14ac:dyDescent="0.25">
      <c r="A7359" s="4">
        <v>35597</v>
      </c>
      <c r="B7359" s="90">
        <v>0.63129999999999997</v>
      </c>
    </row>
    <row r="7360" spans="1:2" x14ac:dyDescent="0.25">
      <c r="A7360" s="4">
        <v>35596</v>
      </c>
      <c r="B7360" s="90">
        <v>0.57410000000000005</v>
      </c>
    </row>
    <row r="7361" spans="1:2" x14ac:dyDescent="0.25">
      <c r="A7361" s="4">
        <v>35595</v>
      </c>
      <c r="B7361" s="90">
        <v>0.54669999999999996</v>
      </c>
    </row>
    <row r="7362" spans="1:2" x14ac:dyDescent="0.25">
      <c r="A7362" s="4">
        <v>35594</v>
      </c>
      <c r="B7362" s="90">
        <v>0.54569999999999996</v>
      </c>
    </row>
    <row r="7363" spans="1:2" x14ac:dyDescent="0.25">
      <c r="A7363" s="4">
        <v>35593</v>
      </c>
      <c r="B7363" s="90">
        <v>0.63680000000000003</v>
      </c>
    </row>
    <row r="7364" spans="1:2" x14ac:dyDescent="0.25">
      <c r="A7364" s="4">
        <v>35592</v>
      </c>
      <c r="B7364" s="90">
        <v>0.65500000000000003</v>
      </c>
    </row>
    <row r="7365" spans="1:2" x14ac:dyDescent="0.25">
      <c r="A7365" s="4">
        <v>35591</v>
      </c>
      <c r="B7365" s="90">
        <v>0.65580000000000005</v>
      </c>
    </row>
    <row r="7366" spans="1:2" x14ac:dyDescent="0.25">
      <c r="A7366" s="4">
        <v>35590</v>
      </c>
      <c r="B7366" s="90">
        <v>0.66579999999999995</v>
      </c>
    </row>
    <row r="7367" spans="1:2" x14ac:dyDescent="0.25">
      <c r="A7367" s="4">
        <v>35589</v>
      </c>
      <c r="B7367" s="90">
        <v>0.625</v>
      </c>
    </row>
    <row r="7368" spans="1:2" x14ac:dyDescent="0.25">
      <c r="A7368" s="4">
        <v>35588</v>
      </c>
      <c r="B7368" s="90">
        <v>0.59509999999999996</v>
      </c>
    </row>
    <row r="7369" spans="1:2" x14ac:dyDescent="0.25">
      <c r="A7369" s="4">
        <v>35587</v>
      </c>
      <c r="B7369" s="90">
        <v>0.61450000000000005</v>
      </c>
    </row>
    <row r="7370" spans="1:2" x14ac:dyDescent="0.25">
      <c r="A7370" s="4">
        <v>35586</v>
      </c>
      <c r="B7370" s="90">
        <v>0.68169999999999997</v>
      </c>
    </row>
    <row r="7371" spans="1:2" x14ac:dyDescent="0.25">
      <c r="A7371" s="4">
        <v>35585</v>
      </c>
      <c r="B7371" s="90">
        <v>0.69289999999999996</v>
      </c>
    </row>
    <row r="7372" spans="1:2" x14ac:dyDescent="0.25">
      <c r="A7372" s="4">
        <v>35584</v>
      </c>
      <c r="B7372" s="90">
        <v>0.69679999999999997</v>
      </c>
    </row>
    <row r="7373" spans="1:2" x14ac:dyDescent="0.25">
      <c r="A7373" s="4">
        <v>35583</v>
      </c>
      <c r="B7373" s="90">
        <v>0.71350000000000002</v>
      </c>
    </row>
    <row r="7374" spans="1:2" x14ac:dyDescent="0.25">
      <c r="A7374" s="4">
        <v>35582</v>
      </c>
      <c r="B7374" s="90">
        <v>0.65349999999999997</v>
      </c>
    </row>
    <row r="7375" spans="1:2" x14ac:dyDescent="0.25">
      <c r="A7375" s="4">
        <v>35581</v>
      </c>
      <c r="B7375" s="90">
        <v>0.65349999999999997</v>
      </c>
    </row>
    <row r="7376" spans="1:2" x14ac:dyDescent="0.25">
      <c r="A7376" s="4">
        <v>35580</v>
      </c>
      <c r="B7376" s="90">
        <v>0.62609999999999999</v>
      </c>
    </row>
    <row r="7377" spans="1:2" x14ac:dyDescent="0.25">
      <c r="A7377" s="4">
        <v>35579</v>
      </c>
      <c r="B7377" s="90">
        <v>0.63819999999999999</v>
      </c>
    </row>
    <row r="7378" spans="1:2" x14ac:dyDescent="0.25">
      <c r="A7378" s="4">
        <v>35578</v>
      </c>
      <c r="B7378" s="90">
        <v>0.68140000000000001</v>
      </c>
    </row>
    <row r="7379" spans="1:2" x14ac:dyDescent="0.25">
      <c r="A7379" s="4">
        <v>35577</v>
      </c>
      <c r="B7379" s="90">
        <v>0.68530000000000002</v>
      </c>
    </row>
    <row r="7380" spans="1:2" x14ac:dyDescent="0.25">
      <c r="A7380" s="4">
        <v>35576</v>
      </c>
      <c r="B7380" s="90">
        <v>0.70750000000000002</v>
      </c>
    </row>
    <row r="7381" spans="1:2" x14ac:dyDescent="0.25">
      <c r="A7381" s="4">
        <v>35575</v>
      </c>
      <c r="B7381" s="90">
        <v>0.63749999999999996</v>
      </c>
    </row>
    <row r="7382" spans="1:2" x14ac:dyDescent="0.25">
      <c r="A7382" s="4">
        <v>35574</v>
      </c>
      <c r="B7382" s="90">
        <v>0.60699999999999998</v>
      </c>
    </row>
    <row r="7383" spans="1:2" x14ac:dyDescent="0.25">
      <c r="A7383" s="4">
        <v>35573</v>
      </c>
      <c r="B7383" s="90">
        <v>0.57110000000000005</v>
      </c>
    </row>
    <row r="7384" spans="1:2" x14ac:dyDescent="0.25">
      <c r="A7384" s="4">
        <v>35572</v>
      </c>
      <c r="B7384" s="90">
        <v>0.65300000000000002</v>
      </c>
    </row>
    <row r="7385" spans="1:2" x14ac:dyDescent="0.25">
      <c r="A7385" s="4">
        <v>35571</v>
      </c>
      <c r="B7385" s="90">
        <v>0.7268</v>
      </c>
    </row>
    <row r="7386" spans="1:2" x14ac:dyDescent="0.25">
      <c r="A7386" s="4">
        <v>35570</v>
      </c>
      <c r="B7386" s="90">
        <v>0.75309999999999999</v>
      </c>
    </row>
    <row r="7387" spans="1:2" x14ac:dyDescent="0.25">
      <c r="A7387" s="4">
        <v>35569</v>
      </c>
      <c r="B7387" s="90">
        <v>0.75739999999999996</v>
      </c>
    </row>
    <row r="7388" spans="1:2" x14ac:dyDescent="0.25">
      <c r="A7388" s="4">
        <v>35568</v>
      </c>
      <c r="B7388" s="90">
        <v>0.68520000000000003</v>
      </c>
    </row>
    <row r="7389" spans="1:2" x14ac:dyDescent="0.25">
      <c r="A7389" s="4">
        <v>35567</v>
      </c>
      <c r="B7389" s="90">
        <v>0.65239999999999998</v>
      </c>
    </row>
    <row r="7390" spans="1:2" x14ac:dyDescent="0.25">
      <c r="A7390" s="4">
        <v>35566</v>
      </c>
      <c r="B7390" s="90">
        <v>0.61660000000000004</v>
      </c>
    </row>
    <row r="7391" spans="1:2" x14ac:dyDescent="0.25">
      <c r="A7391" s="4">
        <v>35565</v>
      </c>
      <c r="B7391" s="90">
        <v>0.67400000000000004</v>
      </c>
    </row>
    <row r="7392" spans="1:2" x14ac:dyDescent="0.25">
      <c r="A7392" s="4">
        <v>35564</v>
      </c>
      <c r="B7392" s="90">
        <v>0.76319999999999999</v>
      </c>
    </row>
    <row r="7393" spans="1:2" x14ac:dyDescent="0.25">
      <c r="A7393" s="4">
        <v>35563</v>
      </c>
      <c r="B7393" s="90">
        <v>0.75929999999999997</v>
      </c>
    </row>
    <row r="7394" spans="1:2" x14ac:dyDescent="0.25">
      <c r="A7394" s="4">
        <v>35562</v>
      </c>
      <c r="B7394" s="90">
        <v>0.76160000000000005</v>
      </c>
    </row>
    <row r="7395" spans="1:2" x14ac:dyDescent="0.25">
      <c r="A7395" s="4">
        <v>35561</v>
      </c>
      <c r="B7395" s="90">
        <v>0.68979999999999997</v>
      </c>
    </row>
    <row r="7396" spans="1:2" x14ac:dyDescent="0.25">
      <c r="A7396" s="4">
        <v>35560</v>
      </c>
      <c r="B7396" s="90">
        <v>0.65680000000000005</v>
      </c>
    </row>
    <row r="7397" spans="1:2" x14ac:dyDescent="0.25">
      <c r="A7397" s="4">
        <v>35559</v>
      </c>
      <c r="B7397" s="90">
        <v>0.62150000000000005</v>
      </c>
    </row>
    <row r="7398" spans="1:2" x14ac:dyDescent="0.25">
      <c r="A7398" s="4">
        <v>35558</v>
      </c>
      <c r="B7398" s="90">
        <v>0.68789999999999996</v>
      </c>
    </row>
    <row r="7399" spans="1:2" x14ac:dyDescent="0.25">
      <c r="A7399" s="4">
        <v>35557</v>
      </c>
      <c r="B7399" s="90">
        <v>0.7591</v>
      </c>
    </row>
    <row r="7400" spans="1:2" x14ac:dyDescent="0.25">
      <c r="A7400" s="4">
        <v>35556</v>
      </c>
      <c r="B7400" s="90">
        <v>0.76349999999999996</v>
      </c>
    </row>
    <row r="7401" spans="1:2" x14ac:dyDescent="0.25">
      <c r="A7401" s="4">
        <v>35555</v>
      </c>
      <c r="B7401" s="90">
        <v>0.78900000000000003</v>
      </c>
    </row>
    <row r="7402" spans="1:2" x14ac:dyDescent="0.25">
      <c r="A7402" s="4">
        <v>35554</v>
      </c>
      <c r="B7402" s="90">
        <v>0.70609999999999995</v>
      </c>
    </row>
    <row r="7403" spans="1:2" x14ac:dyDescent="0.25">
      <c r="A7403" s="4">
        <v>35553</v>
      </c>
      <c r="B7403" s="90">
        <v>0.67230000000000001</v>
      </c>
    </row>
    <row r="7404" spans="1:2" x14ac:dyDescent="0.25">
      <c r="A7404" s="4">
        <v>35552</v>
      </c>
      <c r="B7404" s="90">
        <v>0.62770000000000004</v>
      </c>
    </row>
    <row r="7405" spans="1:2" x14ac:dyDescent="0.25">
      <c r="A7405" s="4">
        <v>35551</v>
      </c>
      <c r="B7405" s="90">
        <v>0.63539999999999996</v>
      </c>
    </row>
    <row r="7406" spans="1:2" x14ac:dyDescent="0.25">
      <c r="A7406" s="4">
        <v>35550</v>
      </c>
      <c r="B7406" s="90">
        <v>0.6431</v>
      </c>
    </row>
    <row r="7407" spans="1:2" x14ac:dyDescent="0.25">
      <c r="A7407" s="4">
        <v>35549</v>
      </c>
      <c r="B7407" s="90">
        <v>0.70209999999999995</v>
      </c>
    </row>
    <row r="7408" spans="1:2" x14ac:dyDescent="0.25">
      <c r="A7408" s="4">
        <v>35548</v>
      </c>
      <c r="B7408" s="90">
        <v>0.72299999999999998</v>
      </c>
    </row>
    <row r="7409" spans="1:2" x14ac:dyDescent="0.25">
      <c r="A7409" s="4">
        <v>35547</v>
      </c>
      <c r="B7409" s="90">
        <v>0.64029999999999998</v>
      </c>
    </row>
    <row r="7410" spans="1:2" x14ac:dyDescent="0.25">
      <c r="A7410" s="4">
        <v>35546</v>
      </c>
      <c r="B7410" s="90">
        <v>0.60819999999999996</v>
      </c>
    </row>
    <row r="7411" spans="1:2" x14ac:dyDescent="0.25">
      <c r="A7411" s="4">
        <v>35545</v>
      </c>
      <c r="B7411" s="90">
        <v>0.59219999999999995</v>
      </c>
    </row>
    <row r="7412" spans="1:2" x14ac:dyDescent="0.25">
      <c r="A7412" s="4">
        <v>35544</v>
      </c>
      <c r="B7412" s="90">
        <v>0.68120000000000003</v>
      </c>
    </row>
    <row r="7413" spans="1:2" x14ac:dyDescent="0.25">
      <c r="A7413" s="4">
        <v>35543</v>
      </c>
      <c r="B7413" s="90">
        <v>0.70609999999999995</v>
      </c>
    </row>
    <row r="7414" spans="1:2" x14ac:dyDescent="0.25">
      <c r="A7414" s="4">
        <v>35542</v>
      </c>
      <c r="B7414" s="90">
        <v>0.71379999999999999</v>
      </c>
    </row>
    <row r="7415" spans="1:2" x14ac:dyDescent="0.25">
      <c r="A7415" s="4">
        <v>35541</v>
      </c>
      <c r="B7415" s="90">
        <v>0.62280000000000002</v>
      </c>
    </row>
    <row r="7416" spans="1:2" x14ac:dyDescent="0.25">
      <c r="A7416" s="4">
        <v>35540</v>
      </c>
      <c r="B7416" s="90">
        <v>0.59150000000000003</v>
      </c>
    </row>
    <row r="7417" spans="1:2" x14ac:dyDescent="0.25">
      <c r="A7417" s="4">
        <v>35539</v>
      </c>
      <c r="B7417" s="90">
        <v>0.56030000000000002</v>
      </c>
    </row>
    <row r="7418" spans="1:2" x14ac:dyDescent="0.25">
      <c r="A7418" s="4">
        <v>35538</v>
      </c>
      <c r="B7418" s="90">
        <v>0.53749999999999998</v>
      </c>
    </row>
    <row r="7419" spans="1:2" x14ac:dyDescent="0.25">
      <c r="A7419" s="4">
        <v>35537</v>
      </c>
      <c r="B7419" s="90">
        <v>0.62819999999999998</v>
      </c>
    </row>
    <row r="7420" spans="1:2" x14ac:dyDescent="0.25">
      <c r="A7420" s="4">
        <v>35536</v>
      </c>
      <c r="B7420" s="90">
        <v>0.60529999999999995</v>
      </c>
    </row>
    <row r="7421" spans="1:2" x14ac:dyDescent="0.25">
      <c r="A7421" s="4">
        <v>35535</v>
      </c>
      <c r="B7421" s="90">
        <v>0.59530000000000005</v>
      </c>
    </row>
    <row r="7422" spans="1:2" x14ac:dyDescent="0.25">
      <c r="A7422" s="4">
        <v>35534</v>
      </c>
      <c r="B7422" s="90">
        <v>0.56669999999999998</v>
      </c>
    </row>
    <row r="7423" spans="1:2" x14ac:dyDescent="0.25">
      <c r="A7423" s="4">
        <v>35533</v>
      </c>
      <c r="B7423" s="90">
        <v>0.5081</v>
      </c>
    </row>
    <row r="7424" spans="1:2" x14ac:dyDescent="0.25">
      <c r="A7424" s="4">
        <v>35532</v>
      </c>
      <c r="B7424" s="90">
        <v>0.48130000000000001</v>
      </c>
    </row>
    <row r="7425" spans="1:2" x14ac:dyDescent="0.25">
      <c r="A7425" s="4">
        <v>35531</v>
      </c>
      <c r="B7425" s="90">
        <v>0.47799999999999998</v>
      </c>
    </row>
    <row r="7426" spans="1:2" x14ac:dyDescent="0.25">
      <c r="A7426" s="4">
        <v>35530</v>
      </c>
      <c r="B7426" s="90">
        <v>0.56989999999999996</v>
      </c>
    </row>
    <row r="7427" spans="1:2" x14ac:dyDescent="0.25">
      <c r="A7427" s="4">
        <v>35529</v>
      </c>
      <c r="B7427" s="90">
        <v>0.58009999999999995</v>
      </c>
    </row>
    <row r="7428" spans="1:2" x14ac:dyDescent="0.25">
      <c r="A7428" s="4">
        <v>35528</v>
      </c>
      <c r="B7428" s="90">
        <v>0.56299999999999994</v>
      </c>
    </row>
    <row r="7429" spans="1:2" x14ac:dyDescent="0.25">
      <c r="A7429" s="4">
        <v>35527</v>
      </c>
      <c r="B7429" s="90">
        <v>0.55759999999999998</v>
      </c>
    </row>
    <row r="7430" spans="1:2" x14ac:dyDescent="0.25">
      <c r="A7430" s="4">
        <v>35526</v>
      </c>
      <c r="B7430" s="90">
        <v>0.50660000000000005</v>
      </c>
    </row>
    <row r="7431" spans="1:2" x14ac:dyDescent="0.25">
      <c r="A7431" s="4">
        <v>35525</v>
      </c>
      <c r="B7431" s="90">
        <v>0.47989999999999999</v>
      </c>
    </row>
    <row r="7432" spans="1:2" x14ac:dyDescent="0.25">
      <c r="A7432" s="4">
        <v>35524</v>
      </c>
      <c r="B7432" s="90">
        <v>0.48359999999999997</v>
      </c>
    </row>
    <row r="7433" spans="1:2" x14ac:dyDescent="0.25">
      <c r="A7433" s="4">
        <v>35523</v>
      </c>
      <c r="B7433" s="90">
        <v>0.54620000000000002</v>
      </c>
    </row>
    <row r="7434" spans="1:2" x14ac:dyDescent="0.25">
      <c r="A7434" s="4">
        <v>35522</v>
      </c>
      <c r="B7434" s="90">
        <v>0.53380000000000005</v>
      </c>
    </row>
    <row r="7435" spans="1:2" x14ac:dyDescent="0.25">
      <c r="A7435" s="4">
        <v>35521</v>
      </c>
      <c r="B7435" s="90">
        <v>0.62109999999999999</v>
      </c>
    </row>
    <row r="7436" spans="1:2" x14ac:dyDescent="0.25">
      <c r="A7436" s="4">
        <v>35520</v>
      </c>
      <c r="B7436" s="90">
        <v>0.67889999999999995</v>
      </c>
    </row>
    <row r="7437" spans="1:2" x14ac:dyDescent="0.25">
      <c r="A7437" s="4">
        <v>35519</v>
      </c>
      <c r="B7437" s="90">
        <v>0.59709999999999996</v>
      </c>
    </row>
    <row r="7438" spans="1:2" x14ac:dyDescent="0.25">
      <c r="A7438" s="4">
        <v>35518</v>
      </c>
      <c r="B7438" s="90">
        <v>0.56859999999999999</v>
      </c>
    </row>
    <row r="7439" spans="1:2" x14ac:dyDescent="0.25">
      <c r="A7439" s="4">
        <v>35517</v>
      </c>
      <c r="B7439" s="90">
        <v>0.54010000000000002</v>
      </c>
    </row>
    <row r="7440" spans="1:2" x14ac:dyDescent="0.25">
      <c r="A7440" s="4">
        <v>35516</v>
      </c>
      <c r="B7440" s="90">
        <v>0.54010000000000002</v>
      </c>
    </row>
    <row r="7441" spans="1:2" x14ac:dyDescent="0.25">
      <c r="A7441" s="4">
        <v>35515</v>
      </c>
      <c r="B7441" s="90">
        <v>0.5202</v>
      </c>
    </row>
    <row r="7442" spans="1:2" x14ac:dyDescent="0.25">
      <c r="A7442" s="4">
        <v>35514</v>
      </c>
      <c r="B7442" s="90">
        <v>0.53639999999999999</v>
      </c>
    </row>
    <row r="7443" spans="1:2" x14ac:dyDescent="0.25">
      <c r="A7443" s="4">
        <v>35513</v>
      </c>
      <c r="B7443" s="90">
        <v>0.55879999999999996</v>
      </c>
    </row>
    <row r="7444" spans="1:2" x14ac:dyDescent="0.25">
      <c r="A7444" s="4">
        <v>35512</v>
      </c>
      <c r="B7444" s="90">
        <v>0.51</v>
      </c>
    </row>
    <row r="7445" spans="1:2" x14ac:dyDescent="0.25">
      <c r="A7445" s="4">
        <v>35511</v>
      </c>
      <c r="B7445" s="90">
        <v>0.48309999999999997</v>
      </c>
    </row>
    <row r="7446" spans="1:2" x14ac:dyDescent="0.25">
      <c r="A7446" s="4">
        <v>35510</v>
      </c>
      <c r="B7446" s="90">
        <v>0.48930000000000001</v>
      </c>
    </row>
    <row r="7447" spans="1:2" x14ac:dyDescent="0.25">
      <c r="A7447" s="4">
        <v>35509</v>
      </c>
      <c r="B7447" s="90">
        <v>0.5605</v>
      </c>
    </row>
    <row r="7448" spans="1:2" x14ac:dyDescent="0.25">
      <c r="A7448" s="4">
        <v>35508</v>
      </c>
      <c r="B7448" s="90">
        <v>0.68059999999999998</v>
      </c>
    </row>
    <row r="7449" spans="1:2" x14ac:dyDescent="0.25">
      <c r="A7449" s="4">
        <v>35507</v>
      </c>
      <c r="B7449" s="90">
        <v>0.68259999999999998</v>
      </c>
    </row>
    <row r="7450" spans="1:2" x14ac:dyDescent="0.25">
      <c r="A7450" s="4">
        <v>35506</v>
      </c>
      <c r="B7450" s="90">
        <v>0.69789999999999996</v>
      </c>
    </row>
    <row r="7451" spans="1:2" x14ac:dyDescent="0.25">
      <c r="A7451" s="4">
        <v>35505</v>
      </c>
      <c r="B7451" s="90">
        <v>0.59130000000000005</v>
      </c>
    </row>
    <row r="7452" spans="1:2" x14ac:dyDescent="0.25">
      <c r="A7452" s="4">
        <v>35504</v>
      </c>
      <c r="B7452" s="90">
        <v>0.56159999999999999</v>
      </c>
    </row>
    <row r="7453" spans="1:2" x14ac:dyDescent="0.25">
      <c r="A7453" s="4">
        <v>35503</v>
      </c>
      <c r="B7453" s="90">
        <v>0.49209999999999998</v>
      </c>
    </row>
    <row r="7454" spans="1:2" x14ac:dyDescent="0.25">
      <c r="A7454" s="4">
        <v>35502</v>
      </c>
      <c r="B7454" s="90">
        <v>0.62160000000000004</v>
      </c>
    </row>
    <row r="7455" spans="1:2" x14ac:dyDescent="0.25">
      <c r="A7455" s="4">
        <v>35501</v>
      </c>
      <c r="B7455" s="90">
        <v>0.69320000000000004</v>
      </c>
    </row>
    <row r="7456" spans="1:2" x14ac:dyDescent="0.25">
      <c r="A7456" s="4">
        <v>35500</v>
      </c>
      <c r="B7456" s="90">
        <v>0.71609999999999996</v>
      </c>
    </row>
    <row r="7457" spans="1:2" x14ac:dyDescent="0.25">
      <c r="A7457" s="4">
        <v>35499</v>
      </c>
      <c r="B7457" s="90">
        <v>0.73970000000000002</v>
      </c>
    </row>
    <row r="7458" spans="1:2" x14ac:dyDescent="0.25">
      <c r="A7458" s="4">
        <v>35498</v>
      </c>
      <c r="B7458" s="90">
        <v>0.6512</v>
      </c>
    </row>
    <row r="7459" spans="1:2" x14ac:dyDescent="0.25">
      <c r="A7459" s="4">
        <v>35497</v>
      </c>
      <c r="B7459" s="90">
        <v>0.61850000000000005</v>
      </c>
    </row>
    <row r="7460" spans="1:2" x14ac:dyDescent="0.25">
      <c r="A7460" s="4">
        <v>35496</v>
      </c>
      <c r="B7460" s="90">
        <v>0.56799999999999995</v>
      </c>
    </row>
    <row r="7461" spans="1:2" x14ac:dyDescent="0.25">
      <c r="A7461" s="4">
        <v>35495</v>
      </c>
      <c r="B7461" s="90">
        <v>0.67300000000000004</v>
      </c>
    </row>
    <row r="7462" spans="1:2" x14ac:dyDescent="0.25">
      <c r="A7462" s="4">
        <v>35494</v>
      </c>
      <c r="B7462" s="90">
        <v>0.78520000000000001</v>
      </c>
    </row>
    <row r="7463" spans="1:2" x14ac:dyDescent="0.25">
      <c r="A7463" s="4">
        <v>35493</v>
      </c>
      <c r="B7463" s="90">
        <v>0.76119999999999999</v>
      </c>
    </row>
    <row r="7464" spans="1:2" x14ac:dyDescent="0.25">
      <c r="A7464" s="4">
        <v>35492</v>
      </c>
      <c r="B7464" s="90">
        <v>0.79339999999999999</v>
      </c>
    </row>
    <row r="7465" spans="1:2" x14ac:dyDescent="0.25">
      <c r="A7465" s="4">
        <v>35491</v>
      </c>
      <c r="B7465" s="90">
        <v>0.71499999999999997</v>
      </c>
    </row>
    <row r="7466" spans="1:2" x14ac:dyDescent="0.25">
      <c r="A7466" s="4">
        <v>35490</v>
      </c>
      <c r="B7466" s="90">
        <v>0.59830000000000005</v>
      </c>
    </row>
    <row r="7467" spans="1:2" x14ac:dyDescent="0.25">
      <c r="A7467" s="4">
        <v>35489</v>
      </c>
      <c r="B7467" s="90">
        <v>0.62629999999999997</v>
      </c>
    </row>
    <row r="7468" spans="1:2" x14ac:dyDescent="0.25">
      <c r="A7468" s="4">
        <v>35488</v>
      </c>
      <c r="B7468" s="90">
        <v>0.7107</v>
      </c>
    </row>
    <row r="7469" spans="1:2" x14ac:dyDescent="0.25">
      <c r="A7469" s="4">
        <v>35487</v>
      </c>
      <c r="B7469" s="90">
        <v>0.73</v>
      </c>
    </row>
    <row r="7470" spans="1:2" x14ac:dyDescent="0.25">
      <c r="A7470" s="4">
        <v>35486</v>
      </c>
      <c r="B7470" s="90">
        <v>0.72860000000000003</v>
      </c>
    </row>
    <row r="7471" spans="1:2" x14ac:dyDescent="0.25">
      <c r="A7471" s="4">
        <v>35485</v>
      </c>
      <c r="B7471" s="90">
        <v>0.73399999999999999</v>
      </c>
    </row>
    <row r="7472" spans="1:2" x14ac:dyDescent="0.25">
      <c r="A7472" s="4">
        <v>35484</v>
      </c>
      <c r="B7472" s="90">
        <v>0.74170000000000003</v>
      </c>
    </row>
    <row r="7473" spans="1:2" x14ac:dyDescent="0.25">
      <c r="A7473" s="4">
        <v>35483</v>
      </c>
      <c r="B7473" s="90">
        <v>0.74170000000000003</v>
      </c>
    </row>
    <row r="7474" spans="1:2" x14ac:dyDescent="0.25">
      <c r="A7474" s="4">
        <v>35482</v>
      </c>
      <c r="B7474" s="90">
        <v>0.74939999999999996</v>
      </c>
    </row>
    <row r="7475" spans="1:2" x14ac:dyDescent="0.25">
      <c r="A7475" s="4">
        <v>35481</v>
      </c>
      <c r="B7475" s="90">
        <v>0.78400000000000003</v>
      </c>
    </row>
    <row r="7476" spans="1:2" x14ac:dyDescent="0.25">
      <c r="A7476" s="4">
        <v>35480</v>
      </c>
      <c r="B7476" s="90">
        <v>0.77039999999999997</v>
      </c>
    </row>
    <row r="7477" spans="1:2" x14ac:dyDescent="0.25">
      <c r="A7477" s="4">
        <v>35479</v>
      </c>
      <c r="B7477" s="90">
        <v>0.78059999999999996</v>
      </c>
    </row>
    <row r="7478" spans="1:2" x14ac:dyDescent="0.25">
      <c r="A7478" s="4">
        <v>35478</v>
      </c>
      <c r="B7478" s="90">
        <v>0.78949999999999998</v>
      </c>
    </row>
    <row r="7479" spans="1:2" x14ac:dyDescent="0.25">
      <c r="A7479" s="4">
        <v>35477</v>
      </c>
      <c r="B7479" s="90">
        <v>0.78590000000000004</v>
      </c>
    </row>
    <row r="7480" spans="1:2" x14ac:dyDescent="0.25">
      <c r="A7480" s="4">
        <v>35476</v>
      </c>
      <c r="B7480" s="90">
        <v>0.78590000000000004</v>
      </c>
    </row>
    <row r="7481" spans="1:2" x14ac:dyDescent="0.25">
      <c r="A7481" s="4">
        <v>35475</v>
      </c>
      <c r="B7481" s="90">
        <v>0.78239999999999998</v>
      </c>
    </row>
    <row r="7482" spans="1:2" x14ac:dyDescent="0.25">
      <c r="A7482" s="4">
        <v>35474</v>
      </c>
      <c r="B7482" s="90">
        <v>0.81420000000000003</v>
      </c>
    </row>
    <row r="7483" spans="1:2" x14ac:dyDescent="0.25">
      <c r="A7483" s="4">
        <v>35473</v>
      </c>
      <c r="B7483" s="90">
        <v>0.73199999999999998</v>
      </c>
    </row>
    <row r="7484" spans="1:2" x14ac:dyDescent="0.25">
      <c r="A7484" s="4">
        <v>35472</v>
      </c>
      <c r="B7484" s="90">
        <v>0.69520000000000004</v>
      </c>
    </row>
    <row r="7485" spans="1:2" x14ac:dyDescent="0.25">
      <c r="A7485" s="4">
        <v>35471</v>
      </c>
      <c r="B7485" s="90">
        <v>0.65849999999999997</v>
      </c>
    </row>
    <row r="7486" spans="1:2" x14ac:dyDescent="0.25">
      <c r="A7486" s="4">
        <v>35470</v>
      </c>
      <c r="B7486" s="90">
        <v>0.65849999999999997</v>
      </c>
    </row>
    <row r="7487" spans="1:2" x14ac:dyDescent="0.25">
      <c r="A7487" s="4">
        <v>35469</v>
      </c>
      <c r="B7487" s="90">
        <v>0.65849999999999997</v>
      </c>
    </row>
    <row r="7488" spans="1:2" x14ac:dyDescent="0.25">
      <c r="A7488" s="4">
        <v>35468</v>
      </c>
      <c r="B7488" s="90">
        <v>0.65839999999999999</v>
      </c>
    </row>
    <row r="7489" spans="1:2" x14ac:dyDescent="0.25">
      <c r="A7489" s="4">
        <v>35467</v>
      </c>
      <c r="B7489" s="90">
        <v>0.65690000000000004</v>
      </c>
    </row>
    <row r="7490" spans="1:2" x14ac:dyDescent="0.25">
      <c r="A7490" s="4">
        <v>35466</v>
      </c>
      <c r="B7490" s="90">
        <v>0.66059999999999997</v>
      </c>
    </row>
    <row r="7491" spans="1:2" x14ac:dyDescent="0.25">
      <c r="A7491" s="4">
        <v>35465</v>
      </c>
      <c r="B7491" s="90">
        <v>0.6804</v>
      </c>
    </row>
    <row r="7492" spans="1:2" x14ac:dyDescent="0.25">
      <c r="A7492" s="4">
        <v>35464</v>
      </c>
      <c r="B7492" s="90">
        <v>0.67420000000000002</v>
      </c>
    </row>
    <row r="7493" spans="1:2" x14ac:dyDescent="0.25">
      <c r="A7493" s="4">
        <v>35463</v>
      </c>
      <c r="B7493" s="90">
        <v>0.66159999999999997</v>
      </c>
    </row>
    <row r="7494" spans="1:2" x14ac:dyDescent="0.25">
      <c r="A7494" s="4">
        <v>35462</v>
      </c>
      <c r="B7494" s="90">
        <v>0.66159999999999997</v>
      </c>
    </row>
    <row r="7495" spans="1:2" x14ac:dyDescent="0.25">
      <c r="A7495" s="4">
        <v>35461</v>
      </c>
      <c r="B7495" s="90">
        <v>0.72870000000000001</v>
      </c>
    </row>
    <row r="7496" spans="1:2" x14ac:dyDescent="0.25">
      <c r="A7496" s="4">
        <v>35460</v>
      </c>
      <c r="B7496" s="90">
        <v>0.81620000000000004</v>
      </c>
    </row>
    <row r="7497" spans="1:2" x14ac:dyDescent="0.25">
      <c r="A7497" s="4">
        <v>35459</v>
      </c>
      <c r="B7497" s="90">
        <v>0.92200000000000004</v>
      </c>
    </row>
    <row r="7498" spans="1:2" x14ac:dyDescent="0.25">
      <c r="A7498" s="4">
        <v>35458</v>
      </c>
      <c r="B7498" s="90">
        <v>0.91600000000000004</v>
      </c>
    </row>
    <row r="7499" spans="1:2" x14ac:dyDescent="0.25">
      <c r="A7499" s="4">
        <v>35457</v>
      </c>
      <c r="B7499" s="90">
        <v>0.91200000000000003</v>
      </c>
    </row>
    <row r="7500" spans="1:2" x14ac:dyDescent="0.25">
      <c r="A7500" s="4">
        <v>35456</v>
      </c>
      <c r="B7500" s="90">
        <v>0.79749999999999999</v>
      </c>
    </row>
    <row r="7501" spans="1:2" x14ac:dyDescent="0.25">
      <c r="A7501" s="4">
        <v>35455</v>
      </c>
      <c r="B7501" s="90">
        <v>0.75749999999999995</v>
      </c>
    </row>
    <row r="7502" spans="1:2" x14ac:dyDescent="0.25">
      <c r="A7502" s="4">
        <v>35454</v>
      </c>
      <c r="B7502" s="90">
        <v>0.69030000000000002</v>
      </c>
    </row>
    <row r="7503" spans="1:2" x14ac:dyDescent="0.25">
      <c r="A7503" s="4">
        <v>35453</v>
      </c>
      <c r="B7503" s="90">
        <v>0.79190000000000005</v>
      </c>
    </row>
    <row r="7504" spans="1:2" x14ac:dyDescent="0.25">
      <c r="A7504" s="4">
        <v>35452</v>
      </c>
      <c r="B7504" s="90">
        <v>0.86380000000000001</v>
      </c>
    </row>
    <row r="7505" spans="1:2" x14ac:dyDescent="0.25">
      <c r="A7505" s="4">
        <v>35451</v>
      </c>
      <c r="B7505" s="90">
        <v>0.86729999999999996</v>
      </c>
    </row>
    <row r="7506" spans="1:2" x14ac:dyDescent="0.25">
      <c r="A7506" s="4">
        <v>35450</v>
      </c>
      <c r="B7506" s="90">
        <v>0.83950000000000002</v>
      </c>
    </row>
    <row r="7507" spans="1:2" x14ac:dyDescent="0.25">
      <c r="A7507" s="4">
        <v>35449</v>
      </c>
      <c r="B7507" s="90">
        <v>0.73809999999999998</v>
      </c>
    </row>
    <row r="7508" spans="1:2" x14ac:dyDescent="0.25">
      <c r="A7508" s="4">
        <v>35448</v>
      </c>
      <c r="B7508" s="90">
        <v>0.70109999999999995</v>
      </c>
    </row>
    <row r="7509" spans="1:2" x14ac:dyDescent="0.25">
      <c r="A7509" s="4">
        <v>35447</v>
      </c>
      <c r="B7509" s="90">
        <v>0.64290000000000003</v>
      </c>
    </row>
    <row r="7510" spans="1:2" x14ac:dyDescent="0.25">
      <c r="A7510" s="4">
        <v>35446</v>
      </c>
      <c r="B7510" s="90">
        <v>0.70189999999999997</v>
      </c>
    </row>
    <row r="7511" spans="1:2" x14ac:dyDescent="0.25">
      <c r="A7511" s="4">
        <v>35445</v>
      </c>
      <c r="B7511" s="90">
        <v>0.77339999999999998</v>
      </c>
    </row>
    <row r="7512" spans="1:2" x14ac:dyDescent="0.25">
      <c r="A7512" s="4">
        <v>35444</v>
      </c>
      <c r="B7512" s="90">
        <v>0.77400000000000002</v>
      </c>
    </row>
    <row r="7513" spans="1:2" x14ac:dyDescent="0.25">
      <c r="A7513" s="4">
        <v>35443</v>
      </c>
      <c r="B7513" s="90">
        <v>0.75170000000000003</v>
      </c>
    </row>
    <row r="7514" spans="1:2" x14ac:dyDescent="0.25">
      <c r="A7514" s="4">
        <v>35442</v>
      </c>
      <c r="B7514" s="90">
        <v>0.7097</v>
      </c>
    </row>
    <row r="7515" spans="1:2" x14ac:dyDescent="0.25">
      <c r="A7515" s="4">
        <v>35441</v>
      </c>
      <c r="B7515" s="90">
        <v>0.7097</v>
      </c>
    </row>
    <row r="7516" spans="1:2" x14ac:dyDescent="0.25">
      <c r="A7516" s="4">
        <v>35440</v>
      </c>
      <c r="B7516" s="90">
        <v>0.73899999999999999</v>
      </c>
    </row>
    <row r="7517" spans="1:2" x14ac:dyDescent="0.25">
      <c r="A7517" s="4">
        <v>35439</v>
      </c>
      <c r="B7517" s="90">
        <v>0.81889999999999996</v>
      </c>
    </row>
    <row r="7518" spans="1:2" x14ac:dyDescent="0.25">
      <c r="A7518" s="4">
        <v>35438</v>
      </c>
      <c r="B7518" s="90">
        <v>0.88859999999999995</v>
      </c>
    </row>
    <row r="7519" spans="1:2" x14ac:dyDescent="0.25">
      <c r="A7519" s="4">
        <v>35437</v>
      </c>
      <c r="B7519" s="90">
        <v>0.87690000000000001</v>
      </c>
    </row>
    <row r="7520" spans="1:2" x14ac:dyDescent="0.25">
      <c r="A7520" s="4">
        <v>35436</v>
      </c>
      <c r="B7520" s="90">
        <v>0.82930000000000004</v>
      </c>
    </row>
    <row r="7521" spans="1:2" x14ac:dyDescent="0.25">
      <c r="A7521" s="4">
        <v>35435</v>
      </c>
      <c r="B7521" s="90">
        <v>0.7389</v>
      </c>
    </row>
    <row r="7522" spans="1:2" x14ac:dyDescent="0.25">
      <c r="A7522" s="4">
        <v>35434</v>
      </c>
      <c r="B7522" s="90">
        <v>0.70520000000000005</v>
      </c>
    </row>
    <row r="7523" spans="1:2" x14ac:dyDescent="0.25">
      <c r="A7523" s="4">
        <v>35433</v>
      </c>
      <c r="B7523" s="90">
        <v>0.65349999999999997</v>
      </c>
    </row>
    <row r="7524" spans="1:2" x14ac:dyDescent="0.25">
      <c r="A7524" s="4">
        <v>35432</v>
      </c>
      <c r="B7524" s="90">
        <v>0.748</v>
      </c>
    </row>
    <row r="7525" spans="1:2" x14ac:dyDescent="0.25">
      <c r="A7525" s="4">
        <v>35431</v>
      </c>
      <c r="B7525" s="90">
        <v>0.74399999999999999</v>
      </c>
    </row>
    <row r="7526" spans="1:2" x14ac:dyDescent="0.25">
      <c r="A7526" s="4">
        <v>35430</v>
      </c>
      <c r="B7526" s="90">
        <v>0.8639</v>
      </c>
    </row>
    <row r="7527" spans="1:2" x14ac:dyDescent="0.25">
      <c r="A7527" s="4">
        <v>35429</v>
      </c>
      <c r="B7527" s="90">
        <v>0.8599</v>
      </c>
    </row>
    <row r="7528" spans="1:2" x14ac:dyDescent="0.25">
      <c r="A7528" s="4">
        <v>35428</v>
      </c>
      <c r="B7528" s="90">
        <v>0.78149999999999997</v>
      </c>
    </row>
    <row r="7529" spans="1:2" x14ac:dyDescent="0.25">
      <c r="A7529" s="4">
        <v>35427</v>
      </c>
      <c r="B7529" s="90">
        <v>0.74409999999999998</v>
      </c>
    </row>
    <row r="7530" spans="1:2" x14ac:dyDescent="0.25">
      <c r="A7530" s="4">
        <v>35426</v>
      </c>
      <c r="B7530" s="90">
        <v>0.70679999999999998</v>
      </c>
    </row>
    <row r="7531" spans="1:2" x14ac:dyDescent="0.25">
      <c r="A7531" s="4">
        <v>35425</v>
      </c>
      <c r="B7531" s="90">
        <v>0.79090000000000005</v>
      </c>
    </row>
    <row r="7532" spans="1:2" x14ac:dyDescent="0.25">
      <c r="A7532" s="4">
        <v>35424</v>
      </c>
      <c r="B7532" s="90">
        <v>0.78900000000000003</v>
      </c>
    </row>
    <row r="7533" spans="1:2" x14ac:dyDescent="0.25">
      <c r="A7533" s="4">
        <v>35423</v>
      </c>
      <c r="B7533" s="90">
        <v>0.78710000000000002</v>
      </c>
    </row>
    <row r="7534" spans="1:2" x14ac:dyDescent="0.25">
      <c r="A7534" s="4">
        <v>35422</v>
      </c>
      <c r="B7534" s="90">
        <v>0.80689999999999995</v>
      </c>
    </row>
    <row r="7535" spans="1:2" x14ac:dyDescent="0.25">
      <c r="A7535" s="4">
        <v>35421</v>
      </c>
      <c r="B7535" s="90">
        <v>0.7278</v>
      </c>
    </row>
    <row r="7536" spans="1:2" x14ac:dyDescent="0.25">
      <c r="A7536" s="4">
        <v>35420</v>
      </c>
      <c r="B7536" s="90">
        <v>0.69130000000000003</v>
      </c>
    </row>
    <row r="7537" spans="1:2" x14ac:dyDescent="0.25">
      <c r="A7537" s="4">
        <v>35419</v>
      </c>
      <c r="B7537" s="90">
        <v>0.65290000000000004</v>
      </c>
    </row>
    <row r="7538" spans="1:2" x14ac:dyDescent="0.25">
      <c r="A7538" s="4">
        <v>35418</v>
      </c>
      <c r="B7538" s="90">
        <v>0.72460000000000002</v>
      </c>
    </row>
    <row r="7539" spans="1:2" x14ac:dyDescent="0.25">
      <c r="A7539" s="4">
        <v>35417</v>
      </c>
      <c r="B7539" s="90">
        <v>0.80720000000000003</v>
      </c>
    </row>
    <row r="7540" spans="1:2" x14ac:dyDescent="0.25">
      <c r="A7540" s="4">
        <v>35416</v>
      </c>
      <c r="B7540" s="90">
        <v>0.8075</v>
      </c>
    </row>
    <row r="7541" spans="1:2" x14ac:dyDescent="0.25">
      <c r="A7541" s="4">
        <v>35415</v>
      </c>
      <c r="B7541" s="90">
        <v>0.82779999999999998</v>
      </c>
    </row>
    <row r="7542" spans="1:2" x14ac:dyDescent="0.25">
      <c r="A7542" s="4">
        <v>35414</v>
      </c>
      <c r="B7542" s="90">
        <v>0.74660000000000004</v>
      </c>
    </row>
    <row r="7543" spans="1:2" x14ac:dyDescent="0.25">
      <c r="A7543" s="4">
        <v>35413</v>
      </c>
      <c r="B7543" s="90">
        <v>0.70920000000000005</v>
      </c>
    </row>
    <row r="7544" spans="1:2" x14ac:dyDescent="0.25">
      <c r="A7544" s="4">
        <v>35412</v>
      </c>
      <c r="B7544" s="90">
        <v>0.66969999999999996</v>
      </c>
    </row>
    <row r="7545" spans="1:2" x14ac:dyDescent="0.25">
      <c r="A7545" s="4">
        <v>35411</v>
      </c>
      <c r="B7545" s="90">
        <v>0.74650000000000005</v>
      </c>
    </row>
    <row r="7546" spans="1:2" x14ac:dyDescent="0.25">
      <c r="A7546" s="4">
        <v>35410</v>
      </c>
      <c r="B7546" s="90">
        <v>0.8387</v>
      </c>
    </row>
    <row r="7547" spans="1:2" x14ac:dyDescent="0.25">
      <c r="A7547" s="4">
        <v>35409</v>
      </c>
      <c r="B7547" s="90">
        <v>0.85029999999999994</v>
      </c>
    </row>
    <row r="7548" spans="1:2" x14ac:dyDescent="0.25">
      <c r="A7548" s="4">
        <v>35408</v>
      </c>
      <c r="B7548" s="90">
        <v>0.86470000000000002</v>
      </c>
    </row>
    <row r="7549" spans="1:2" x14ac:dyDescent="0.25">
      <c r="A7549" s="4">
        <v>35407</v>
      </c>
      <c r="B7549" s="90">
        <v>0.7873</v>
      </c>
    </row>
    <row r="7550" spans="1:2" x14ac:dyDescent="0.25">
      <c r="A7550" s="4">
        <v>35406</v>
      </c>
      <c r="B7550" s="90">
        <v>0.74780000000000002</v>
      </c>
    </row>
    <row r="7551" spans="1:2" x14ac:dyDescent="0.25">
      <c r="A7551" s="4">
        <v>35405</v>
      </c>
      <c r="B7551" s="90">
        <v>0.71350000000000002</v>
      </c>
    </row>
    <row r="7552" spans="1:2" x14ac:dyDescent="0.25">
      <c r="A7552" s="4">
        <v>35404</v>
      </c>
      <c r="B7552" s="90">
        <v>0.78800000000000003</v>
      </c>
    </row>
    <row r="7553" spans="1:2" x14ac:dyDescent="0.25">
      <c r="A7553" s="4">
        <v>35403</v>
      </c>
      <c r="B7553" s="90">
        <v>0.85129999999999995</v>
      </c>
    </row>
    <row r="7554" spans="1:2" x14ac:dyDescent="0.25">
      <c r="A7554" s="4">
        <v>35402</v>
      </c>
      <c r="B7554" s="90">
        <v>0.86409999999999998</v>
      </c>
    </row>
    <row r="7555" spans="1:2" x14ac:dyDescent="0.25">
      <c r="A7555" s="4">
        <v>35401</v>
      </c>
      <c r="B7555" s="90">
        <v>0.89039999999999997</v>
      </c>
    </row>
    <row r="7556" spans="1:2" x14ac:dyDescent="0.25">
      <c r="A7556" s="4">
        <v>35400</v>
      </c>
      <c r="B7556" s="90">
        <v>0.83</v>
      </c>
    </row>
    <row r="7557" spans="1:2" x14ac:dyDescent="0.25">
      <c r="A7557" s="4">
        <v>35399</v>
      </c>
      <c r="B7557" s="90">
        <v>0.60740000000000005</v>
      </c>
    </row>
    <row r="7558" spans="1:2" x14ac:dyDescent="0.25">
      <c r="A7558" s="4">
        <v>35398</v>
      </c>
      <c r="B7558" s="90">
        <v>0.67179999999999995</v>
      </c>
    </row>
    <row r="7559" spans="1:2" x14ac:dyDescent="0.25">
      <c r="A7559" s="4">
        <v>35397</v>
      </c>
      <c r="B7559" s="90">
        <v>0.76629999999999998</v>
      </c>
    </row>
    <row r="7560" spans="1:2" x14ac:dyDescent="0.25">
      <c r="A7560" s="4">
        <v>35396</v>
      </c>
      <c r="B7560" s="90">
        <v>0.78779999999999994</v>
      </c>
    </row>
    <row r="7561" spans="1:2" x14ac:dyDescent="0.25">
      <c r="A7561" s="4">
        <v>35395</v>
      </c>
      <c r="B7561" s="90">
        <v>0.79220000000000002</v>
      </c>
    </row>
    <row r="7562" spans="1:2" x14ac:dyDescent="0.25">
      <c r="A7562" s="4">
        <v>35394</v>
      </c>
      <c r="B7562" s="90">
        <v>0.86</v>
      </c>
    </row>
    <row r="7563" spans="1:2" x14ac:dyDescent="0.25">
      <c r="A7563" s="4">
        <v>35393</v>
      </c>
      <c r="B7563" s="90">
        <v>0.80089999999999995</v>
      </c>
    </row>
    <row r="7564" spans="1:2" x14ac:dyDescent="0.25">
      <c r="A7564" s="4">
        <v>35392</v>
      </c>
      <c r="B7564" s="90">
        <v>0.76259999999999994</v>
      </c>
    </row>
    <row r="7565" spans="1:2" x14ac:dyDescent="0.25">
      <c r="A7565" s="4">
        <v>35391</v>
      </c>
      <c r="B7565" s="90">
        <v>0.78110000000000002</v>
      </c>
    </row>
    <row r="7566" spans="1:2" x14ac:dyDescent="0.25">
      <c r="A7566" s="4">
        <v>35390</v>
      </c>
      <c r="B7566" s="90">
        <v>0.88229999999999997</v>
      </c>
    </row>
    <row r="7567" spans="1:2" x14ac:dyDescent="0.25">
      <c r="A7567" s="4">
        <v>35389</v>
      </c>
      <c r="B7567" s="90">
        <v>0.89490000000000003</v>
      </c>
    </row>
    <row r="7568" spans="1:2" x14ac:dyDescent="0.25">
      <c r="A7568" s="4">
        <v>35388</v>
      </c>
      <c r="B7568" s="90">
        <v>0.8952</v>
      </c>
    </row>
    <row r="7569" spans="1:2" x14ac:dyDescent="0.25">
      <c r="A7569" s="4">
        <v>35387</v>
      </c>
      <c r="B7569" s="90">
        <v>0.91200000000000003</v>
      </c>
    </row>
    <row r="7570" spans="1:2" x14ac:dyDescent="0.25">
      <c r="A7570" s="4">
        <v>35386</v>
      </c>
      <c r="B7570" s="90">
        <v>0.84430000000000005</v>
      </c>
    </row>
    <row r="7571" spans="1:2" x14ac:dyDescent="0.25">
      <c r="A7571" s="4">
        <v>35385</v>
      </c>
      <c r="B7571" s="90">
        <v>0.80389999999999995</v>
      </c>
    </row>
    <row r="7572" spans="1:2" x14ac:dyDescent="0.25">
      <c r="A7572" s="4">
        <v>35384</v>
      </c>
      <c r="B7572" s="90">
        <v>0.80389999999999995</v>
      </c>
    </row>
    <row r="7573" spans="1:2" x14ac:dyDescent="0.25">
      <c r="A7573" s="4">
        <v>35383</v>
      </c>
      <c r="B7573" s="90">
        <v>0.81820000000000004</v>
      </c>
    </row>
    <row r="7574" spans="1:2" x14ac:dyDescent="0.25">
      <c r="A7574" s="4">
        <v>35382</v>
      </c>
      <c r="B7574" s="90">
        <v>0.83919999999999995</v>
      </c>
    </row>
    <row r="7575" spans="1:2" x14ac:dyDescent="0.25">
      <c r="A7575" s="4">
        <v>35381</v>
      </c>
      <c r="B7575" s="90">
        <v>0.8488</v>
      </c>
    </row>
    <row r="7576" spans="1:2" x14ac:dyDescent="0.25">
      <c r="A7576" s="4">
        <v>35380</v>
      </c>
      <c r="B7576" s="90">
        <v>0.85289999999999999</v>
      </c>
    </row>
    <row r="7577" spans="1:2" x14ac:dyDescent="0.25">
      <c r="A7577" s="4">
        <v>35379</v>
      </c>
      <c r="B7577" s="90">
        <v>0.79449999999999998</v>
      </c>
    </row>
    <row r="7578" spans="1:2" x14ac:dyDescent="0.25">
      <c r="A7578" s="4">
        <v>35378</v>
      </c>
      <c r="B7578" s="90">
        <v>0.75460000000000005</v>
      </c>
    </row>
    <row r="7579" spans="1:2" x14ac:dyDescent="0.25">
      <c r="A7579" s="4">
        <v>35377</v>
      </c>
      <c r="B7579" s="90">
        <v>0.77680000000000005</v>
      </c>
    </row>
    <row r="7580" spans="1:2" x14ac:dyDescent="0.25">
      <c r="A7580" s="4">
        <v>35376</v>
      </c>
      <c r="B7580" s="90">
        <v>0.8427</v>
      </c>
    </row>
    <row r="7581" spans="1:2" x14ac:dyDescent="0.25">
      <c r="A7581" s="4">
        <v>35375</v>
      </c>
      <c r="B7581" s="90">
        <v>0.87470000000000003</v>
      </c>
    </row>
    <row r="7582" spans="1:2" x14ac:dyDescent="0.25">
      <c r="A7582" s="4">
        <v>35374</v>
      </c>
      <c r="B7582" s="90">
        <v>0.86670000000000003</v>
      </c>
    </row>
    <row r="7583" spans="1:2" x14ac:dyDescent="0.25">
      <c r="A7583" s="4">
        <v>35373</v>
      </c>
      <c r="B7583" s="90">
        <v>0.87690000000000001</v>
      </c>
    </row>
    <row r="7584" spans="1:2" x14ac:dyDescent="0.25">
      <c r="A7584" s="4">
        <v>35372</v>
      </c>
      <c r="B7584" s="90">
        <v>0.82479999999999998</v>
      </c>
    </row>
    <row r="7585" spans="1:2" x14ac:dyDescent="0.25">
      <c r="A7585" s="4">
        <v>35371</v>
      </c>
      <c r="B7585" s="90">
        <v>0.78339999999999999</v>
      </c>
    </row>
    <row r="7586" spans="1:2" x14ac:dyDescent="0.25">
      <c r="A7586" s="4">
        <v>35370</v>
      </c>
      <c r="B7586" s="90">
        <v>0.81459999999999999</v>
      </c>
    </row>
    <row r="7587" spans="1:2" x14ac:dyDescent="0.25">
      <c r="A7587" s="4">
        <v>35369</v>
      </c>
      <c r="B7587" s="90">
        <v>0.79120000000000001</v>
      </c>
    </row>
    <row r="7588" spans="1:2" x14ac:dyDescent="0.25">
      <c r="A7588" s="4">
        <v>35368</v>
      </c>
      <c r="B7588" s="90">
        <v>0.85470000000000002</v>
      </c>
    </row>
    <row r="7589" spans="1:2" x14ac:dyDescent="0.25">
      <c r="A7589" s="4">
        <v>35367</v>
      </c>
      <c r="B7589" s="90">
        <v>0.86799999999999999</v>
      </c>
    </row>
    <row r="7590" spans="1:2" x14ac:dyDescent="0.25">
      <c r="A7590" s="4">
        <v>35366</v>
      </c>
      <c r="B7590" s="90">
        <v>0.86070000000000002</v>
      </c>
    </row>
    <row r="7591" spans="1:2" x14ac:dyDescent="0.25">
      <c r="A7591" s="4">
        <v>35365</v>
      </c>
      <c r="B7591" s="90">
        <v>0.76119999999999999</v>
      </c>
    </row>
    <row r="7592" spans="1:2" x14ac:dyDescent="0.25">
      <c r="A7592" s="4">
        <v>35364</v>
      </c>
      <c r="B7592" s="90">
        <v>0.7248</v>
      </c>
    </row>
    <row r="7593" spans="1:2" x14ac:dyDescent="0.25">
      <c r="A7593" s="4">
        <v>35363</v>
      </c>
      <c r="B7593" s="90">
        <v>0.66749999999999998</v>
      </c>
    </row>
    <row r="7594" spans="1:2" x14ac:dyDescent="0.25">
      <c r="A7594" s="4">
        <v>35362</v>
      </c>
      <c r="B7594" s="90">
        <v>0.74970000000000003</v>
      </c>
    </row>
    <row r="7595" spans="1:2" x14ac:dyDescent="0.25">
      <c r="A7595" s="4">
        <v>35361</v>
      </c>
      <c r="B7595" s="90">
        <v>0.83620000000000005</v>
      </c>
    </row>
    <row r="7596" spans="1:2" x14ac:dyDescent="0.25">
      <c r="A7596" s="4">
        <v>35360</v>
      </c>
      <c r="B7596" s="90">
        <v>0.82299999999999995</v>
      </c>
    </row>
    <row r="7597" spans="1:2" x14ac:dyDescent="0.25">
      <c r="A7597" s="4">
        <v>35359</v>
      </c>
      <c r="B7597" s="90">
        <v>0.82020000000000004</v>
      </c>
    </row>
    <row r="7598" spans="1:2" x14ac:dyDescent="0.25">
      <c r="A7598" s="4">
        <v>35358</v>
      </c>
      <c r="B7598" s="90">
        <v>0.71789999999999998</v>
      </c>
    </row>
    <row r="7599" spans="1:2" x14ac:dyDescent="0.25">
      <c r="A7599" s="4">
        <v>35357</v>
      </c>
      <c r="B7599" s="90">
        <v>0.68359999999999999</v>
      </c>
    </row>
    <row r="7600" spans="1:2" x14ac:dyDescent="0.25">
      <c r="A7600" s="4">
        <v>35356</v>
      </c>
      <c r="B7600" s="90">
        <v>0.62190000000000001</v>
      </c>
    </row>
    <row r="7601" spans="1:2" x14ac:dyDescent="0.25">
      <c r="A7601" s="4">
        <v>35355</v>
      </c>
      <c r="B7601" s="90">
        <v>0.70550000000000002</v>
      </c>
    </row>
    <row r="7602" spans="1:2" x14ac:dyDescent="0.25">
      <c r="A7602" s="4">
        <v>35354</v>
      </c>
      <c r="B7602" s="90">
        <v>0.79659999999999997</v>
      </c>
    </row>
    <row r="7603" spans="1:2" x14ac:dyDescent="0.25">
      <c r="A7603" s="4">
        <v>35353</v>
      </c>
      <c r="B7603" s="90">
        <v>0.875</v>
      </c>
    </row>
    <row r="7604" spans="1:2" x14ac:dyDescent="0.25">
      <c r="A7604" s="4">
        <v>35352</v>
      </c>
      <c r="B7604" s="90">
        <v>0.86970000000000003</v>
      </c>
    </row>
    <row r="7605" spans="1:2" x14ac:dyDescent="0.25">
      <c r="A7605" s="4">
        <v>35351</v>
      </c>
      <c r="B7605" s="90">
        <v>0.77190000000000003</v>
      </c>
    </row>
    <row r="7606" spans="1:2" x14ac:dyDescent="0.25">
      <c r="A7606" s="4">
        <v>35350</v>
      </c>
      <c r="B7606" s="90">
        <v>0.73670000000000002</v>
      </c>
    </row>
    <row r="7607" spans="1:2" x14ac:dyDescent="0.25">
      <c r="A7607" s="4">
        <v>35349</v>
      </c>
      <c r="B7607" s="90">
        <v>0.67969999999999997</v>
      </c>
    </row>
    <row r="7608" spans="1:2" x14ac:dyDescent="0.25">
      <c r="A7608" s="4">
        <v>35348</v>
      </c>
      <c r="B7608" s="90">
        <v>0.75439999999999996</v>
      </c>
    </row>
    <row r="7609" spans="1:2" x14ac:dyDescent="0.25">
      <c r="A7609" s="4">
        <v>35347</v>
      </c>
      <c r="B7609" s="90">
        <v>0.84079999999999999</v>
      </c>
    </row>
    <row r="7610" spans="1:2" x14ac:dyDescent="0.25">
      <c r="A7610" s="4">
        <v>35346</v>
      </c>
      <c r="B7610" s="90">
        <v>0.83399999999999996</v>
      </c>
    </row>
    <row r="7611" spans="1:2" x14ac:dyDescent="0.25">
      <c r="A7611" s="4">
        <v>35345</v>
      </c>
      <c r="B7611" s="90">
        <v>0.84289999999999998</v>
      </c>
    </row>
    <row r="7612" spans="1:2" x14ac:dyDescent="0.25">
      <c r="A7612" s="4">
        <v>35344</v>
      </c>
      <c r="B7612" s="90">
        <v>0.73409999999999997</v>
      </c>
    </row>
    <row r="7613" spans="1:2" x14ac:dyDescent="0.25">
      <c r="A7613" s="4">
        <v>35343</v>
      </c>
      <c r="B7613" s="90">
        <v>0.7006</v>
      </c>
    </row>
    <row r="7614" spans="1:2" x14ac:dyDescent="0.25">
      <c r="A7614" s="4">
        <v>35342</v>
      </c>
      <c r="B7614" s="90">
        <v>0.63200000000000001</v>
      </c>
    </row>
    <row r="7615" spans="1:2" x14ac:dyDescent="0.25">
      <c r="A7615" s="4">
        <v>35341</v>
      </c>
      <c r="B7615" s="90">
        <v>0.67459999999999998</v>
      </c>
    </row>
    <row r="7616" spans="1:2" x14ac:dyDescent="0.25">
      <c r="A7616" s="4">
        <v>35340</v>
      </c>
      <c r="B7616" s="90">
        <v>0.75139999999999996</v>
      </c>
    </row>
    <row r="7617" spans="1:2" x14ac:dyDescent="0.25">
      <c r="A7617" s="4">
        <v>35339</v>
      </c>
      <c r="B7617" s="90">
        <v>0.70809999999999995</v>
      </c>
    </row>
    <row r="7618" spans="1:2" x14ac:dyDescent="0.25">
      <c r="A7618" s="4">
        <v>35338</v>
      </c>
      <c r="B7618" s="90">
        <v>0.54630000000000001</v>
      </c>
    </row>
    <row r="7619" spans="1:2" x14ac:dyDescent="0.25">
      <c r="A7619" s="4">
        <v>35337</v>
      </c>
      <c r="B7619" s="90">
        <v>0.49819999999999998</v>
      </c>
    </row>
    <row r="7620" spans="1:2" x14ac:dyDescent="0.25">
      <c r="A7620" s="4">
        <v>35336</v>
      </c>
      <c r="B7620" s="90">
        <v>0.47320000000000001</v>
      </c>
    </row>
    <row r="7621" spans="1:2" x14ac:dyDescent="0.25">
      <c r="A7621" s="4">
        <v>35335</v>
      </c>
      <c r="B7621" s="90">
        <v>0.47620000000000001</v>
      </c>
    </row>
    <row r="7622" spans="1:2" x14ac:dyDescent="0.25">
      <c r="A7622" s="4">
        <v>35334</v>
      </c>
      <c r="B7622" s="90">
        <v>0.54430000000000001</v>
      </c>
    </row>
    <row r="7623" spans="1:2" x14ac:dyDescent="0.25">
      <c r="A7623" s="4">
        <v>35333</v>
      </c>
      <c r="B7623" s="90">
        <v>0.54769999999999996</v>
      </c>
    </row>
    <row r="7624" spans="1:2" x14ac:dyDescent="0.25">
      <c r="A7624" s="4">
        <v>35332</v>
      </c>
      <c r="B7624" s="90">
        <v>0.54959999999999998</v>
      </c>
    </row>
    <row r="7625" spans="1:2" x14ac:dyDescent="0.25">
      <c r="A7625" s="4">
        <v>35331</v>
      </c>
      <c r="B7625" s="90">
        <v>0.58779999999999999</v>
      </c>
    </row>
    <row r="7626" spans="1:2" x14ac:dyDescent="0.25">
      <c r="A7626" s="4">
        <v>35330</v>
      </c>
      <c r="B7626" s="90">
        <v>0.52170000000000005</v>
      </c>
    </row>
    <row r="7627" spans="1:2" x14ac:dyDescent="0.25">
      <c r="A7627" s="4">
        <v>35329</v>
      </c>
      <c r="B7627" s="90">
        <v>0.49559999999999998</v>
      </c>
    </row>
    <row r="7628" spans="1:2" x14ac:dyDescent="0.25">
      <c r="A7628" s="4">
        <v>35328</v>
      </c>
      <c r="B7628" s="90">
        <v>0.48370000000000002</v>
      </c>
    </row>
    <row r="7629" spans="1:2" x14ac:dyDescent="0.25">
      <c r="A7629" s="4">
        <v>35327</v>
      </c>
      <c r="B7629" s="90">
        <v>0.58040000000000003</v>
      </c>
    </row>
    <row r="7630" spans="1:2" x14ac:dyDescent="0.25">
      <c r="A7630" s="4">
        <v>35326</v>
      </c>
      <c r="B7630" s="90">
        <v>0.59889999999999999</v>
      </c>
    </row>
    <row r="7631" spans="1:2" x14ac:dyDescent="0.25">
      <c r="A7631" s="4">
        <v>35325</v>
      </c>
      <c r="B7631" s="90">
        <v>0.61499999999999999</v>
      </c>
    </row>
    <row r="7632" spans="1:2" x14ac:dyDescent="0.25">
      <c r="A7632" s="4">
        <v>35324</v>
      </c>
      <c r="B7632" s="90">
        <v>0.61919999999999997</v>
      </c>
    </row>
    <row r="7633" spans="1:2" x14ac:dyDescent="0.25">
      <c r="A7633" s="4">
        <v>35323</v>
      </c>
      <c r="B7633" s="90">
        <v>0.56310000000000004</v>
      </c>
    </row>
    <row r="7634" spans="1:2" x14ac:dyDescent="0.25">
      <c r="A7634" s="4">
        <v>35322</v>
      </c>
      <c r="B7634" s="90">
        <v>0.53480000000000005</v>
      </c>
    </row>
    <row r="7635" spans="1:2" x14ac:dyDescent="0.25">
      <c r="A7635" s="4">
        <v>35321</v>
      </c>
      <c r="B7635" s="90">
        <v>0.53649999999999998</v>
      </c>
    </row>
    <row r="7636" spans="1:2" x14ac:dyDescent="0.25">
      <c r="A7636" s="4">
        <v>35320</v>
      </c>
      <c r="B7636" s="90">
        <v>0.626</v>
      </c>
    </row>
    <row r="7637" spans="1:2" x14ac:dyDescent="0.25">
      <c r="A7637" s="4">
        <v>35319</v>
      </c>
      <c r="B7637" s="90">
        <v>0.62970000000000004</v>
      </c>
    </row>
    <row r="7638" spans="1:2" x14ac:dyDescent="0.25">
      <c r="A7638" s="4">
        <v>35318</v>
      </c>
      <c r="B7638" s="90">
        <v>0.62829999999999997</v>
      </c>
    </row>
    <row r="7639" spans="1:2" x14ac:dyDescent="0.25">
      <c r="A7639" s="4">
        <v>35317</v>
      </c>
      <c r="B7639" s="90">
        <v>0.6462</v>
      </c>
    </row>
    <row r="7640" spans="1:2" x14ac:dyDescent="0.25">
      <c r="A7640" s="4">
        <v>35316</v>
      </c>
      <c r="B7640" s="90">
        <v>0.59060000000000001</v>
      </c>
    </row>
    <row r="7641" spans="1:2" x14ac:dyDescent="0.25">
      <c r="A7641" s="4">
        <v>35315</v>
      </c>
      <c r="B7641" s="90">
        <v>0.56100000000000005</v>
      </c>
    </row>
    <row r="7642" spans="1:2" x14ac:dyDescent="0.25">
      <c r="A7642" s="4">
        <v>35314</v>
      </c>
      <c r="B7642" s="90">
        <v>0.56589999999999996</v>
      </c>
    </row>
    <row r="7643" spans="1:2" x14ac:dyDescent="0.25">
      <c r="A7643" s="4">
        <v>35313</v>
      </c>
      <c r="B7643" s="90">
        <v>0.63290000000000002</v>
      </c>
    </row>
    <row r="7644" spans="1:2" x14ac:dyDescent="0.25">
      <c r="A7644" s="4">
        <v>35312</v>
      </c>
      <c r="B7644" s="90">
        <v>0.65769999999999995</v>
      </c>
    </row>
    <row r="7645" spans="1:2" x14ac:dyDescent="0.25">
      <c r="A7645" s="4">
        <v>35311</v>
      </c>
      <c r="B7645" s="90">
        <v>0.73499999999999999</v>
      </c>
    </row>
    <row r="7646" spans="1:2" x14ac:dyDescent="0.25">
      <c r="A7646" s="4">
        <v>35310</v>
      </c>
      <c r="B7646" s="90">
        <v>0.76459999999999995</v>
      </c>
    </row>
    <row r="7647" spans="1:2" x14ac:dyDescent="0.25">
      <c r="A7647" s="4">
        <v>35309</v>
      </c>
      <c r="B7647" s="90">
        <v>0.66200000000000003</v>
      </c>
    </row>
    <row r="7648" spans="1:2" x14ac:dyDescent="0.25">
      <c r="A7648" s="4">
        <v>35308</v>
      </c>
      <c r="B7648" s="90">
        <v>0.66200000000000003</v>
      </c>
    </row>
    <row r="7649" spans="1:2" x14ac:dyDescent="0.25">
      <c r="A7649" s="4">
        <v>35307</v>
      </c>
      <c r="B7649" s="90">
        <v>0.59440000000000004</v>
      </c>
    </row>
    <row r="7650" spans="1:2" x14ac:dyDescent="0.25">
      <c r="A7650" s="4">
        <v>35306</v>
      </c>
      <c r="B7650" s="90">
        <v>0.6593</v>
      </c>
    </row>
    <row r="7651" spans="1:2" x14ac:dyDescent="0.25">
      <c r="A7651" s="4">
        <v>35305</v>
      </c>
      <c r="B7651" s="90">
        <v>0.76419999999999999</v>
      </c>
    </row>
    <row r="7652" spans="1:2" x14ac:dyDescent="0.25">
      <c r="A7652" s="4">
        <v>35304</v>
      </c>
      <c r="B7652" s="90">
        <v>0.78100000000000003</v>
      </c>
    </row>
    <row r="7653" spans="1:2" x14ac:dyDescent="0.25">
      <c r="A7653" s="4">
        <v>35303</v>
      </c>
      <c r="B7653" s="90">
        <v>0.76829999999999998</v>
      </c>
    </row>
    <row r="7654" spans="1:2" x14ac:dyDescent="0.25">
      <c r="A7654" s="4">
        <v>35302</v>
      </c>
      <c r="B7654" s="90">
        <v>0.68359999999999999</v>
      </c>
    </row>
    <row r="7655" spans="1:2" x14ac:dyDescent="0.25">
      <c r="A7655" s="4">
        <v>35301</v>
      </c>
      <c r="B7655" s="90">
        <v>0.65249999999999997</v>
      </c>
    </row>
    <row r="7656" spans="1:2" x14ac:dyDescent="0.25">
      <c r="A7656" s="4">
        <v>35300</v>
      </c>
      <c r="B7656" s="90">
        <v>0.60370000000000001</v>
      </c>
    </row>
    <row r="7657" spans="1:2" x14ac:dyDescent="0.25">
      <c r="A7657" s="4">
        <v>35299</v>
      </c>
      <c r="B7657" s="90">
        <v>0.69650000000000001</v>
      </c>
    </row>
    <row r="7658" spans="1:2" x14ac:dyDescent="0.25">
      <c r="A7658" s="4">
        <v>35298</v>
      </c>
      <c r="B7658" s="90">
        <v>0.77100000000000002</v>
      </c>
    </row>
    <row r="7659" spans="1:2" x14ac:dyDescent="0.25">
      <c r="A7659" s="4">
        <v>35297</v>
      </c>
      <c r="B7659" s="90">
        <v>0.77980000000000005</v>
      </c>
    </row>
    <row r="7660" spans="1:2" x14ac:dyDescent="0.25">
      <c r="A7660" s="4">
        <v>35296</v>
      </c>
      <c r="B7660" s="90">
        <v>0.77610000000000001</v>
      </c>
    </row>
    <row r="7661" spans="1:2" x14ac:dyDescent="0.25">
      <c r="A7661" s="4">
        <v>35295</v>
      </c>
      <c r="B7661" s="90">
        <v>0.68920000000000003</v>
      </c>
    </row>
    <row r="7662" spans="1:2" x14ac:dyDescent="0.25">
      <c r="A7662" s="4">
        <v>35294</v>
      </c>
      <c r="B7662" s="90">
        <v>0.65780000000000005</v>
      </c>
    </row>
    <row r="7663" spans="1:2" x14ac:dyDescent="0.25">
      <c r="A7663" s="4">
        <v>35293</v>
      </c>
      <c r="B7663" s="90">
        <v>0.60719999999999996</v>
      </c>
    </row>
    <row r="7664" spans="1:2" x14ac:dyDescent="0.25">
      <c r="A7664" s="4">
        <v>35292</v>
      </c>
      <c r="B7664" s="90">
        <v>0.68679999999999997</v>
      </c>
    </row>
    <row r="7665" spans="1:2" x14ac:dyDescent="0.25">
      <c r="A7665" s="4">
        <v>35291</v>
      </c>
      <c r="B7665" s="90">
        <v>0.76729999999999998</v>
      </c>
    </row>
    <row r="7666" spans="1:2" x14ac:dyDescent="0.25">
      <c r="A7666" s="4">
        <v>35290</v>
      </c>
      <c r="B7666" s="90">
        <v>0.77100000000000002</v>
      </c>
    </row>
    <row r="7667" spans="1:2" x14ac:dyDescent="0.25">
      <c r="A7667" s="4">
        <v>35289</v>
      </c>
      <c r="B7667" s="90">
        <v>0.75739999999999996</v>
      </c>
    </row>
    <row r="7668" spans="1:2" x14ac:dyDescent="0.25">
      <c r="A7668" s="4">
        <v>35288</v>
      </c>
      <c r="B7668" s="90">
        <v>0.66490000000000005</v>
      </c>
    </row>
    <row r="7669" spans="1:2" x14ac:dyDescent="0.25">
      <c r="A7669" s="4">
        <v>35287</v>
      </c>
      <c r="B7669" s="90">
        <v>0.63460000000000005</v>
      </c>
    </row>
    <row r="7670" spans="1:2" x14ac:dyDescent="0.25">
      <c r="A7670" s="4">
        <v>35286</v>
      </c>
      <c r="B7670" s="90">
        <v>0.57789999999999997</v>
      </c>
    </row>
    <row r="7671" spans="1:2" x14ac:dyDescent="0.25">
      <c r="A7671" s="4">
        <v>35285</v>
      </c>
      <c r="B7671" s="90">
        <v>0.63859999999999995</v>
      </c>
    </row>
    <row r="7672" spans="1:2" x14ac:dyDescent="0.25">
      <c r="A7672" s="4">
        <v>35284</v>
      </c>
      <c r="B7672" s="90">
        <v>0.74650000000000005</v>
      </c>
    </row>
    <row r="7673" spans="1:2" x14ac:dyDescent="0.25">
      <c r="A7673" s="4">
        <v>35283</v>
      </c>
      <c r="B7673" s="90">
        <v>0.72850000000000004</v>
      </c>
    </row>
    <row r="7674" spans="1:2" x14ac:dyDescent="0.25">
      <c r="A7674" s="4">
        <v>35282</v>
      </c>
      <c r="B7674" s="90">
        <v>0.73480000000000001</v>
      </c>
    </row>
    <row r="7675" spans="1:2" x14ac:dyDescent="0.25">
      <c r="A7675" s="4">
        <v>35281</v>
      </c>
      <c r="B7675" s="90">
        <v>0.6633</v>
      </c>
    </row>
    <row r="7676" spans="1:2" x14ac:dyDescent="0.25">
      <c r="A7676" s="4">
        <v>35280</v>
      </c>
      <c r="B7676" s="90">
        <v>0.6331</v>
      </c>
    </row>
    <row r="7677" spans="1:2" x14ac:dyDescent="0.25">
      <c r="A7677" s="4">
        <v>35279</v>
      </c>
      <c r="B7677" s="90">
        <v>0.59550000000000003</v>
      </c>
    </row>
    <row r="7678" spans="1:2" x14ac:dyDescent="0.25">
      <c r="A7678" s="4">
        <v>35278</v>
      </c>
      <c r="B7678" s="90">
        <v>0.62749999999999995</v>
      </c>
    </row>
    <row r="7679" spans="1:2" x14ac:dyDescent="0.25">
      <c r="A7679" s="4">
        <v>35277</v>
      </c>
      <c r="B7679" s="90">
        <v>0.66190000000000004</v>
      </c>
    </row>
    <row r="7680" spans="1:2" x14ac:dyDescent="0.25">
      <c r="A7680" s="4">
        <v>35276</v>
      </c>
      <c r="B7680" s="90">
        <v>0.62690000000000001</v>
      </c>
    </row>
    <row r="7681" spans="1:2" x14ac:dyDescent="0.25">
      <c r="A7681" s="4">
        <v>35275</v>
      </c>
      <c r="B7681" s="90">
        <v>0.61070000000000002</v>
      </c>
    </row>
    <row r="7682" spans="1:2" x14ac:dyDescent="0.25">
      <c r="A7682" s="4">
        <v>35274</v>
      </c>
      <c r="B7682" s="90">
        <v>0.5202</v>
      </c>
    </row>
    <row r="7683" spans="1:2" x14ac:dyDescent="0.25">
      <c r="A7683" s="4">
        <v>35273</v>
      </c>
      <c r="B7683" s="90">
        <v>0.4965</v>
      </c>
    </row>
    <row r="7684" spans="1:2" x14ac:dyDescent="0.25">
      <c r="A7684" s="4">
        <v>35272</v>
      </c>
      <c r="B7684" s="90">
        <v>0.4355</v>
      </c>
    </row>
    <row r="7685" spans="1:2" x14ac:dyDescent="0.25">
      <c r="A7685" s="4">
        <v>35271</v>
      </c>
      <c r="B7685" s="90">
        <v>0.50190000000000001</v>
      </c>
    </row>
    <row r="7686" spans="1:2" x14ac:dyDescent="0.25">
      <c r="A7686" s="4">
        <v>35270</v>
      </c>
      <c r="B7686" s="90">
        <v>0.61119999999999997</v>
      </c>
    </row>
    <row r="7687" spans="1:2" x14ac:dyDescent="0.25">
      <c r="A7687" s="4">
        <v>35269</v>
      </c>
      <c r="B7687" s="90">
        <v>0.59709999999999996</v>
      </c>
    </row>
    <row r="7688" spans="1:2" x14ac:dyDescent="0.25">
      <c r="A7688" s="4">
        <v>35268</v>
      </c>
      <c r="B7688" s="90">
        <v>0.61639999999999995</v>
      </c>
    </row>
    <row r="7689" spans="1:2" x14ac:dyDescent="0.25">
      <c r="A7689" s="4">
        <v>35267</v>
      </c>
      <c r="B7689" s="90">
        <v>0.52110000000000001</v>
      </c>
    </row>
    <row r="7690" spans="1:2" x14ac:dyDescent="0.25">
      <c r="A7690" s="4">
        <v>35266</v>
      </c>
      <c r="B7690" s="90">
        <v>0.49740000000000001</v>
      </c>
    </row>
    <row r="7691" spans="1:2" x14ac:dyDescent="0.25">
      <c r="A7691" s="4">
        <v>35265</v>
      </c>
      <c r="B7691" s="90">
        <v>0.43209999999999998</v>
      </c>
    </row>
    <row r="7692" spans="1:2" x14ac:dyDescent="0.25">
      <c r="A7692" s="4">
        <v>35264</v>
      </c>
      <c r="B7692" s="90">
        <v>0.51480000000000004</v>
      </c>
    </row>
    <row r="7693" spans="1:2" x14ac:dyDescent="0.25">
      <c r="A7693" s="4">
        <v>35263</v>
      </c>
      <c r="B7693" s="90">
        <v>0.61699999999999999</v>
      </c>
    </row>
    <row r="7694" spans="1:2" x14ac:dyDescent="0.25">
      <c r="A7694" s="4">
        <v>35262</v>
      </c>
      <c r="B7694" s="90">
        <v>0.62490000000000001</v>
      </c>
    </row>
    <row r="7695" spans="1:2" x14ac:dyDescent="0.25">
      <c r="A7695" s="4">
        <v>35261</v>
      </c>
      <c r="B7695" s="90">
        <v>0.59599999999999997</v>
      </c>
    </row>
    <row r="7696" spans="1:2" x14ac:dyDescent="0.25">
      <c r="A7696" s="4">
        <v>35260</v>
      </c>
      <c r="B7696" s="90">
        <v>0.51880000000000004</v>
      </c>
    </row>
    <row r="7697" spans="1:2" x14ac:dyDescent="0.25">
      <c r="A7697" s="4">
        <v>35259</v>
      </c>
      <c r="B7697" s="90">
        <v>0.49519999999999997</v>
      </c>
    </row>
    <row r="7698" spans="1:2" x14ac:dyDescent="0.25">
      <c r="A7698" s="4">
        <v>35258</v>
      </c>
      <c r="B7698" s="90">
        <v>0.44640000000000002</v>
      </c>
    </row>
    <row r="7699" spans="1:2" x14ac:dyDescent="0.25">
      <c r="A7699" s="4">
        <v>35257</v>
      </c>
      <c r="B7699" s="90">
        <v>0.51600000000000001</v>
      </c>
    </row>
    <row r="7700" spans="1:2" x14ac:dyDescent="0.25">
      <c r="A7700" s="4">
        <v>35256</v>
      </c>
      <c r="B7700" s="90">
        <v>0.61370000000000002</v>
      </c>
    </row>
    <row r="7701" spans="1:2" x14ac:dyDescent="0.25">
      <c r="A7701" s="4">
        <v>35255</v>
      </c>
      <c r="B7701" s="90">
        <v>0.59940000000000004</v>
      </c>
    </row>
    <row r="7702" spans="1:2" x14ac:dyDescent="0.25">
      <c r="A7702" s="4">
        <v>35254</v>
      </c>
      <c r="B7702" s="90">
        <v>0.59760000000000002</v>
      </c>
    </row>
    <row r="7703" spans="1:2" x14ac:dyDescent="0.25">
      <c r="A7703" s="4">
        <v>35253</v>
      </c>
      <c r="B7703" s="90">
        <v>0.49509999999999998</v>
      </c>
    </row>
    <row r="7704" spans="1:2" x14ac:dyDescent="0.25">
      <c r="A7704" s="4">
        <v>35252</v>
      </c>
      <c r="B7704" s="90">
        <v>0.47249999999999998</v>
      </c>
    </row>
    <row r="7705" spans="1:2" x14ac:dyDescent="0.25">
      <c r="A7705" s="4">
        <v>35251</v>
      </c>
      <c r="B7705" s="90">
        <v>0.39960000000000001</v>
      </c>
    </row>
    <row r="7706" spans="1:2" x14ac:dyDescent="0.25">
      <c r="A7706" s="4">
        <v>35250</v>
      </c>
      <c r="B7706" s="90">
        <v>0.50229999999999997</v>
      </c>
    </row>
    <row r="7707" spans="1:2" x14ac:dyDescent="0.25">
      <c r="A7707" s="4">
        <v>35249</v>
      </c>
      <c r="B7707" s="90">
        <v>0.61319999999999997</v>
      </c>
    </row>
    <row r="7708" spans="1:2" x14ac:dyDescent="0.25">
      <c r="A7708" s="4">
        <v>35248</v>
      </c>
      <c r="B7708" s="90">
        <v>0.58540000000000003</v>
      </c>
    </row>
    <row r="7709" spans="1:2" x14ac:dyDescent="0.25">
      <c r="A7709" s="4">
        <v>35247</v>
      </c>
      <c r="B7709" s="90">
        <v>0.55959999999999999</v>
      </c>
    </row>
    <row r="7710" spans="1:2" x14ac:dyDescent="0.25">
      <c r="A7710" s="4">
        <v>35246</v>
      </c>
      <c r="B7710" s="90">
        <v>0.48720000000000002</v>
      </c>
    </row>
    <row r="7711" spans="1:2" x14ac:dyDescent="0.25">
      <c r="A7711" s="4">
        <v>35245</v>
      </c>
      <c r="B7711" s="90">
        <v>0.46389999999999998</v>
      </c>
    </row>
    <row r="7712" spans="1:2" x14ac:dyDescent="0.25">
      <c r="A7712" s="4">
        <v>35244</v>
      </c>
      <c r="B7712" s="90">
        <v>0.39069999999999999</v>
      </c>
    </row>
    <row r="7713" spans="1:2" x14ac:dyDescent="0.25">
      <c r="A7713" s="4">
        <v>35243</v>
      </c>
      <c r="B7713" s="90">
        <v>0.46050000000000002</v>
      </c>
    </row>
    <row r="7714" spans="1:2" x14ac:dyDescent="0.25">
      <c r="A7714" s="4">
        <v>35242</v>
      </c>
      <c r="B7714" s="90">
        <v>0.48509999999999998</v>
      </c>
    </row>
    <row r="7715" spans="1:2" x14ac:dyDescent="0.25">
      <c r="A7715" s="4">
        <v>35241</v>
      </c>
      <c r="B7715" s="90">
        <v>0.4819</v>
      </c>
    </row>
    <row r="7716" spans="1:2" x14ac:dyDescent="0.25">
      <c r="A7716" s="4">
        <v>35240</v>
      </c>
      <c r="B7716" s="90">
        <v>0.51670000000000005</v>
      </c>
    </row>
    <row r="7717" spans="1:2" x14ac:dyDescent="0.25">
      <c r="A7717" s="4">
        <v>35239</v>
      </c>
      <c r="B7717" s="90">
        <v>0.45590000000000003</v>
      </c>
    </row>
    <row r="7718" spans="1:2" x14ac:dyDescent="0.25">
      <c r="A7718" s="4">
        <v>35238</v>
      </c>
      <c r="B7718" s="90">
        <v>0.43419999999999997</v>
      </c>
    </row>
    <row r="7719" spans="1:2" x14ac:dyDescent="0.25">
      <c r="A7719" s="4">
        <v>35237</v>
      </c>
      <c r="B7719" s="90">
        <v>0.41870000000000002</v>
      </c>
    </row>
    <row r="7720" spans="1:2" x14ac:dyDescent="0.25">
      <c r="A7720" s="4">
        <v>35236</v>
      </c>
      <c r="B7720" s="90">
        <v>0.53139999999999998</v>
      </c>
    </row>
    <row r="7721" spans="1:2" x14ac:dyDescent="0.25">
      <c r="A7721" s="4">
        <v>35235</v>
      </c>
      <c r="B7721" s="90">
        <v>0.55789999999999995</v>
      </c>
    </row>
    <row r="7722" spans="1:2" x14ac:dyDescent="0.25">
      <c r="A7722" s="4">
        <v>35234</v>
      </c>
      <c r="B7722" s="90">
        <v>0.5595</v>
      </c>
    </row>
    <row r="7723" spans="1:2" x14ac:dyDescent="0.25">
      <c r="A7723" s="4">
        <v>35233</v>
      </c>
      <c r="B7723" s="90">
        <v>0.60950000000000004</v>
      </c>
    </row>
    <row r="7724" spans="1:2" x14ac:dyDescent="0.25">
      <c r="A7724" s="4">
        <v>35232</v>
      </c>
      <c r="B7724" s="90">
        <v>0.55110000000000003</v>
      </c>
    </row>
    <row r="7725" spans="1:2" x14ac:dyDescent="0.25">
      <c r="A7725" s="4">
        <v>35231</v>
      </c>
      <c r="B7725" s="90">
        <v>0.52470000000000006</v>
      </c>
    </row>
    <row r="7726" spans="1:2" x14ac:dyDescent="0.25">
      <c r="A7726" s="4">
        <v>35230</v>
      </c>
      <c r="B7726" s="90">
        <v>0.52039999999999997</v>
      </c>
    </row>
    <row r="7727" spans="1:2" x14ac:dyDescent="0.25">
      <c r="A7727" s="4">
        <v>35229</v>
      </c>
      <c r="B7727" s="90">
        <v>0.62729999999999997</v>
      </c>
    </row>
    <row r="7728" spans="1:2" x14ac:dyDescent="0.25">
      <c r="A7728" s="4">
        <v>35228</v>
      </c>
      <c r="B7728" s="90">
        <v>0.66600000000000004</v>
      </c>
    </row>
    <row r="7729" spans="1:2" x14ac:dyDescent="0.25">
      <c r="A7729" s="4">
        <v>35227</v>
      </c>
      <c r="B7729" s="90">
        <v>0.68179999999999996</v>
      </c>
    </row>
    <row r="7730" spans="1:2" x14ac:dyDescent="0.25">
      <c r="A7730" s="4">
        <v>35226</v>
      </c>
      <c r="B7730" s="90">
        <v>0.73060000000000003</v>
      </c>
    </row>
    <row r="7731" spans="1:2" x14ac:dyDescent="0.25">
      <c r="A7731" s="4">
        <v>35225</v>
      </c>
      <c r="B7731" s="90">
        <v>0.67059999999999997</v>
      </c>
    </row>
    <row r="7732" spans="1:2" x14ac:dyDescent="0.25">
      <c r="A7732" s="4">
        <v>35224</v>
      </c>
      <c r="B7732" s="90">
        <v>0.63849999999999996</v>
      </c>
    </row>
    <row r="7733" spans="1:2" x14ac:dyDescent="0.25">
      <c r="A7733" s="4">
        <v>35223</v>
      </c>
      <c r="B7733" s="90">
        <v>0.64390000000000003</v>
      </c>
    </row>
    <row r="7734" spans="1:2" x14ac:dyDescent="0.25">
      <c r="A7734" s="4">
        <v>35222</v>
      </c>
      <c r="B7734" s="90">
        <v>0.65</v>
      </c>
    </row>
    <row r="7735" spans="1:2" x14ac:dyDescent="0.25">
      <c r="A7735" s="4">
        <v>35221</v>
      </c>
      <c r="B7735" s="90">
        <v>0.65620000000000001</v>
      </c>
    </row>
    <row r="7736" spans="1:2" x14ac:dyDescent="0.25">
      <c r="A7736" s="4">
        <v>35220</v>
      </c>
      <c r="B7736" s="90">
        <v>0.68440000000000001</v>
      </c>
    </row>
    <row r="7737" spans="1:2" x14ac:dyDescent="0.25">
      <c r="A7737" s="4">
        <v>35219</v>
      </c>
      <c r="B7737" s="90">
        <v>0.73050000000000004</v>
      </c>
    </row>
    <row r="7738" spans="1:2" x14ac:dyDescent="0.25">
      <c r="A7738" s="4">
        <v>35218</v>
      </c>
      <c r="B7738" s="90">
        <v>0.6421</v>
      </c>
    </row>
    <row r="7739" spans="1:2" x14ac:dyDescent="0.25">
      <c r="A7739" s="4">
        <v>35217</v>
      </c>
      <c r="B7739" s="90">
        <v>0.6099</v>
      </c>
    </row>
    <row r="7740" spans="1:2" x14ac:dyDescent="0.25">
      <c r="A7740" s="4">
        <v>35216</v>
      </c>
      <c r="B7740" s="90">
        <v>0.5887</v>
      </c>
    </row>
    <row r="7741" spans="1:2" x14ac:dyDescent="0.25">
      <c r="A7741" s="4">
        <v>35215</v>
      </c>
      <c r="B7741" s="90">
        <v>0.71479999999999999</v>
      </c>
    </row>
    <row r="7742" spans="1:2" x14ac:dyDescent="0.25">
      <c r="A7742" s="4">
        <v>35214</v>
      </c>
      <c r="B7742" s="90">
        <v>0.84019999999999995</v>
      </c>
    </row>
    <row r="7743" spans="1:2" x14ac:dyDescent="0.25">
      <c r="A7743" s="4">
        <v>35213</v>
      </c>
      <c r="B7743" s="90">
        <v>0.82889999999999997</v>
      </c>
    </row>
    <row r="7744" spans="1:2" x14ac:dyDescent="0.25">
      <c r="A7744" s="4">
        <v>35212</v>
      </c>
      <c r="B7744" s="90">
        <v>0.83089999999999997</v>
      </c>
    </row>
    <row r="7745" spans="1:2" x14ac:dyDescent="0.25">
      <c r="A7745" s="4">
        <v>35211</v>
      </c>
      <c r="B7745" s="90">
        <v>0.72430000000000005</v>
      </c>
    </row>
    <row r="7746" spans="1:2" x14ac:dyDescent="0.25">
      <c r="A7746" s="4">
        <v>35210</v>
      </c>
      <c r="B7746" s="90">
        <v>0.68969999999999998</v>
      </c>
    </row>
    <row r="7747" spans="1:2" x14ac:dyDescent="0.25">
      <c r="A7747" s="4">
        <v>35209</v>
      </c>
      <c r="B7747" s="90">
        <v>0.62439999999999996</v>
      </c>
    </row>
    <row r="7748" spans="1:2" x14ac:dyDescent="0.25">
      <c r="A7748" s="4">
        <v>35208</v>
      </c>
      <c r="B7748" s="90">
        <v>0.66659999999999997</v>
      </c>
    </row>
    <row r="7749" spans="1:2" x14ac:dyDescent="0.25">
      <c r="A7749" s="4">
        <v>35207</v>
      </c>
      <c r="B7749" s="90">
        <v>0.79410000000000003</v>
      </c>
    </row>
    <row r="7750" spans="1:2" x14ac:dyDescent="0.25">
      <c r="A7750" s="4">
        <v>35206</v>
      </c>
      <c r="B7750" s="90">
        <v>0.77239999999999998</v>
      </c>
    </row>
    <row r="7751" spans="1:2" x14ac:dyDescent="0.25">
      <c r="A7751" s="4">
        <v>35205</v>
      </c>
      <c r="B7751" s="90">
        <v>0.79500000000000004</v>
      </c>
    </row>
    <row r="7752" spans="1:2" x14ac:dyDescent="0.25">
      <c r="A7752" s="4">
        <v>35204</v>
      </c>
      <c r="B7752" s="90">
        <v>0.67900000000000005</v>
      </c>
    </row>
    <row r="7753" spans="1:2" x14ac:dyDescent="0.25">
      <c r="A7753" s="4">
        <v>35203</v>
      </c>
      <c r="B7753" s="90">
        <v>0.64659999999999995</v>
      </c>
    </row>
    <row r="7754" spans="1:2" x14ac:dyDescent="0.25">
      <c r="A7754" s="4">
        <v>35202</v>
      </c>
      <c r="B7754" s="90">
        <v>0.57079999999999997</v>
      </c>
    </row>
    <row r="7755" spans="1:2" x14ac:dyDescent="0.25">
      <c r="A7755" s="4">
        <v>35201</v>
      </c>
      <c r="B7755" s="90">
        <v>0.62949999999999995</v>
      </c>
    </row>
    <row r="7756" spans="1:2" x14ac:dyDescent="0.25">
      <c r="A7756" s="4">
        <v>35200</v>
      </c>
      <c r="B7756" s="90">
        <v>0.72970000000000002</v>
      </c>
    </row>
    <row r="7757" spans="1:2" x14ac:dyDescent="0.25">
      <c r="A7757" s="4">
        <v>35199</v>
      </c>
      <c r="B7757" s="90">
        <v>0.6946</v>
      </c>
    </row>
    <row r="7758" spans="1:2" x14ac:dyDescent="0.25">
      <c r="A7758" s="4">
        <v>35198</v>
      </c>
      <c r="B7758" s="90">
        <v>0.69869999999999999</v>
      </c>
    </row>
    <row r="7759" spans="1:2" x14ac:dyDescent="0.25">
      <c r="A7759" s="4">
        <v>35197</v>
      </c>
      <c r="B7759" s="90">
        <v>0.61229999999999996</v>
      </c>
    </row>
    <row r="7760" spans="1:2" x14ac:dyDescent="0.25">
      <c r="A7760" s="4">
        <v>35196</v>
      </c>
      <c r="B7760" s="90">
        <v>0.58309999999999995</v>
      </c>
    </row>
    <row r="7761" spans="1:2" x14ac:dyDescent="0.25">
      <c r="A7761" s="4">
        <v>35195</v>
      </c>
      <c r="B7761" s="90">
        <v>0.53120000000000001</v>
      </c>
    </row>
    <row r="7762" spans="1:2" x14ac:dyDescent="0.25">
      <c r="A7762" s="4">
        <v>35194</v>
      </c>
      <c r="B7762" s="90">
        <v>0.59319999999999995</v>
      </c>
    </row>
    <row r="7763" spans="1:2" x14ac:dyDescent="0.25">
      <c r="A7763" s="4">
        <v>35193</v>
      </c>
      <c r="B7763" s="90">
        <v>0.68110000000000004</v>
      </c>
    </row>
    <row r="7764" spans="1:2" x14ac:dyDescent="0.25">
      <c r="A7764" s="4">
        <v>35192</v>
      </c>
      <c r="B7764" s="90">
        <v>0.66110000000000002</v>
      </c>
    </row>
    <row r="7765" spans="1:2" x14ac:dyDescent="0.25">
      <c r="A7765" s="4">
        <v>35191</v>
      </c>
      <c r="B7765" s="90">
        <v>0.72929999999999995</v>
      </c>
    </row>
    <row r="7766" spans="1:2" x14ac:dyDescent="0.25">
      <c r="A7766" s="4">
        <v>35190</v>
      </c>
      <c r="B7766" s="90">
        <v>0.63339999999999996</v>
      </c>
    </row>
    <row r="7767" spans="1:2" x14ac:dyDescent="0.25">
      <c r="A7767" s="4">
        <v>35189</v>
      </c>
      <c r="B7767" s="90">
        <v>0.60460000000000003</v>
      </c>
    </row>
    <row r="7768" spans="1:2" x14ac:dyDescent="0.25">
      <c r="A7768" s="4">
        <v>35188</v>
      </c>
      <c r="B7768" s="90">
        <v>0.54349999999999998</v>
      </c>
    </row>
    <row r="7769" spans="1:2" x14ac:dyDescent="0.25">
      <c r="A7769" s="4">
        <v>35187</v>
      </c>
      <c r="B7769" s="90">
        <v>0.63370000000000004</v>
      </c>
    </row>
    <row r="7770" spans="1:2" x14ac:dyDescent="0.25">
      <c r="A7770" s="4">
        <v>35186</v>
      </c>
      <c r="B7770" s="90">
        <v>0.56200000000000006</v>
      </c>
    </row>
    <row r="7771" spans="1:2" x14ac:dyDescent="0.25">
      <c r="A7771" s="4">
        <v>35185</v>
      </c>
      <c r="B7771" s="90">
        <v>0.51919999999999999</v>
      </c>
    </row>
    <row r="7772" spans="1:2" x14ac:dyDescent="0.25">
      <c r="A7772" s="4">
        <v>35184</v>
      </c>
      <c r="B7772" s="90">
        <v>0.53749999999999998</v>
      </c>
    </row>
    <row r="7773" spans="1:2" x14ac:dyDescent="0.25">
      <c r="A7773" s="4">
        <v>35183</v>
      </c>
      <c r="B7773" s="90">
        <v>0.4652</v>
      </c>
    </row>
    <row r="7774" spans="1:2" x14ac:dyDescent="0.25">
      <c r="A7774" s="4">
        <v>35182</v>
      </c>
      <c r="B7774" s="90">
        <v>0.44190000000000002</v>
      </c>
    </row>
    <row r="7775" spans="1:2" x14ac:dyDescent="0.25">
      <c r="A7775" s="4">
        <v>35181</v>
      </c>
      <c r="B7775" s="90">
        <v>0.41860000000000003</v>
      </c>
    </row>
    <row r="7776" spans="1:2" x14ac:dyDescent="0.25">
      <c r="A7776" s="4">
        <v>35180</v>
      </c>
      <c r="B7776" s="90">
        <v>0.53259999999999996</v>
      </c>
    </row>
    <row r="7777" spans="1:2" x14ac:dyDescent="0.25">
      <c r="A7777" s="4">
        <v>35179</v>
      </c>
      <c r="B7777" s="90">
        <v>0.56740000000000002</v>
      </c>
    </row>
    <row r="7778" spans="1:2" x14ac:dyDescent="0.25">
      <c r="A7778" s="4">
        <v>35178</v>
      </c>
      <c r="B7778" s="90">
        <v>0.54749999999999999</v>
      </c>
    </row>
    <row r="7779" spans="1:2" x14ac:dyDescent="0.25">
      <c r="A7779" s="4">
        <v>35177</v>
      </c>
      <c r="B7779" s="90">
        <v>0.58460000000000001</v>
      </c>
    </row>
    <row r="7780" spans="1:2" x14ac:dyDescent="0.25">
      <c r="A7780" s="4">
        <v>35176</v>
      </c>
      <c r="B7780" s="90">
        <v>0.5343</v>
      </c>
    </row>
    <row r="7781" spans="1:2" x14ac:dyDescent="0.25">
      <c r="A7781" s="4">
        <v>35175</v>
      </c>
      <c r="B7781" s="90">
        <v>0.50760000000000005</v>
      </c>
    </row>
    <row r="7782" spans="1:2" x14ac:dyDescent="0.25">
      <c r="A7782" s="4">
        <v>35174</v>
      </c>
      <c r="B7782" s="90">
        <v>0.51200000000000001</v>
      </c>
    </row>
    <row r="7783" spans="1:2" x14ac:dyDescent="0.25">
      <c r="A7783" s="4">
        <v>35173</v>
      </c>
      <c r="B7783" s="90">
        <v>0.61680000000000001</v>
      </c>
    </row>
    <row r="7784" spans="1:2" x14ac:dyDescent="0.25">
      <c r="A7784" s="4">
        <v>35172</v>
      </c>
      <c r="B7784" s="90">
        <v>0.64810000000000001</v>
      </c>
    </row>
    <row r="7785" spans="1:2" x14ac:dyDescent="0.25">
      <c r="A7785" s="4">
        <v>35171</v>
      </c>
      <c r="B7785" s="90">
        <v>0.64739999999999998</v>
      </c>
    </row>
    <row r="7786" spans="1:2" x14ac:dyDescent="0.25">
      <c r="A7786" s="4">
        <v>35170</v>
      </c>
      <c r="B7786" s="90">
        <v>0.65780000000000005</v>
      </c>
    </row>
    <row r="7787" spans="1:2" x14ac:dyDescent="0.25">
      <c r="A7787" s="4">
        <v>35169</v>
      </c>
      <c r="B7787" s="90">
        <v>0.59670000000000001</v>
      </c>
    </row>
    <row r="7788" spans="1:2" x14ac:dyDescent="0.25">
      <c r="A7788" s="4">
        <v>35168</v>
      </c>
      <c r="B7788" s="90">
        <v>0.56679999999999997</v>
      </c>
    </row>
    <row r="7789" spans="1:2" x14ac:dyDescent="0.25">
      <c r="A7789" s="4">
        <v>35167</v>
      </c>
      <c r="B7789" s="90">
        <v>0.56710000000000005</v>
      </c>
    </row>
    <row r="7790" spans="1:2" x14ac:dyDescent="0.25">
      <c r="A7790" s="4">
        <v>35166</v>
      </c>
      <c r="B7790" s="90">
        <v>0.69359999999999999</v>
      </c>
    </row>
    <row r="7791" spans="1:2" x14ac:dyDescent="0.25">
      <c r="A7791" s="4">
        <v>35165</v>
      </c>
      <c r="B7791" s="90">
        <v>0.72499999999999998</v>
      </c>
    </row>
    <row r="7792" spans="1:2" x14ac:dyDescent="0.25">
      <c r="A7792" s="4">
        <v>35164</v>
      </c>
      <c r="B7792" s="90">
        <v>0.71340000000000003</v>
      </c>
    </row>
    <row r="7793" spans="1:2" x14ac:dyDescent="0.25">
      <c r="A7793" s="4">
        <v>35163</v>
      </c>
      <c r="B7793" s="90">
        <v>0.73250000000000004</v>
      </c>
    </row>
    <row r="7794" spans="1:2" x14ac:dyDescent="0.25">
      <c r="A7794" s="4">
        <v>35162</v>
      </c>
      <c r="B7794" s="90">
        <v>0.64400000000000002</v>
      </c>
    </row>
    <row r="7795" spans="1:2" x14ac:dyDescent="0.25">
      <c r="A7795" s="4">
        <v>35161</v>
      </c>
      <c r="B7795" s="90">
        <v>0.61170000000000002</v>
      </c>
    </row>
    <row r="7796" spans="1:2" x14ac:dyDescent="0.25">
      <c r="A7796" s="4">
        <v>35160</v>
      </c>
      <c r="B7796" s="90">
        <v>0.61170000000000002</v>
      </c>
    </row>
    <row r="7797" spans="1:2" x14ac:dyDescent="0.25">
      <c r="A7797" s="4">
        <v>35159</v>
      </c>
      <c r="B7797" s="90">
        <v>0.61170000000000002</v>
      </c>
    </row>
    <row r="7798" spans="1:2" x14ac:dyDescent="0.25">
      <c r="A7798" s="4">
        <v>35158</v>
      </c>
      <c r="B7798" s="90">
        <v>0.56089999999999995</v>
      </c>
    </row>
    <row r="7799" spans="1:2" x14ac:dyDescent="0.25">
      <c r="A7799" s="4">
        <v>35157</v>
      </c>
      <c r="B7799" s="90">
        <v>0.54630000000000001</v>
      </c>
    </row>
    <row r="7800" spans="1:2" x14ac:dyDescent="0.25">
      <c r="A7800" s="4">
        <v>35156</v>
      </c>
      <c r="B7800" s="90">
        <v>0.65969999999999995</v>
      </c>
    </row>
    <row r="7801" spans="1:2" x14ac:dyDescent="0.25">
      <c r="A7801" s="4">
        <v>35155</v>
      </c>
      <c r="B7801" s="90">
        <v>0.6694</v>
      </c>
    </row>
    <row r="7802" spans="1:2" x14ac:dyDescent="0.25">
      <c r="A7802" s="4">
        <v>35154</v>
      </c>
      <c r="B7802" s="90">
        <v>0.63590000000000002</v>
      </c>
    </row>
    <row r="7803" spans="1:2" x14ac:dyDescent="0.25">
      <c r="A7803" s="4">
        <v>35153</v>
      </c>
      <c r="B7803" s="90">
        <v>0.64510000000000001</v>
      </c>
    </row>
    <row r="7804" spans="1:2" x14ac:dyDescent="0.25">
      <c r="A7804" s="4">
        <v>35152</v>
      </c>
      <c r="B7804" s="90">
        <v>0.72529999999999994</v>
      </c>
    </row>
    <row r="7805" spans="1:2" x14ac:dyDescent="0.25">
      <c r="A7805" s="4">
        <v>35151</v>
      </c>
      <c r="B7805" s="90">
        <v>0.83109999999999995</v>
      </c>
    </row>
    <row r="7806" spans="1:2" x14ac:dyDescent="0.25">
      <c r="A7806" s="4">
        <v>35150</v>
      </c>
      <c r="B7806" s="90">
        <v>0.82450000000000001</v>
      </c>
    </row>
    <row r="7807" spans="1:2" x14ac:dyDescent="0.25">
      <c r="A7807" s="4">
        <v>35149</v>
      </c>
      <c r="B7807" s="90">
        <v>0.85740000000000005</v>
      </c>
    </row>
    <row r="7808" spans="1:2" x14ac:dyDescent="0.25">
      <c r="A7808" s="4">
        <v>35148</v>
      </c>
      <c r="B7808" s="90">
        <v>0.70760000000000001</v>
      </c>
    </row>
    <row r="7809" spans="1:2" x14ac:dyDescent="0.25">
      <c r="A7809" s="4">
        <v>35147</v>
      </c>
      <c r="B7809" s="90">
        <v>0.67210000000000003</v>
      </c>
    </row>
    <row r="7810" spans="1:2" x14ac:dyDescent="0.25">
      <c r="A7810" s="4">
        <v>35146</v>
      </c>
      <c r="B7810" s="90">
        <v>0.56879999999999997</v>
      </c>
    </row>
    <row r="7811" spans="1:2" x14ac:dyDescent="0.25">
      <c r="A7811" s="4">
        <v>35145</v>
      </c>
      <c r="B7811" s="90">
        <v>0.72240000000000004</v>
      </c>
    </row>
    <row r="7812" spans="1:2" x14ac:dyDescent="0.25">
      <c r="A7812" s="4">
        <v>35144</v>
      </c>
      <c r="B7812" s="90">
        <v>0.83209999999999995</v>
      </c>
    </row>
    <row r="7813" spans="1:2" x14ac:dyDescent="0.25">
      <c r="A7813" s="4">
        <v>35143</v>
      </c>
      <c r="B7813" s="90">
        <v>0.8468</v>
      </c>
    </row>
    <row r="7814" spans="1:2" x14ac:dyDescent="0.25">
      <c r="A7814" s="4">
        <v>35142</v>
      </c>
      <c r="B7814" s="90">
        <v>0.86109999999999998</v>
      </c>
    </row>
    <row r="7815" spans="1:2" x14ac:dyDescent="0.25">
      <c r="A7815" s="4">
        <v>35141</v>
      </c>
      <c r="B7815" s="90">
        <v>0.74360000000000004</v>
      </c>
    </row>
    <row r="7816" spans="1:2" x14ac:dyDescent="0.25">
      <c r="A7816" s="4">
        <v>35140</v>
      </c>
      <c r="B7816" s="90">
        <v>0.70630000000000004</v>
      </c>
    </row>
    <row r="7817" spans="1:2" x14ac:dyDescent="0.25">
      <c r="A7817" s="4">
        <v>35139</v>
      </c>
      <c r="B7817" s="90">
        <v>0.63380000000000003</v>
      </c>
    </row>
    <row r="7818" spans="1:2" x14ac:dyDescent="0.25">
      <c r="A7818" s="4">
        <v>35138</v>
      </c>
      <c r="B7818" s="90">
        <v>0.73929999999999996</v>
      </c>
    </row>
    <row r="7819" spans="1:2" x14ac:dyDescent="0.25">
      <c r="A7819" s="4">
        <v>35137</v>
      </c>
      <c r="B7819" s="90">
        <v>0.83789999999999998</v>
      </c>
    </row>
    <row r="7820" spans="1:2" x14ac:dyDescent="0.25">
      <c r="A7820" s="4">
        <v>35136</v>
      </c>
      <c r="B7820" s="90">
        <v>0.83950000000000002</v>
      </c>
    </row>
    <row r="7821" spans="1:2" x14ac:dyDescent="0.25">
      <c r="A7821" s="4">
        <v>35135</v>
      </c>
      <c r="B7821" s="90">
        <v>0.85170000000000001</v>
      </c>
    </row>
    <row r="7822" spans="1:2" x14ac:dyDescent="0.25">
      <c r="A7822" s="4">
        <v>35134</v>
      </c>
      <c r="B7822" s="90">
        <v>0.73440000000000005</v>
      </c>
    </row>
    <row r="7823" spans="1:2" x14ac:dyDescent="0.25">
      <c r="A7823" s="4">
        <v>35133</v>
      </c>
      <c r="B7823" s="90">
        <v>0.6976</v>
      </c>
    </row>
    <row r="7824" spans="1:2" x14ac:dyDescent="0.25">
      <c r="A7824" s="4">
        <v>35132</v>
      </c>
      <c r="B7824" s="90">
        <v>0.62490000000000001</v>
      </c>
    </row>
    <row r="7825" spans="1:2" x14ac:dyDescent="0.25">
      <c r="A7825" s="4">
        <v>35131</v>
      </c>
      <c r="B7825" s="90">
        <v>0.73460000000000003</v>
      </c>
    </row>
    <row r="7826" spans="1:2" x14ac:dyDescent="0.25">
      <c r="A7826" s="4">
        <v>35130</v>
      </c>
      <c r="B7826" s="90">
        <v>0.84870000000000001</v>
      </c>
    </row>
    <row r="7827" spans="1:2" x14ac:dyDescent="0.25">
      <c r="A7827" s="4">
        <v>35129</v>
      </c>
      <c r="B7827" s="90">
        <v>0.9345</v>
      </c>
    </row>
    <row r="7828" spans="1:2" x14ac:dyDescent="0.25">
      <c r="A7828" s="4">
        <v>35128</v>
      </c>
      <c r="B7828" s="90">
        <v>1.0828</v>
      </c>
    </row>
    <row r="7829" spans="1:2" x14ac:dyDescent="0.25">
      <c r="A7829" s="4">
        <v>35127</v>
      </c>
      <c r="B7829" s="90">
        <v>0.94410000000000005</v>
      </c>
    </row>
    <row r="7830" spans="1:2" x14ac:dyDescent="0.25">
      <c r="A7830" s="4">
        <v>35126</v>
      </c>
      <c r="B7830" s="90">
        <v>0.90100000000000002</v>
      </c>
    </row>
    <row r="7831" spans="1:2" x14ac:dyDescent="0.25">
      <c r="A7831" s="4">
        <v>35125</v>
      </c>
      <c r="B7831" s="90">
        <v>0.81389999999999996</v>
      </c>
    </row>
    <row r="7832" spans="1:2" x14ac:dyDescent="0.25">
      <c r="A7832" s="4">
        <v>35124</v>
      </c>
      <c r="B7832" s="90">
        <v>0.81689999999999996</v>
      </c>
    </row>
    <row r="7833" spans="1:2" x14ac:dyDescent="0.25">
      <c r="A7833" s="4">
        <v>35123</v>
      </c>
      <c r="B7833" s="90">
        <v>0.86429999999999996</v>
      </c>
    </row>
    <row r="7834" spans="1:2" x14ac:dyDescent="0.25">
      <c r="A7834" s="4">
        <v>35122</v>
      </c>
      <c r="B7834" s="90">
        <v>0.86719999999999997</v>
      </c>
    </row>
    <row r="7835" spans="1:2" x14ac:dyDescent="0.25">
      <c r="A7835" s="4">
        <v>35121</v>
      </c>
      <c r="B7835" s="90">
        <v>0.86429999999999996</v>
      </c>
    </row>
    <row r="7836" spans="1:2" x14ac:dyDescent="0.25">
      <c r="A7836" s="4">
        <v>35120</v>
      </c>
      <c r="B7836" s="90">
        <v>0.83709999999999996</v>
      </c>
    </row>
    <row r="7837" spans="1:2" x14ac:dyDescent="0.25">
      <c r="A7837" s="4">
        <v>35119</v>
      </c>
      <c r="B7837" s="90">
        <v>0.83709999999999996</v>
      </c>
    </row>
    <row r="7838" spans="1:2" x14ac:dyDescent="0.25">
      <c r="A7838" s="4">
        <v>35118</v>
      </c>
      <c r="B7838" s="90">
        <v>0.89400000000000002</v>
      </c>
    </row>
    <row r="7839" spans="1:2" x14ac:dyDescent="0.25">
      <c r="A7839" s="4">
        <v>35117</v>
      </c>
      <c r="B7839" s="90">
        <v>0.94920000000000004</v>
      </c>
    </row>
    <row r="7840" spans="1:2" x14ac:dyDescent="0.25">
      <c r="A7840" s="4">
        <v>35116</v>
      </c>
      <c r="B7840" s="90">
        <v>0.9294</v>
      </c>
    </row>
    <row r="7841" spans="1:2" x14ac:dyDescent="0.25">
      <c r="A7841" s="4">
        <v>35115</v>
      </c>
      <c r="B7841" s="90">
        <v>0.83940000000000003</v>
      </c>
    </row>
    <row r="7842" spans="1:2" x14ac:dyDescent="0.25">
      <c r="A7842" s="4">
        <v>35114</v>
      </c>
      <c r="B7842" s="90">
        <v>0.79720000000000002</v>
      </c>
    </row>
    <row r="7843" spans="1:2" x14ac:dyDescent="0.25">
      <c r="A7843" s="4">
        <v>35113</v>
      </c>
      <c r="B7843" s="90">
        <v>0.75509999999999999</v>
      </c>
    </row>
    <row r="7844" spans="1:2" x14ac:dyDescent="0.25">
      <c r="A7844" s="4">
        <v>35112</v>
      </c>
      <c r="B7844" s="90">
        <v>0.75509999999999999</v>
      </c>
    </row>
    <row r="7845" spans="1:2" x14ac:dyDescent="0.25">
      <c r="A7845" s="4">
        <v>35111</v>
      </c>
      <c r="B7845" s="90">
        <v>0.754</v>
      </c>
    </row>
    <row r="7846" spans="1:2" x14ac:dyDescent="0.25">
      <c r="A7846" s="4">
        <v>35110</v>
      </c>
      <c r="B7846" s="90">
        <v>0.76929999999999998</v>
      </c>
    </row>
    <row r="7847" spans="1:2" x14ac:dyDescent="0.25">
      <c r="A7847" s="4">
        <v>35109</v>
      </c>
      <c r="B7847" s="90">
        <v>0.7913</v>
      </c>
    </row>
    <row r="7848" spans="1:2" x14ac:dyDescent="0.25">
      <c r="A7848" s="4">
        <v>35108</v>
      </c>
      <c r="B7848" s="90">
        <v>0.80940000000000001</v>
      </c>
    </row>
    <row r="7849" spans="1:2" x14ac:dyDescent="0.25">
      <c r="A7849" s="4">
        <v>35107</v>
      </c>
      <c r="B7849" s="90">
        <v>0.80379999999999996</v>
      </c>
    </row>
    <row r="7850" spans="1:2" x14ac:dyDescent="0.25">
      <c r="A7850" s="4">
        <v>35106</v>
      </c>
      <c r="B7850" s="90">
        <v>0.76870000000000005</v>
      </c>
    </row>
    <row r="7851" spans="1:2" x14ac:dyDescent="0.25">
      <c r="A7851" s="4">
        <v>35105</v>
      </c>
      <c r="B7851" s="90">
        <v>0.76870000000000005</v>
      </c>
    </row>
    <row r="7852" spans="1:2" x14ac:dyDescent="0.25">
      <c r="A7852" s="4">
        <v>35104</v>
      </c>
      <c r="B7852" s="90">
        <v>0.81930000000000003</v>
      </c>
    </row>
    <row r="7853" spans="1:2" x14ac:dyDescent="0.25">
      <c r="A7853" s="4">
        <v>35103</v>
      </c>
      <c r="B7853" s="90">
        <v>0.8599</v>
      </c>
    </row>
    <row r="7854" spans="1:2" x14ac:dyDescent="0.25">
      <c r="A7854" s="4">
        <v>35102</v>
      </c>
      <c r="B7854" s="90">
        <v>0.87539999999999996</v>
      </c>
    </row>
    <row r="7855" spans="1:2" x14ac:dyDescent="0.25">
      <c r="A7855" s="4">
        <v>35101</v>
      </c>
      <c r="B7855" s="90">
        <v>0.872</v>
      </c>
    </row>
    <row r="7856" spans="1:2" x14ac:dyDescent="0.25">
      <c r="A7856" s="4">
        <v>35100</v>
      </c>
      <c r="B7856" s="90">
        <v>0.92269999999999996</v>
      </c>
    </row>
    <row r="7857" spans="1:2" x14ac:dyDescent="0.25">
      <c r="A7857" s="4">
        <v>35099</v>
      </c>
      <c r="B7857" s="90">
        <v>0.86350000000000005</v>
      </c>
    </row>
    <row r="7858" spans="1:2" x14ac:dyDescent="0.25">
      <c r="A7858" s="4">
        <v>35098</v>
      </c>
      <c r="B7858" s="90">
        <v>0.86350000000000005</v>
      </c>
    </row>
    <row r="7859" spans="1:2" x14ac:dyDescent="0.25">
      <c r="A7859" s="4">
        <v>35097</v>
      </c>
      <c r="B7859" s="90">
        <v>0.90059999999999996</v>
      </c>
    </row>
    <row r="7860" spans="1:2" x14ac:dyDescent="0.25">
      <c r="A7860" s="4">
        <v>35096</v>
      </c>
      <c r="B7860" s="90">
        <v>0.96250000000000002</v>
      </c>
    </row>
    <row r="7861" spans="1:2" x14ac:dyDescent="0.25">
      <c r="A7861" s="4">
        <v>35095</v>
      </c>
      <c r="B7861" s="90">
        <v>1.1388</v>
      </c>
    </row>
    <row r="7862" spans="1:2" x14ac:dyDescent="0.25">
      <c r="A7862" s="4">
        <v>35094</v>
      </c>
      <c r="B7862" s="90">
        <v>1.2375</v>
      </c>
    </row>
    <row r="7863" spans="1:2" x14ac:dyDescent="0.25">
      <c r="A7863" s="4">
        <v>35093</v>
      </c>
      <c r="B7863" s="90">
        <v>1.2988</v>
      </c>
    </row>
    <row r="7864" spans="1:2" x14ac:dyDescent="0.25">
      <c r="A7864" s="4">
        <v>35092</v>
      </c>
      <c r="B7864" s="90">
        <v>1.1415</v>
      </c>
    </row>
    <row r="7865" spans="1:2" x14ac:dyDescent="0.25">
      <c r="A7865" s="4">
        <v>35091</v>
      </c>
      <c r="B7865" s="90">
        <v>1.0841000000000001</v>
      </c>
    </row>
    <row r="7866" spans="1:2" x14ac:dyDescent="0.25">
      <c r="A7866" s="4">
        <v>35090</v>
      </c>
      <c r="B7866" s="90">
        <v>0.99390000000000001</v>
      </c>
    </row>
    <row r="7867" spans="1:2" x14ac:dyDescent="0.25">
      <c r="A7867" s="4">
        <v>35089</v>
      </c>
      <c r="B7867" s="90">
        <v>1.1400999999999999</v>
      </c>
    </row>
    <row r="7868" spans="1:2" x14ac:dyDescent="0.25">
      <c r="A7868" s="4">
        <v>35088</v>
      </c>
      <c r="B7868" s="90">
        <v>1.2367999999999999</v>
      </c>
    </row>
    <row r="7869" spans="1:2" x14ac:dyDescent="0.25">
      <c r="A7869" s="4">
        <v>35087</v>
      </c>
      <c r="B7869" s="90">
        <v>1.2669999999999999</v>
      </c>
    </row>
    <row r="7870" spans="1:2" x14ac:dyDescent="0.25">
      <c r="A7870" s="4">
        <v>35086</v>
      </c>
      <c r="B7870" s="90">
        <v>1.2421</v>
      </c>
    </row>
    <row r="7871" spans="1:2" x14ac:dyDescent="0.25">
      <c r="A7871" s="4">
        <v>35085</v>
      </c>
      <c r="B7871" s="90">
        <v>1.1711</v>
      </c>
    </row>
    <row r="7872" spans="1:2" x14ac:dyDescent="0.25">
      <c r="A7872" s="4">
        <v>35084</v>
      </c>
      <c r="B7872" s="90">
        <v>1.1711</v>
      </c>
    </row>
    <row r="7873" spans="1:2" x14ac:dyDescent="0.25">
      <c r="A7873" s="4">
        <v>35083</v>
      </c>
      <c r="B7873" s="90">
        <v>1.218</v>
      </c>
    </row>
    <row r="7874" spans="1:2" x14ac:dyDescent="0.25">
      <c r="A7874" s="4">
        <v>35082</v>
      </c>
      <c r="B7874" s="90">
        <v>1.2959000000000001</v>
      </c>
    </row>
    <row r="7875" spans="1:2" x14ac:dyDescent="0.25">
      <c r="A7875" s="4">
        <v>35081</v>
      </c>
      <c r="B7875" s="90">
        <v>1.4237</v>
      </c>
    </row>
    <row r="7876" spans="1:2" x14ac:dyDescent="0.25">
      <c r="A7876" s="4">
        <v>35080</v>
      </c>
      <c r="B7876" s="90">
        <v>1.3766</v>
      </c>
    </row>
    <row r="7877" spans="1:2" x14ac:dyDescent="0.25">
      <c r="A7877" s="4">
        <v>35079</v>
      </c>
      <c r="B7877" s="90">
        <v>1.393</v>
      </c>
    </row>
    <row r="7878" spans="1:2" x14ac:dyDescent="0.25">
      <c r="A7878" s="4">
        <v>35078</v>
      </c>
      <c r="B7878" s="90">
        <v>1.278</v>
      </c>
    </row>
    <row r="7879" spans="1:2" x14ac:dyDescent="0.25">
      <c r="A7879" s="4">
        <v>35077</v>
      </c>
      <c r="B7879" s="90">
        <v>1.2195</v>
      </c>
    </row>
    <row r="7880" spans="1:2" x14ac:dyDescent="0.25">
      <c r="A7880" s="4">
        <v>35076</v>
      </c>
      <c r="B7880" s="90">
        <v>1.1679999999999999</v>
      </c>
    </row>
    <row r="7881" spans="1:2" x14ac:dyDescent="0.25">
      <c r="A7881" s="4">
        <v>35075</v>
      </c>
      <c r="B7881" s="90">
        <v>1.2587999999999999</v>
      </c>
    </row>
    <row r="7882" spans="1:2" x14ac:dyDescent="0.25">
      <c r="A7882" s="4">
        <v>35074</v>
      </c>
      <c r="B7882" s="90">
        <v>1.4187000000000001</v>
      </c>
    </row>
    <row r="7883" spans="1:2" x14ac:dyDescent="0.25">
      <c r="A7883" s="4">
        <v>35073</v>
      </c>
      <c r="B7883" s="90">
        <v>1.3508</v>
      </c>
    </row>
    <row r="7884" spans="1:2" x14ac:dyDescent="0.25">
      <c r="A7884" s="4">
        <v>35072</v>
      </c>
      <c r="B7884" s="90">
        <v>1.3388</v>
      </c>
    </row>
    <row r="7885" spans="1:2" x14ac:dyDescent="0.25">
      <c r="A7885" s="4">
        <v>35071</v>
      </c>
      <c r="B7885" s="90">
        <v>1.2209000000000001</v>
      </c>
    </row>
    <row r="7886" spans="1:2" x14ac:dyDescent="0.25">
      <c r="A7886" s="4">
        <v>35070</v>
      </c>
      <c r="B7886" s="90">
        <v>1.1651</v>
      </c>
    </row>
    <row r="7887" spans="1:2" x14ac:dyDescent="0.25">
      <c r="A7887" s="4">
        <v>35069</v>
      </c>
      <c r="B7887" s="90">
        <v>1.1085</v>
      </c>
    </row>
    <row r="7888" spans="1:2" x14ac:dyDescent="0.25">
      <c r="A7888" s="4">
        <v>35068</v>
      </c>
      <c r="B7888" s="90">
        <v>1.1757</v>
      </c>
    </row>
    <row r="7889" spans="1:2" x14ac:dyDescent="0.25">
      <c r="A7889" s="4">
        <v>35067</v>
      </c>
      <c r="B7889" s="90">
        <v>1.3071999999999999</v>
      </c>
    </row>
    <row r="7890" spans="1:2" x14ac:dyDescent="0.25">
      <c r="A7890" s="4">
        <v>35066</v>
      </c>
      <c r="B7890" s="90">
        <v>1.3653</v>
      </c>
    </row>
    <row r="7891" spans="1:2" x14ac:dyDescent="0.25">
      <c r="A7891" s="4">
        <v>35065</v>
      </c>
      <c r="B7891" s="90">
        <v>1.2525999999999999</v>
      </c>
    </row>
    <row r="7892" spans="1:2" x14ac:dyDescent="0.25">
      <c r="A7892" s="4">
        <v>35064</v>
      </c>
      <c r="B7892" s="90">
        <v>1.1954</v>
      </c>
    </row>
    <row r="7893" spans="1:2" x14ac:dyDescent="0.25">
      <c r="A7893" s="4">
        <v>35063</v>
      </c>
      <c r="B7893" s="90">
        <v>1.1380999999999999</v>
      </c>
    </row>
    <row r="7894" spans="1:2" x14ac:dyDescent="0.25">
      <c r="A7894" s="4">
        <v>35062</v>
      </c>
      <c r="B7894" s="90">
        <v>1.1380999999999999</v>
      </c>
    </row>
    <row r="7895" spans="1:2" x14ac:dyDescent="0.25">
      <c r="A7895" s="4">
        <v>35061</v>
      </c>
      <c r="B7895" s="90">
        <v>1.1449</v>
      </c>
    </row>
    <row r="7896" spans="1:2" x14ac:dyDescent="0.25">
      <c r="A7896" s="4">
        <v>35060</v>
      </c>
      <c r="B7896" s="90">
        <v>1.2865</v>
      </c>
    </row>
    <row r="7897" spans="1:2" x14ac:dyDescent="0.25">
      <c r="A7897" s="4">
        <v>35059</v>
      </c>
      <c r="B7897" s="90">
        <v>1.2888999999999999</v>
      </c>
    </row>
    <row r="7898" spans="1:2" x14ac:dyDescent="0.25">
      <c r="A7898" s="4">
        <v>35058</v>
      </c>
      <c r="B7898" s="90">
        <v>1.1447000000000001</v>
      </c>
    </row>
    <row r="7899" spans="1:2" x14ac:dyDescent="0.25">
      <c r="A7899" s="4">
        <v>35057</v>
      </c>
      <c r="B7899" s="90">
        <v>1.0899000000000001</v>
      </c>
    </row>
    <row r="7900" spans="1:2" x14ac:dyDescent="0.25">
      <c r="A7900" s="4">
        <v>35056</v>
      </c>
      <c r="B7900" s="90">
        <v>1.0351999999999999</v>
      </c>
    </row>
    <row r="7901" spans="1:2" x14ac:dyDescent="0.25">
      <c r="A7901" s="4">
        <v>35055</v>
      </c>
      <c r="B7901" s="90">
        <v>0.95820000000000005</v>
      </c>
    </row>
    <row r="7902" spans="1:2" x14ac:dyDescent="0.25">
      <c r="A7902" s="4">
        <v>35054</v>
      </c>
      <c r="B7902" s="90">
        <v>1.1134999999999999</v>
      </c>
    </row>
    <row r="7903" spans="1:2" x14ac:dyDescent="0.25">
      <c r="A7903" s="4">
        <v>35053</v>
      </c>
      <c r="B7903" s="90">
        <v>1.2587999999999999</v>
      </c>
    </row>
    <row r="7904" spans="1:2" x14ac:dyDescent="0.25">
      <c r="A7904" s="4">
        <v>35052</v>
      </c>
      <c r="B7904" s="90">
        <v>1.2508999999999999</v>
      </c>
    </row>
    <row r="7905" spans="1:2" x14ac:dyDescent="0.25">
      <c r="A7905" s="4">
        <v>35051</v>
      </c>
      <c r="B7905" s="90">
        <v>1.2847</v>
      </c>
    </row>
    <row r="7906" spans="1:2" x14ac:dyDescent="0.25">
      <c r="A7906" s="4">
        <v>35050</v>
      </c>
      <c r="B7906" s="90">
        <v>1.157</v>
      </c>
    </row>
    <row r="7907" spans="1:2" x14ac:dyDescent="0.25">
      <c r="A7907" s="4">
        <v>35049</v>
      </c>
      <c r="B7907" s="90">
        <v>1.0989</v>
      </c>
    </row>
    <row r="7908" spans="1:2" x14ac:dyDescent="0.25">
      <c r="A7908" s="4">
        <v>35048</v>
      </c>
      <c r="B7908" s="90">
        <v>1.0361</v>
      </c>
    </row>
    <row r="7909" spans="1:2" x14ac:dyDescent="0.25">
      <c r="A7909" s="4">
        <v>35047</v>
      </c>
      <c r="B7909" s="90">
        <v>1.1855</v>
      </c>
    </row>
    <row r="7910" spans="1:2" x14ac:dyDescent="0.25">
      <c r="A7910" s="4">
        <v>35046</v>
      </c>
      <c r="B7910" s="90">
        <v>1.3224</v>
      </c>
    </row>
    <row r="7911" spans="1:2" x14ac:dyDescent="0.25">
      <c r="A7911" s="4">
        <v>35045</v>
      </c>
      <c r="B7911" s="90">
        <v>1.3087</v>
      </c>
    </row>
    <row r="7912" spans="1:2" x14ac:dyDescent="0.25">
      <c r="A7912" s="4">
        <v>35044</v>
      </c>
      <c r="B7912" s="90">
        <v>1.3593</v>
      </c>
    </row>
    <row r="7913" spans="1:2" x14ac:dyDescent="0.25">
      <c r="A7913" s="4">
        <v>35043</v>
      </c>
      <c r="B7913" s="90">
        <v>1.2274</v>
      </c>
    </row>
    <row r="7914" spans="1:2" x14ac:dyDescent="0.25">
      <c r="A7914" s="4">
        <v>35042</v>
      </c>
      <c r="B7914" s="90">
        <v>1.1657</v>
      </c>
    </row>
    <row r="7915" spans="1:2" x14ac:dyDescent="0.25">
      <c r="A7915" s="4">
        <v>35041</v>
      </c>
      <c r="B7915" s="90">
        <v>1.1024</v>
      </c>
    </row>
    <row r="7916" spans="1:2" x14ac:dyDescent="0.25">
      <c r="A7916" s="4">
        <v>35040</v>
      </c>
      <c r="B7916" s="90">
        <v>1.2606999999999999</v>
      </c>
    </row>
    <row r="7917" spans="1:2" x14ac:dyDescent="0.25">
      <c r="A7917" s="4">
        <v>35039</v>
      </c>
      <c r="B7917" s="90">
        <v>1.4189000000000001</v>
      </c>
    </row>
    <row r="7918" spans="1:2" x14ac:dyDescent="0.25">
      <c r="A7918" s="4">
        <v>35038</v>
      </c>
      <c r="B7918" s="90">
        <v>1.4031</v>
      </c>
    </row>
    <row r="7919" spans="1:2" x14ac:dyDescent="0.25">
      <c r="A7919" s="4">
        <v>35037</v>
      </c>
      <c r="B7919" s="90">
        <v>1.4349000000000001</v>
      </c>
    </row>
    <row r="7920" spans="1:2" x14ac:dyDescent="0.25">
      <c r="A7920" s="4">
        <v>35036</v>
      </c>
      <c r="B7920" s="90">
        <v>1.3531</v>
      </c>
    </row>
    <row r="7921" spans="1:2" x14ac:dyDescent="0.25">
      <c r="A7921" s="4">
        <v>35035</v>
      </c>
      <c r="B7921" s="90">
        <v>1.2849999999999999</v>
      </c>
    </row>
    <row r="7922" spans="1:2" x14ac:dyDescent="0.25">
      <c r="A7922" s="4">
        <v>35034</v>
      </c>
      <c r="B7922" s="90">
        <v>1.34</v>
      </c>
    </row>
    <row r="7923" spans="1:2" x14ac:dyDescent="0.25">
      <c r="A7923" s="4">
        <v>35033</v>
      </c>
      <c r="B7923" s="90">
        <v>1.4031</v>
      </c>
    </row>
    <row r="7924" spans="1:2" x14ac:dyDescent="0.25">
      <c r="A7924" s="4">
        <v>35032</v>
      </c>
      <c r="B7924" s="90">
        <v>1.4419</v>
      </c>
    </row>
    <row r="7925" spans="1:2" x14ac:dyDescent="0.25">
      <c r="A7925" s="4">
        <v>35031</v>
      </c>
      <c r="B7925" s="90">
        <v>1.4289000000000001</v>
      </c>
    </row>
    <row r="7926" spans="1:2" x14ac:dyDescent="0.25">
      <c r="A7926" s="4">
        <v>35030</v>
      </c>
      <c r="B7926" s="90">
        <v>1.3643000000000001</v>
      </c>
    </row>
    <row r="7927" spans="1:2" x14ac:dyDescent="0.25">
      <c r="A7927" s="4">
        <v>35029</v>
      </c>
      <c r="B7927" s="90">
        <v>1.2958000000000001</v>
      </c>
    </row>
    <row r="7928" spans="1:2" x14ac:dyDescent="0.25">
      <c r="A7928" s="4">
        <v>35028</v>
      </c>
      <c r="B7928" s="90">
        <v>1.2958000000000001</v>
      </c>
    </row>
    <row r="7929" spans="1:2" x14ac:dyDescent="0.25">
      <c r="A7929" s="4">
        <v>35027</v>
      </c>
      <c r="B7929" s="90">
        <v>1.3576999999999999</v>
      </c>
    </row>
    <row r="7930" spans="1:2" x14ac:dyDescent="0.25">
      <c r="A7930" s="4">
        <v>35026</v>
      </c>
      <c r="B7930" s="90">
        <v>1.5168999999999999</v>
      </c>
    </row>
    <row r="7931" spans="1:2" x14ac:dyDescent="0.25">
      <c r="A7931" s="4">
        <v>35025</v>
      </c>
      <c r="B7931" s="90">
        <v>1.5717000000000001</v>
      </c>
    </row>
    <row r="7932" spans="1:2" x14ac:dyDescent="0.25">
      <c r="A7932" s="4">
        <v>35024</v>
      </c>
      <c r="B7932" s="90">
        <v>1.6071</v>
      </c>
    </row>
    <row r="7933" spans="1:2" x14ac:dyDescent="0.25">
      <c r="A7933" s="4">
        <v>35023</v>
      </c>
      <c r="B7933" s="90">
        <v>1.6552</v>
      </c>
    </row>
    <row r="7934" spans="1:2" x14ac:dyDescent="0.25">
      <c r="A7934" s="4">
        <v>35022</v>
      </c>
      <c r="B7934" s="90">
        <v>1.5523</v>
      </c>
    </row>
    <row r="7935" spans="1:2" x14ac:dyDescent="0.25">
      <c r="A7935" s="4">
        <v>35021</v>
      </c>
      <c r="B7935" s="90">
        <v>1.4778</v>
      </c>
    </row>
    <row r="7936" spans="1:2" x14ac:dyDescent="0.25">
      <c r="A7936" s="4">
        <v>35020</v>
      </c>
      <c r="B7936" s="90">
        <v>1.5251999999999999</v>
      </c>
    </row>
    <row r="7937" spans="1:2" x14ac:dyDescent="0.25">
      <c r="A7937" s="4">
        <v>35019</v>
      </c>
      <c r="B7937" s="90">
        <v>1.6950000000000001</v>
      </c>
    </row>
    <row r="7938" spans="1:2" x14ac:dyDescent="0.25">
      <c r="A7938" s="4">
        <v>35018</v>
      </c>
      <c r="B7938" s="90">
        <v>1.5787</v>
      </c>
    </row>
    <row r="7939" spans="1:2" x14ac:dyDescent="0.25">
      <c r="A7939" s="4">
        <v>35017</v>
      </c>
      <c r="B7939" s="90">
        <v>1.54</v>
      </c>
    </row>
    <row r="7940" spans="1:2" x14ac:dyDescent="0.25">
      <c r="A7940" s="4">
        <v>35016</v>
      </c>
      <c r="B7940" s="90">
        <v>1.5550999999999999</v>
      </c>
    </row>
    <row r="7941" spans="1:2" x14ac:dyDescent="0.25">
      <c r="A7941" s="4">
        <v>35015</v>
      </c>
      <c r="B7941" s="90">
        <v>1.46</v>
      </c>
    </row>
    <row r="7942" spans="1:2" x14ac:dyDescent="0.25">
      <c r="A7942" s="4">
        <v>35014</v>
      </c>
      <c r="B7942" s="90">
        <v>1.3865000000000001</v>
      </c>
    </row>
    <row r="7943" spans="1:2" x14ac:dyDescent="0.25">
      <c r="A7943" s="4">
        <v>35013</v>
      </c>
      <c r="B7943" s="90">
        <v>1.4395</v>
      </c>
    </row>
    <row r="7944" spans="1:2" x14ac:dyDescent="0.25">
      <c r="A7944" s="4">
        <v>35012</v>
      </c>
      <c r="B7944" s="90">
        <v>1.5431999999999999</v>
      </c>
    </row>
    <row r="7945" spans="1:2" x14ac:dyDescent="0.25">
      <c r="A7945" s="4">
        <v>35011</v>
      </c>
      <c r="B7945" s="90">
        <v>1.585</v>
      </c>
    </row>
    <row r="7946" spans="1:2" x14ac:dyDescent="0.25">
      <c r="A7946" s="4">
        <v>35010</v>
      </c>
      <c r="B7946" s="90">
        <v>1.5562</v>
      </c>
    </row>
    <row r="7947" spans="1:2" x14ac:dyDescent="0.25">
      <c r="A7947" s="4">
        <v>35009</v>
      </c>
      <c r="B7947" s="90">
        <v>1.5940000000000001</v>
      </c>
    </row>
    <row r="7948" spans="1:2" x14ac:dyDescent="0.25">
      <c r="A7948" s="4">
        <v>35008</v>
      </c>
      <c r="B7948" s="90">
        <v>1.4594</v>
      </c>
    </row>
    <row r="7949" spans="1:2" x14ac:dyDescent="0.25">
      <c r="A7949" s="4">
        <v>35007</v>
      </c>
      <c r="B7949" s="90">
        <v>1.3859999999999999</v>
      </c>
    </row>
    <row r="7950" spans="1:2" x14ac:dyDescent="0.25">
      <c r="A7950" s="4">
        <v>35006</v>
      </c>
      <c r="B7950" s="90">
        <v>1.4014</v>
      </c>
    </row>
    <row r="7951" spans="1:2" x14ac:dyDescent="0.25">
      <c r="A7951" s="4">
        <v>35005</v>
      </c>
      <c r="B7951" s="90">
        <v>1.42</v>
      </c>
    </row>
    <row r="7952" spans="1:2" x14ac:dyDescent="0.25">
      <c r="A7952" s="4">
        <v>35004</v>
      </c>
      <c r="B7952" s="90">
        <v>1.4387000000000001</v>
      </c>
    </row>
    <row r="7953" spans="1:2" x14ac:dyDescent="0.25">
      <c r="A7953" s="4">
        <v>35003</v>
      </c>
      <c r="B7953" s="90">
        <v>1.5831</v>
      </c>
    </row>
    <row r="7954" spans="1:2" x14ac:dyDescent="0.25">
      <c r="A7954" s="4">
        <v>35002</v>
      </c>
      <c r="B7954" s="90">
        <v>1.6006</v>
      </c>
    </row>
    <row r="7955" spans="1:2" x14ac:dyDescent="0.25">
      <c r="A7955" s="4">
        <v>35001</v>
      </c>
      <c r="B7955" s="90">
        <v>1.4784999999999999</v>
      </c>
    </row>
    <row r="7956" spans="1:2" x14ac:dyDescent="0.25">
      <c r="A7956" s="4">
        <v>35000</v>
      </c>
      <c r="B7956" s="90">
        <v>1.4039999999999999</v>
      </c>
    </row>
    <row r="7957" spans="1:2" x14ac:dyDescent="0.25">
      <c r="A7957" s="4">
        <v>34999</v>
      </c>
      <c r="B7957" s="90">
        <v>1.361</v>
      </c>
    </row>
    <row r="7958" spans="1:2" x14ac:dyDescent="0.25">
      <c r="A7958" s="4">
        <v>34998</v>
      </c>
      <c r="B7958" s="90">
        <v>1.4818</v>
      </c>
    </row>
    <row r="7959" spans="1:2" x14ac:dyDescent="0.25">
      <c r="A7959" s="4">
        <v>34997</v>
      </c>
      <c r="B7959" s="90">
        <v>1.6660999999999999</v>
      </c>
    </row>
    <row r="7960" spans="1:2" x14ac:dyDescent="0.25">
      <c r="A7960" s="4">
        <v>34996</v>
      </c>
      <c r="B7960" s="90">
        <v>1.6596</v>
      </c>
    </row>
    <row r="7961" spans="1:2" x14ac:dyDescent="0.25">
      <c r="A7961" s="4">
        <v>34995</v>
      </c>
      <c r="B7961" s="90">
        <v>1.6884999999999999</v>
      </c>
    </row>
    <row r="7962" spans="1:2" x14ac:dyDescent="0.25">
      <c r="A7962" s="4">
        <v>34994</v>
      </c>
      <c r="B7962" s="90">
        <v>1.5431999999999999</v>
      </c>
    </row>
    <row r="7963" spans="1:2" x14ac:dyDescent="0.25">
      <c r="A7963" s="4">
        <v>34993</v>
      </c>
      <c r="B7963" s="90">
        <v>1.4655</v>
      </c>
    </row>
    <row r="7964" spans="1:2" x14ac:dyDescent="0.25">
      <c r="A7964" s="4">
        <v>34992</v>
      </c>
      <c r="B7964" s="90">
        <v>1.4045000000000001</v>
      </c>
    </row>
    <row r="7965" spans="1:2" x14ac:dyDescent="0.25">
      <c r="A7965" s="4">
        <v>34991</v>
      </c>
      <c r="B7965" s="90">
        <v>1.5181</v>
      </c>
    </row>
    <row r="7966" spans="1:2" x14ac:dyDescent="0.25">
      <c r="A7966" s="4">
        <v>34990</v>
      </c>
      <c r="B7966" s="90">
        <v>1.6721999999999999</v>
      </c>
    </row>
    <row r="7967" spans="1:2" x14ac:dyDescent="0.25">
      <c r="A7967" s="4">
        <v>34989</v>
      </c>
      <c r="B7967" s="90">
        <v>1.6447000000000001</v>
      </c>
    </row>
    <row r="7968" spans="1:2" x14ac:dyDescent="0.25">
      <c r="A7968" s="4">
        <v>34988</v>
      </c>
      <c r="B7968" s="90">
        <v>1.6649</v>
      </c>
    </row>
    <row r="7969" spans="1:2" x14ac:dyDescent="0.25">
      <c r="A7969" s="4">
        <v>34987</v>
      </c>
      <c r="B7969" s="90">
        <v>1.631</v>
      </c>
    </row>
    <row r="7970" spans="1:2" x14ac:dyDescent="0.25">
      <c r="A7970" s="4">
        <v>34986</v>
      </c>
      <c r="B7970" s="90">
        <v>1.5527</v>
      </c>
    </row>
    <row r="7971" spans="1:2" x14ac:dyDescent="0.25">
      <c r="A7971" s="4">
        <v>34985</v>
      </c>
      <c r="B7971" s="90">
        <v>1.5204</v>
      </c>
    </row>
    <row r="7972" spans="1:2" x14ac:dyDescent="0.25">
      <c r="A7972" s="4">
        <v>34984</v>
      </c>
      <c r="B7972" s="90">
        <v>1.5407</v>
      </c>
    </row>
    <row r="7973" spans="1:2" x14ac:dyDescent="0.25">
      <c r="A7973" s="4">
        <v>34983</v>
      </c>
      <c r="B7973" s="90">
        <v>1.6395999999999999</v>
      </c>
    </row>
    <row r="7974" spans="1:2" x14ac:dyDescent="0.25">
      <c r="A7974" s="4">
        <v>34982</v>
      </c>
      <c r="B7974" s="90">
        <v>1.6147</v>
      </c>
    </row>
    <row r="7975" spans="1:2" x14ac:dyDescent="0.25">
      <c r="A7975" s="4">
        <v>34981</v>
      </c>
      <c r="B7975" s="90">
        <v>1.5889</v>
      </c>
    </row>
    <row r="7976" spans="1:2" x14ac:dyDescent="0.25">
      <c r="A7976" s="4">
        <v>34980</v>
      </c>
      <c r="B7976" s="90">
        <v>1.4643999999999999</v>
      </c>
    </row>
    <row r="7977" spans="1:2" x14ac:dyDescent="0.25">
      <c r="A7977" s="4">
        <v>34979</v>
      </c>
      <c r="B7977" s="90">
        <v>1.3906000000000001</v>
      </c>
    </row>
    <row r="7978" spans="1:2" x14ac:dyDescent="0.25">
      <c r="A7978" s="4">
        <v>34978</v>
      </c>
      <c r="B7978" s="90">
        <v>1.3448</v>
      </c>
    </row>
    <row r="7979" spans="1:2" x14ac:dyDescent="0.25">
      <c r="A7979" s="4">
        <v>34977</v>
      </c>
      <c r="B7979" s="90">
        <v>1.4932000000000001</v>
      </c>
    </row>
    <row r="7980" spans="1:2" x14ac:dyDescent="0.25">
      <c r="A7980" s="4">
        <v>34976</v>
      </c>
      <c r="B7980" s="90">
        <v>1.6352</v>
      </c>
    </row>
    <row r="7981" spans="1:2" x14ac:dyDescent="0.25">
      <c r="A7981" s="4">
        <v>34975</v>
      </c>
      <c r="B7981" s="90">
        <v>1.6456999999999999</v>
      </c>
    </row>
    <row r="7982" spans="1:2" x14ac:dyDescent="0.25">
      <c r="A7982" s="4">
        <v>34974</v>
      </c>
      <c r="B7982" s="90">
        <v>1.8187</v>
      </c>
    </row>
    <row r="7983" spans="1:2" x14ac:dyDescent="0.25">
      <c r="A7983" s="4">
        <v>34973</v>
      </c>
      <c r="B7983" s="90">
        <v>1.5121</v>
      </c>
    </row>
    <row r="7984" spans="1:2" x14ac:dyDescent="0.25">
      <c r="A7984" s="4">
        <v>34972</v>
      </c>
      <c r="B7984" s="90">
        <v>1.4706999999999999</v>
      </c>
    </row>
    <row r="7985" spans="1:2" x14ac:dyDescent="0.25">
      <c r="A7985" s="4">
        <v>34971</v>
      </c>
      <c r="B7985" s="90">
        <v>1.5919000000000001</v>
      </c>
    </row>
    <row r="7986" spans="1:2" x14ac:dyDescent="0.25">
      <c r="A7986" s="4">
        <v>34970</v>
      </c>
      <c r="B7986" s="90">
        <v>1.732</v>
      </c>
    </row>
    <row r="7987" spans="1:2" x14ac:dyDescent="0.25">
      <c r="A7987" s="4">
        <v>34969</v>
      </c>
      <c r="B7987" s="90">
        <v>1.7536</v>
      </c>
    </row>
    <row r="7988" spans="1:2" x14ac:dyDescent="0.25">
      <c r="A7988" s="4">
        <v>34968</v>
      </c>
      <c r="B7988" s="90">
        <v>1.7742</v>
      </c>
    </row>
    <row r="7989" spans="1:2" x14ac:dyDescent="0.25">
      <c r="A7989" s="4">
        <v>34967</v>
      </c>
      <c r="B7989" s="90">
        <v>1.7799</v>
      </c>
    </row>
    <row r="7990" spans="1:2" x14ac:dyDescent="0.25">
      <c r="A7990" s="4">
        <v>34966</v>
      </c>
      <c r="B7990" s="90">
        <v>1.6808000000000001</v>
      </c>
    </row>
    <row r="7991" spans="1:2" x14ac:dyDescent="0.25">
      <c r="A7991" s="4">
        <v>34965</v>
      </c>
      <c r="B7991" s="90">
        <v>1.5961000000000001</v>
      </c>
    </row>
    <row r="7992" spans="1:2" x14ac:dyDescent="0.25">
      <c r="A7992" s="4">
        <v>34964</v>
      </c>
      <c r="B7992" s="90">
        <v>1.6672</v>
      </c>
    </row>
    <row r="7993" spans="1:2" x14ac:dyDescent="0.25">
      <c r="A7993" s="4">
        <v>34963</v>
      </c>
      <c r="B7993" s="90">
        <v>1.7644</v>
      </c>
    </row>
    <row r="7994" spans="1:2" x14ac:dyDescent="0.25">
      <c r="A7994" s="4">
        <v>34962</v>
      </c>
      <c r="B7994" s="90">
        <v>1.8029999999999999</v>
      </c>
    </row>
    <row r="7995" spans="1:2" x14ac:dyDescent="0.25">
      <c r="A7995" s="4">
        <v>34961</v>
      </c>
      <c r="B7995" s="90">
        <v>1.8015000000000001</v>
      </c>
    </row>
    <row r="7996" spans="1:2" x14ac:dyDescent="0.25">
      <c r="A7996" s="4">
        <v>34960</v>
      </c>
      <c r="B7996" s="90">
        <v>1.8374999999999999</v>
      </c>
    </row>
    <row r="7997" spans="1:2" x14ac:dyDescent="0.25">
      <c r="A7997" s="4">
        <v>34959</v>
      </c>
      <c r="B7997" s="90">
        <v>1.7182999999999999</v>
      </c>
    </row>
    <row r="7998" spans="1:2" x14ac:dyDescent="0.25">
      <c r="A7998" s="4">
        <v>34958</v>
      </c>
      <c r="B7998" s="90">
        <v>1.6316999999999999</v>
      </c>
    </row>
    <row r="7999" spans="1:2" x14ac:dyDescent="0.25">
      <c r="A7999" s="4">
        <v>34957</v>
      </c>
      <c r="B7999" s="90">
        <v>1.6873</v>
      </c>
    </row>
    <row r="8000" spans="1:2" x14ac:dyDescent="0.25">
      <c r="A8000" s="4">
        <v>34956</v>
      </c>
      <c r="B8000" s="90">
        <v>1.8015000000000001</v>
      </c>
    </row>
    <row r="8001" spans="1:2" x14ac:dyDescent="0.25">
      <c r="A8001" s="4">
        <v>34955</v>
      </c>
      <c r="B8001" s="90">
        <v>1.7787999999999999</v>
      </c>
    </row>
    <row r="8002" spans="1:2" x14ac:dyDescent="0.25">
      <c r="A8002" s="4">
        <v>34954</v>
      </c>
      <c r="B8002" s="90">
        <v>1.9658</v>
      </c>
    </row>
    <row r="8003" spans="1:2" x14ac:dyDescent="0.25">
      <c r="A8003" s="4">
        <v>34953</v>
      </c>
      <c r="B8003" s="90">
        <v>2.0638000000000001</v>
      </c>
    </row>
    <row r="8004" spans="1:2" x14ac:dyDescent="0.25">
      <c r="A8004" s="4">
        <v>34952</v>
      </c>
      <c r="B8004" s="90">
        <v>1.9300999999999999</v>
      </c>
    </row>
    <row r="8005" spans="1:2" x14ac:dyDescent="0.25">
      <c r="A8005" s="4">
        <v>34951</v>
      </c>
      <c r="B8005" s="90">
        <v>1.8373999999999999</v>
      </c>
    </row>
    <row r="8006" spans="1:2" x14ac:dyDescent="0.25">
      <c r="A8006" s="4">
        <v>34950</v>
      </c>
      <c r="B8006" s="90">
        <v>1.8912</v>
      </c>
    </row>
    <row r="8007" spans="1:2" x14ac:dyDescent="0.25">
      <c r="A8007" s="4">
        <v>34949</v>
      </c>
      <c r="B8007" s="90">
        <v>1.9218</v>
      </c>
    </row>
    <row r="8008" spans="1:2" x14ac:dyDescent="0.25">
      <c r="A8008" s="4">
        <v>34948</v>
      </c>
      <c r="B8008" s="90">
        <v>1.9523999999999999</v>
      </c>
    </row>
    <row r="8009" spans="1:2" x14ac:dyDescent="0.25">
      <c r="A8009" s="4">
        <v>34947</v>
      </c>
      <c r="B8009" s="90">
        <v>1.9686999999999999</v>
      </c>
    </row>
    <row r="8010" spans="1:2" x14ac:dyDescent="0.25">
      <c r="A8010" s="4">
        <v>34946</v>
      </c>
      <c r="B8010" s="90">
        <v>2.0514000000000001</v>
      </c>
    </row>
    <row r="8011" spans="1:2" x14ac:dyDescent="0.25">
      <c r="A8011" s="4">
        <v>34945</v>
      </c>
      <c r="B8011" s="90">
        <v>1.946</v>
      </c>
    </row>
    <row r="8012" spans="1:2" x14ac:dyDescent="0.25">
      <c r="A8012" s="4">
        <v>34944</v>
      </c>
      <c r="B8012" s="90">
        <v>1.8478000000000001</v>
      </c>
    </row>
    <row r="8013" spans="1:2" x14ac:dyDescent="0.25">
      <c r="A8013" s="4">
        <v>34943</v>
      </c>
      <c r="B8013" s="90">
        <v>1.9393</v>
      </c>
    </row>
    <row r="8014" spans="1:2" x14ac:dyDescent="0.25">
      <c r="A8014" s="4">
        <v>34942</v>
      </c>
      <c r="B8014" s="90">
        <v>2.129</v>
      </c>
    </row>
    <row r="8015" spans="1:2" x14ac:dyDescent="0.25">
      <c r="A8015" s="4">
        <v>34941</v>
      </c>
      <c r="B8015" s="90">
        <v>2.3513999999999999</v>
      </c>
    </row>
    <row r="8016" spans="1:2" x14ac:dyDescent="0.25">
      <c r="A8016" s="4">
        <v>34940</v>
      </c>
      <c r="B8016" s="90">
        <v>2.3578999999999999</v>
      </c>
    </row>
    <row r="8017" spans="1:2" x14ac:dyDescent="0.25">
      <c r="A8017" s="4">
        <v>34939</v>
      </c>
      <c r="B8017" s="90">
        <v>2.3613</v>
      </c>
    </row>
    <row r="8018" spans="1:2" x14ac:dyDescent="0.25">
      <c r="A8018" s="4">
        <v>34938</v>
      </c>
      <c r="B8018" s="90">
        <v>2.1968000000000001</v>
      </c>
    </row>
    <row r="8019" spans="1:2" x14ac:dyDescent="0.25">
      <c r="A8019" s="4">
        <v>34937</v>
      </c>
      <c r="B8019" s="90">
        <v>2.0911</v>
      </c>
    </row>
    <row r="8020" spans="1:2" x14ac:dyDescent="0.25">
      <c r="A8020" s="4">
        <v>34936</v>
      </c>
      <c r="B8020" s="90">
        <v>2.0379</v>
      </c>
    </row>
    <row r="8021" spans="1:2" x14ac:dyDescent="0.25">
      <c r="A8021" s="4">
        <v>34935</v>
      </c>
      <c r="B8021" s="90">
        <v>2.2298</v>
      </c>
    </row>
    <row r="8022" spans="1:2" x14ac:dyDescent="0.25">
      <c r="A8022" s="4">
        <v>34934</v>
      </c>
      <c r="B8022" s="90">
        <v>2.4561000000000002</v>
      </c>
    </row>
    <row r="8023" spans="1:2" x14ac:dyDescent="0.25">
      <c r="A8023" s="4">
        <v>34933</v>
      </c>
      <c r="B8023" s="90">
        <v>2.4011999999999998</v>
      </c>
    </row>
    <row r="8024" spans="1:2" x14ac:dyDescent="0.25">
      <c r="A8024" s="4">
        <v>34932</v>
      </c>
      <c r="B8024" s="90">
        <v>2.4178000000000002</v>
      </c>
    </row>
    <row r="8025" spans="1:2" x14ac:dyDescent="0.25">
      <c r="A8025" s="4">
        <v>34931</v>
      </c>
      <c r="B8025" s="90">
        <v>2.2364999999999999</v>
      </c>
    </row>
    <row r="8026" spans="1:2" x14ac:dyDescent="0.25">
      <c r="A8026" s="4">
        <v>34930</v>
      </c>
      <c r="B8026" s="90">
        <v>2.1288</v>
      </c>
    </row>
    <row r="8027" spans="1:2" x14ac:dyDescent="0.25">
      <c r="A8027" s="4">
        <v>34929</v>
      </c>
      <c r="B8027" s="90">
        <v>2.0621</v>
      </c>
    </row>
    <row r="8028" spans="1:2" x14ac:dyDescent="0.25">
      <c r="A8028" s="4">
        <v>34928</v>
      </c>
      <c r="B8028" s="90">
        <v>2.1579999999999999</v>
      </c>
    </row>
    <row r="8029" spans="1:2" x14ac:dyDescent="0.25">
      <c r="A8029" s="4">
        <v>34927</v>
      </c>
      <c r="B8029" s="90">
        <v>2.3873000000000002</v>
      </c>
    </row>
    <row r="8030" spans="1:2" x14ac:dyDescent="0.25">
      <c r="A8030" s="4">
        <v>34926</v>
      </c>
      <c r="B8030" s="90">
        <v>2.3492000000000002</v>
      </c>
    </row>
    <row r="8031" spans="1:2" x14ac:dyDescent="0.25">
      <c r="A8031" s="4">
        <v>34925</v>
      </c>
      <c r="B8031" s="90">
        <v>2.3635000000000002</v>
      </c>
    </row>
    <row r="8032" spans="1:2" x14ac:dyDescent="0.25">
      <c r="A8032" s="4">
        <v>34924</v>
      </c>
      <c r="B8032" s="90">
        <v>2.1707000000000001</v>
      </c>
    </row>
    <row r="8033" spans="1:2" x14ac:dyDescent="0.25">
      <c r="A8033" s="4">
        <v>34923</v>
      </c>
      <c r="B8033" s="90">
        <v>2.0663</v>
      </c>
    </row>
    <row r="8034" spans="1:2" x14ac:dyDescent="0.25">
      <c r="A8034" s="4">
        <v>34922</v>
      </c>
      <c r="B8034" s="90">
        <v>1.9863</v>
      </c>
    </row>
    <row r="8035" spans="1:2" x14ac:dyDescent="0.25">
      <c r="A8035" s="4">
        <v>34921</v>
      </c>
      <c r="B8035" s="90">
        <v>2.0838999999999999</v>
      </c>
    </row>
    <row r="8036" spans="1:2" x14ac:dyDescent="0.25">
      <c r="A8036" s="4">
        <v>34920</v>
      </c>
      <c r="B8036" s="90">
        <v>2.2753000000000001</v>
      </c>
    </row>
    <row r="8037" spans="1:2" x14ac:dyDescent="0.25">
      <c r="A8037" s="4">
        <v>34919</v>
      </c>
      <c r="B8037" s="90">
        <v>2.2219000000000002</v>
      </c>
    </row>
    <row r="8038" spans="1:2" x14ac:dyDescent="0.25">
      <c r="A8038" s="4">
        <v>34918</v>
      </c>
      <c r="B8038" s="90">
        <v>2.3906000000000001</v>
      </c>
    </row>
    <row r="8039" spans="1:2" x14ac:dyDescent="0.25">
      <c r="A8039" s="4">
        <v>34917</v>
      </c>
      <c r="B8039" s="90">
        <v>2.2927</v>
      </c>
    </row>
    <row r="8040" spans="1:2" x14ac:dyDescent="0.25">
      <c r="A8040" s="4">
        <v>34916</v>
      </c>
      <c r="B8040" s="90">
        <v>2.1873</v>
      </c>
    </row>
    <row r="8041" spans="1:2" x14ac:dyDescent="0.25">
      <c r="A8041" s="4">
        <v>34915</v>
      </c>
      <c r="B8041" s="90">
        <v>2.1941999999999999</v>
      </c>
    </row>
    <row r="8042" spans="1:2" x14ac:dyDescent="0.25">
      <c r="A8042" s="4">
        <v>34914</v>
      </c>
      <c r="B8042" s="90">
        <v>2.4485000000000001</v>
      </c>
    </row>
    <row r="8043" spans="1:2" x14ac:dyDescent="0.25">
      <c r="A8043" s="4">
        <v>34913</v>
      </c>
      <c r="B8043" s="90">
        <v>2.6233</v>
      </c>
    </row>
    <row r="8044" spans="1:2" x14ac:dyDescent="0.25">
      <c r="A8044" s="4">
        <v>34912</v>
      </c>
      <c r="B8044" s="90">
        <v>2.6044999999999998</v>
      </c>
    </row>
    <row r="8045" spans="1:2" x14ac:dyDescent="0.25">
      <c r="A8045" s="4">
        <v>34911</v>
      </c>
      <c r="B8045" s="90">
        <v>2.8231999999999999</v>
      </c>
    </row>
    <row r="8046" spans="1:2" x14ac:dyDescent="0.25">
      <c r="A8046" s="4">
        <v>34910</v>
      </c>
      <c r="B8046" s="90">
        <v>2.6463999999999999</v>
      </c>
    </row>
    <row r="8047" spans="1:2" x14ac:dyDescent="0.25">
      <c r="A8047" s="4">
        <v>34909</v>
      </c>
      <c r="B8047" s="90">
        <v>2.5246</v>
      </c>
    </row>
    <row r="8048" spans="1:2" x14ac:dyDescent="0.25">
      <c r="A8048" s="4">
        <v>34908</v>
      </c>
      <c r="B8048" s="90">
        <v>2.4746000000000001</v>
      </c>
    </row>
    <row r="8049" spans="1:2" x14ac:dyDescent="0.25">
      <c r="A8049" s="4">
        <v>34907</v>
      </c>
      <c r="B8049" s="90">
        <v>2.7250000000000001</v>
      </c>
    </row>
    <row r="8050" spans="1:2" x14ac:dyDescent="0.25">
      <c r="A8050" s="4">
        <v>34906</v>
      </c>
      <c r="B8050" s="90">
        <v>2.9318</v>
      </c>
    </row>
    <row r="8051" spans="1:2" x14ac:dyDescent="0.25">
      <c r="A8051" s="4">
        <v>34905</v>
      </c>
      <c r="B8051" s="90">
        <v>2.9714999999999998</v>
      </c>
    </row>
    <row r="8052" spans="1:2" x14ac:dyDescent="0.25">
      <c r="A8052" s="4">
        <v>34904</v>
      </c>
      <c r="B8052" s="90">
        <v>3.0089000000000001</v>
      </c>
    </row>
    <row r="8053" spans="1:2" x14ac:dyDescent="0.25">
      <c r="A8053" s="4">
        <v>34903</v>
      </c>
      <c r="B8053" s="90">
        <v>2.8218000000000001</v>
      </c>
    </row>
    <row r="8054" spans="1:2" x14ac:dyDescent="0.25">
      <c r="A8054" s="4">
        <v>34902</v>
      </c>
      <c r="B8054" s="90">
        <v>2.6918000000000002</v>
      </c>
    </row>
    <row r="8055" spans="1:2" x14ac:dyDescent="0.25">
      <c r="A8055" s="4">
        <v>34901</v>
      </c>
      <c r="B8055" s="90">
        <v>2.64</v>
      </c>
    </row>
    <row r="8056" spans="1:2" x14ac:dyDescent="0.25">
      <c r="A8056" s="4">
        <v>34900</v>
      </c>
      <c r="B8056" s="90">
        <v>2.8616999999999999</v>
      </c>
    </row>
    <row r="8057" spans="1:2" x14ac:dyDescent="0.25">
      <c r="A8057" s="4">
        <v>34899</v>
      </c>
      <c r="B8057" s="90">
        <v>3.0663999999999998</v>
      </c>
    </row>
    <row r="8058" spans="1:2" x14ac:dyDescent="0.25">
      <c r="A8058" s="4">
        <v>34898</v>
      </c>
      <c r="B8058" s="90">
        <v>3.0375999999999999</v>
      </c>
    </row>
    <row r="8059" spans="1:2" x14ac:dyDescent="0.25">
      <c r="A8059" s="4">
        <v>34897</v>
      </c>
      <c r="B8059" s="90">
        <v>3.1227999999999998</v>
      </c>
    </row>
    <row r="8060" spans="1:2" x14ac:dyDescent="0.25">
      <c r="A8060" s="4">
        <v>34896</v>
      </c>
      <c r="B8060" s="90">
        <v>2.9458000000000002</v>
      </c>
    </row>
    <row r="8061" spans="1:2" x14ac:dyDescent="0.25">
      <c r="A8061" s="4">
        <v>34895</v>
      </c>
      <c r="B8061" s="90">
        <v>2.81</v>
      </c>
    </row>
    <row r="8062" spans="1:2" x14ac:dyDescent="0.25">
      <c r="A8062" s="4">
        <v>34894</v>
      </c>
      <c r="B8062" s="90">
        <v>2.7726000000000002</v>
      </c>
    </row>
    <row r="8063" spans="1:2" x14ac:dyDescent="0.25">
      <c r="A8063" s="4">
        <v>34893</v>
      </c>
      <c r="B8063" s="90">
        <v>2.972</v>
      </c>
    </row>
    <row r="8064" spans="1:2" x14ac:dyDescent="0.25">
      <c r="A8064" s="4">
        <v>34892</v>
      </c>
      <c r="B8064" s="90">
        <v>3.1695000000000002</v>
      </c>
    </row>
    <row r="8065" spans="1:2" x14ac:dyDescent="0.25">
      <c r="A8065" s="4">
        <v>34891</v>
      </c>
      <c r="B8065" s="90">
        <v>3.1560999999999999</v>
      </c>
    </row>
    <row r="8066" spans="1:2" x14ac:dyDescent="0.25">
      <c r="A8066" s="4">
        <v>34890</v>
      </c>
      <c r="B8066" s="90">
        <v>3.2302</v>
      </c>
    </row>
    <row r="8067" spans="1:2" x14ac:dyDescent="0.25">
      <c r="A8067" s="4">
        <v>34889</v>
      </c>
      <c r="B8067" s="90">
        <v>3.0485000000000002</v>
      </c>
    </row>
    <row r="8068" spans="1:2" x14ac:dyDescent="0.25">
      <c r="A8068" s="4">
        <v>34888</v>
      </c>
      <c r="B8068" s="90">
        <v>2.9079999999999999</v>
      </c>
    </row>
    <row r="8069" spans="1:2" x14ac:dyDescent="0.25">
      <c r="A8069" s="4">
        <v>34887</v>
      </c>
      <c r="B8069" s="90">
        <v>2.8706999999999998</v>
      </c>
    </row>
    <row r="8070" spans="1:2" x14ac:dyDescent="0.25">
      <c r="A8070" s="4">
        <v>34886</v>
      </c>
      <c r="B8070" s="90">
        <v>3.0466000000000002</v>
      </c>
    </row>
    <row r="8071" spans="1:2" x14ac:dyDescent="0.25">
      <c r="A8071" s="4">
        <v>34885</v>
      </c>
      <c r="B8071" s="90">
        <v>3.3033000000000001</v>
      </c>
    </row>
    <row r="8072" spans="1:2" x14ac:dyDescent="0.25">
      <c r="A8072" s="4">
        <v>34884</v>
      </c>
      <c r="B8072" s="90">
        <v>3.2744</v>
      </c>
    </row>
    <row r="8073" spans="1:2" x14ac:dyDescent="0.25">
      <c r="A8073" s="4">
        <v>34883</v>
      </c>
      <c r="B8073" s="90">
        <v>3.3506</v>
      </c>
    </row>
    <row r="8074" spans="1:2" x14ac:dyDescent="0.25">
      <c r="A8074" s="4">
        <v>34882</v>
      </c>
      <c r="B8074" s="90">
        <v>3.1351</v>
      </c>
    </row>
    <row r="8075" spans="1:2" x14ac:dyDescent="0.25">
      <c r="A8075" s="4">
        <v>34881</v>
      </c>
      <c r="B8075" s="90">
        <v>2.8460999999999999</v>
      </c>
    </row>
    <row r="8076" spans="1:2" x14ac:dyDescent="0.25">
      <c r="A8076" s="4">
        <v>34880</v>
      </c>
      <c r="B8076" s="90">
        <v>2.9262000000000001</v>
      </c>
    </row>
    <row r="8077" spans="1:2" x14ac:dyDescent="0.25">
      <c r="A8077" s="4">
        <v>34879</v>
      </c>
      <c r="B8077" s="90">
        <v>3.1309999999999998</v>
      </c>
    </row>
    <row r="8078" spans="1:2" x14ac:dyDescent="0.25">
      <c r="A8078" s="4">
        <v>34878</v>
      </c>
      <c r="B8078" s="90">
        <v>3.1490999999999998</v>
      </c>
    </row>
    <row r="8079" spans="1:2" x14ac:dyDescent="0.25">
      <c r="A8079" s="4">
        <v>34877</v>
      </c>
      <c r="B8079" s="90">
        <v>3.1208</v>
      </c>
    </row>
    <row r="8080" spans="1:2" x14ac:dyDescent="0.25">
      <c r="A8080" s="4">
        <v>34876</v>
      </c>
      <c r="B8080" s="90">
        <v>3.1360999999999999</v>
      </c>
    </row>
    <row r="8081" spans="1:2" x14ac:dyDescent="0.25">
      <c r="A8081" s="4">
        <v>34875</v>
      </c>
      <c r="B8081" s="90">
        <v>2.9918</v>
      </c>
    </row>
    <row r="8082" spans="1:2" x14ac:dyDescent="0.25">
      <c r="A8082" s="4">
        <v>34874</v>
      </c>
      <c r="B8082" s="90">
        <v>2.8473000000000002</v>
      </c>
    </row>
    <row r="8083" spans="1:2" x14ac:dyDescent="0.25">
      <c r="A8083" s="4">
        <v>34873</v>
      </c>
      <c r="B8083" s="90">
        <v>2.9922</v>
      </c>
    </row>
    <row r="8084" spans="1:2" x14ac:dyDescent="0.25">
      <c r="A8084" s="4">
        <v>34872</v>
      </c>
      <c r="B8084" s="90">
        <v>3.1507999999999998</v>
      </c>
    </row>
    <row r="8085" spans="1:2" x14ac:dyDescent="0.25">
      <c r="A8085" s="4">
        <v>34871</v>
      </c>
      <c r="B8085" s="90">
        <v>3.1537000000000002</v>
      </c>
    </row>
    <row r="8086" spans="1:2" x14ac:dyDescent="0.25">
      <c r="A8086" s="4">
        <v>34870</v>
      </c>
      <c r="B8086" s="90">
        <v>3.1404999999999998</v>
      </c>
    </row>
    <row r="8087" spans="1:2" x14ac:dyDescent="0.25">
      <c r="A8087" s="4">
        <v>34869</v>
      </c>
      <c r="B8087" s="90">
        <v>3.1722000000000001</v>
      </c>
    </row>
    <row r="8088" spans="1:2" x14ac:dyDescent="0.25">
      <c r="A8088" s="4">
        <v>34868</v>
      </c>
      <c r="B8088" s="90">
        <v>3.0004</v>
      </c>
    </row>
    <row r="8089" spans="1:2" x14ac:dyDescent="0.25">
      <c r="A8089" s="4">
        <v>34867</v>
      </c>
      <c r="B8089" s="90">
        <v>2.8555000000000001</v>
      </c>
    </row>
    <row r="8090" spans="1:2" x14ac:dyDescent="0.25">
      <c r="A8090" s="4">
        <v>34866</v>
      </c>
      <c r="B8090" s="90">
        <v>2.9750000000000001</v>
      </c>
    </row>
    <row r="8091" spans="1:2" x14ac:dyDescent="0.25">
      <c r="A8091" s="4">
        <v>34865</v>
      </c>
      <c r="B8091" s="90">
        <v>2.9618000000000002</v>
      </c>
    </row>
    <row r="8092" spans="1:2" x14ac:dyDescent="0.25">
      <c r="A8092" s="4">
        <v>34864</v>
      </c>
      <c r="B8092" s="90">
        <v>2.9485999999999999</v>
      </c>
    </row>
    <row r="8093" spans="1:2" x14ac:dyDescent="0.25">
      <c r="A8093" s="4">
        <v>34863</v>
      </c>
      <c r="B8093" s="90">
        <v>2.9272</v>
      </c>
    </row>
    <row r="8094" spans="1:2" x14ac:dyDescent="0.25">
      <c r="A8094" s="4">
        <v>34862</v>
      </c>
      <c r="B8094" s="90">
        <v>2.9752999999999998</v>
      </c>
    </row>
    <row r="8095" spans="1:2" x14ac:dyDescent="0.25">
      <c r="A8095" s="4">
        <v>34861</v>
      </c>
      <c r="B8095" s="90">
        <v>2.7814000000000001</v>
      </c>
    </row>
    <row r="8096" spans="1:2" x14ac:dyDescent="0.25">
      <c r="A8096" s="4">
        <v>34860</v>
      </c>
      <c r="B8096" s="90">
        <v>2.6404999999999998</v>
      </c>
    </row>
    <row r="8097" spans="1:2" x14ac:dyDescent="0.25">
      <c r="A8097" s="4">
        <v>34859</v>
      </c>
      <c r="B8097" s="90">
        <v>2.7311000000000001</v>
      </c>
    </row>
    <row r="8098" spans="1:2" x14ac:dyDescent="0.25">
      <c r="A8098" s="4">
        <v>34858</v>
      </c>
      <c r="B8098" s="90">
        <v>2.9340000000000002</v>
      </c>
    </row>
    <row r="8099" spans="1:2" x14ac:dyDescent="0.25">
      <c r="A8099" s="4">
        <v>34857</v>
      </c>
      <c r="B8099" s="90">
        <v>2.95</v>
      </c>
    </row>
    <row r="8100" spans="1:2" x14ac:dyDescent="0.25">
      <c r="A8100" s="4">
        <v>34856</v>
      </c>
      <c r="B8100" s="90">
        <v>2.9325999999999999</v>
      </c>
    </row>
    <row r="8101" spans="1:2" x14ac:dyDescent="0.25">
      <c r="A8101" s="4">
        <v>34855</v>
      </c>
      <c r="B8101" s="90">
        <v>2.9258000000000002</v>
      </c>
    </row>
    <row r="8102" spans="1:2" x14ac:dyDescent="0.25">
      <c r="A8102" s="4">
        <v>34854</v>
      </c>
      <c r="B8102" s="90">
        <v>2.7667999999999999</v>
      </c>
    </row>
    <row r="8103" spans="1:2" x14ac:dyDescent="0.25">
      <c r="A8103" s="4">
        <v>34853</v>
      </c>
      <c r="B8103" s="90">
        <v>2.6267</v>
      </c>
    </row>
    <row r="8104" spans="1:2" x14ac:dyDescent="0.25">
      <c r="A8104" s="4">
        <v>34852</v>
      </c>
      <c r="B8104" s="90">
        <v>2.7490999999999999</v>
      </c>
    </row>
    <row r="8105" spans="1:2" x14ac:dyDescent="0.25">
      <c r="A8105" s="4">
        <v>34851</v>
      </c>
      <c r="B8105" s="90">
        <v>2.8862999999999999</v>
      </c>
    </row>
    <row r="8106" spans="1:2" x14ac:dyDescent="0.25">
      <c r="A8106" s="4">
        <v>34850</v>
      </c>
      <c r="B8106" s="90">
        <v>3.0424000000000002</v>
      </c>
    </row>
    <row r="8107" spans="1:2" x14ac:dyDescent="0.25">
      <c r="A8107" s="4">
        <v>34849</v>
      </c>
      <c r="B8107" s="90">
        <v>3.1116999999999999</v>
      </c>
    </row>
    <row r="8108" spans="1:2" x14ac:dyDescent="0.25">
      <c r="A8108" s="4">
        <v>34848</v>
      </c>
      <c r="B8108" s="90">
        <v>3.1113</v>
      </c>
    </row>
    <row r="8109" spans="1:2" x14ac:dyDescent="0.25">
      <c r="A8109" s="4">
        <v>34847</v>
      </c>
      <c r="B8109" s="90">
        <v>2.9108000000000001</v>
      </c>
    </row>
    <row r="8110" spans="1:2" x14ac:dyDescent="0.25">
      <c r="A8110" s="4">
        <v>34846</v>
      </c>
      <c r="B8110" s="90">
        <v>2.7703000000000002</v>
      </c>
    </row>
    <row r="8111" spans="1:2" x14ac:dyDescent="0.25">
      <c r="A8111" s="4">
        <v>34845</v>
      </c>
      <c r="B8111" s="90">
        <v>2.7162000000000002</v>
      </c>
    </row>
    <row r="8112" spans="1:2" x14ac:dyDescent="0.25">
      <c r="A8112" s="4">
        <v>34844</v>
      </c>
      <c r="B8112" s="90">
        <v>2.8815</v>
      </c>
    </row>
    <row r="8113" spans="1:2" x14ac:dyDescent="0.25">
      <c r="A8113" s="4">
        <v>34843</v>
      </c>
      <c r="B8113" s="90">
        <v>3.1244999999999998</v>
      </c>
    </row>
    <row r="8114" spans="1:2" x14ac:dyDescent="0.25">
      <c r="A8114" s="4">
        <v>34842</v>
      </c>
      <c r="B8114" s="90">
        <v>3.0760000000000001</v>
      </c>
    </row>
    <row r="8115" spans="1:2" x14ac:dyDescent="0.25">
      <c r="A8115" s="4">
        <v>34841</v>
      </c>
      <c r="B8115" s="90">
        <v>3.0931999999999999</v>
      </c>
    </row>
    <row r="8116" spans="1:2" x14ac:dyDescent="0.25">
      <c r="A8116" s="4">
        <v>34840</v>
      </c>
      <c r="B8116" s="90">
        <v>2.9283000000000001</v>
      </c>
    </row>
    <row r="8117" spans="1:2" x14ac:dyDescent="0.25">
      <c r="A8117" s="4">
        <v>34839</v>
      </c>
      <c r="B8117" s="90">
        <v>2.7869000000000002</v>
      </c>
    </row>
    <row r="8118" spans="1:2" x14ac:dyDescent="0.25">
      <c r="A8118" s="4">
        <v>34838</v>
      </c>
      <c r="B8118" s="90">
        <v>2.7656999999999998</v>
      </c>
    </row>
    <row r="8119" spans="1:2" x14ac:dyDescent="0.25">
      <c r="A8119" s="4">
        <v>34837</v>
      </c>
      <c r="B8119" s="90">
        <v>2.8534000000000002</v>
      </c>
    </row>
    <row r="8120" spans="1:2" x14ac:dyDescent="0.25">
      <c r="A8120" s="4">
        <v>34836</v>
      </c>
      <c r="B8120" s="90">
        <v>3.0949</v>
      </c>
    </row>
    <row r="8121" spans="1:2" x14ac:dyDescent="0.25">
      <c r="A8121" s="4">
        <v>34835</v>
      </c>
      <c r="B8121" s="90">
        <v>3.0998999999999999</v>
      </c>
    </row>
    <row r="8122" spans="1:2" x14ac:dyDescent="0.25">
      <c r="A8122" s="4">
        <v>34834</v>
      </c>
      <c r="B8122" s="90">
        <v>3.3368000000000002</v>
      </c>
    </row>
    <row r="8123" spans="1:2" x14ac:dyDescent="0.25">
      <c r="A8123" s="4">
        <v>34833</v>
      </c>
      <c r="B8123" s="90">
        <v>3.1537999999999999</v>
      </c>
    </row>
    <row r="8124" spans="1:2" x14ac:dyDescent="0.25">
      <c r="A8124" s="4">
        <v>34832</v>
      </c>
      <c r="B8124" s="90">
        <v>3.0083000000000002</v>
      </c>
    </row>
    <row r="8125" spans="1:2" x14ac:dyDescent="0.25">
      <c r="A8125" s="4">
        <v>34831</v>
      </c>
      <c r="B8125" s="90">
        <v>2.9742999999999999</v>
      </c>
    </row>
    <row r="8126" spans="1:2" x14ac:dyDescent="0.25">
      <c r="A8126" s="4">
        <v>34830</v>
      </c>
      <c r="B8126" s="90">
        <v>3.1587000000000001</v>
      </c>
    </row>
    <row r="8127" spans="1:2" x14ac:dyDescent="0.25">
      <c r="A8127" s="4">
        <v>34829</v>
      </c>
      <c r="B8127" s="90">
        <v>3.3912</v>
      </c>
    </row>
    <row r="8128" spans="1:2" x14ac:dyDescent="0.25">
      <c r="A8128" s="4">
        <v>34828</v>
      </c>
      <c r="B8128" s="90">
        <v>3.3906000000000001</v>
      </c>
    </row>
    <row r="8129" spans="1:2" x14ac:dyDescent="0.25">
      <c r="A8129" s="4">
        <v>34827</v>
      </c>
      <c r="B8129" s="90">
        <v>3.4548999999999999</v>
      </c>
    </row>
    <row r="8130" spans="1:2" x14ac:dyDescent="0.25">
      <c r="A8130" s="4">
        <v>34826</v>
      </c>
      <c r="B8130" s="90">
        <v>3.25</v>
      </c>
    </row>
    <row r="8131" spans="1:2" x14ac:dyDescent="0.25">
      <c r="A8131" s="4">
        <v>34825</v>
      </c>
      <c r="B8131" s="90">
        <v>3.1</v>
      </c>
    </row>
    <row r="8132" spans="1:2" x14ac:dyDescent="0.25">
      <c r="A8132" s="4">
        <v>34824</v>
      </c>
      <c r="B8132" s="90">
        <v>3.0503</v>
      </c>
    </row>
    <row r="8133" spans="1:2" x14ac:dyDescent="0.25">
      <c r="A8133" s="4">
        <v>34823</v>
      </c>
      <c r="B8133" s="90">
        <v>3.2866</v>
      </c>
    </row>
    <row r="8134" spans="1:2" x14ac:dyDescent="0.25">
      <c r="A8134" s="4">
        <v>34822</v>
      </c>
      <c r="B8134" s="90">
        <v>3.5291999999999999</v>
      </c>
    </row>
    <row r="8135" spans="1:2" x14ac:dyDescent="0.25">
      <c r="A8135" s="4">
        <v>34821</v>
      </c>
      <c r="B8135" s="90">
        <v>3.5070000000000001</v>
      </c>
    </row>
    <row r="8136" spans="1:2" x14ac:dyDescent="0.25">
      <c r="A8136" s="4">
        <v>34820</v>
      </c>
      <c r="B8136" s="90">
        <v>3.0972</v>
      </c>
    </row>
    <row r="8137" spans="1:2" x14ac:dyDescent="0.25">
      <c r="A8137" s="4">
        <v>34819</v>
      </c>
      <c r="B8137" s="90">
        <v>2.9476</v>
      </c>
    </row>
    <row r="8138" spans="1:2" x14ac:dyDescent="0.25">
      <c r="A8138" s="4">
        <v>34818</v>
      </c>
      <c r="B8138" s="90">
        <v>2.7982</v>
      </c>
    </row>
    <row r="8139" spans="1:2" x14ac:dyDescent="0.25">
      <c r="A8139" s="4">
        <v>34817</v>
      </c>
      <c r="B8139" s="90">
        <v>2.8525999999999998</v>
      </c>
    </row>
    <row r="8140" spans="1:2" x14ac:dyDescent="0.25">
      <c r="A8140" s="4">
        <v>34816</v>
      </c>
      <c r="B8140" s="90">
        <v>3.1156000000000001</v>
      </c>
    </row>
    <row r="8141" spans="1:2" x14ac:dyDescent="0.25">
      <c r="A8141" s="4">
        <v>34815</v>
      </c>
      <c r="B8141" s="90">
        <v>3.1665999999999999</v>
      </c>
    </row>
    <row r="8142" spans="1:2" x14ac:dyDescent="0.25">
      <c r="A8142" s="4">
        <v>34814</v>
      </c>
      <c r="B8142" s="90">
        <v>3.286</v>
      </c>
    </row>
    <row r="8143" spans="1:2" x14ac:dyDescent="0.25">
      <c r="A8143" s="4">
        <v>34813</v>
      </c>
      <c r="B8143" s="90">
        <v>3.4550000000000001</v>
      </c>
    </row>
    <row r="8144" spans="1:2" x14ac:dyDescent="0.25">
      <c r="A8144" s="4">
        <v>34812</v>
      </c>
      <c r="B8144" s="90">
        <v>3.3184</v>
      </c>
    </row>
    <row r="8145" spans="1:2" x14ac:dyDescent="0.25">
      <c r="A8145" s="4">
        <v>34811</v>
      </c>
      <c r="B8145" s="90">
        <v>3.1499000000000001</v>
      </c>
    </row>
    <row r="8146" spans="1:2" x14ac:dyDescent="0.25">
      <c r="A8146" s="4">
        <v>34810</v>
      </c>
      <c r="B8146" s="90">
        <v>3.1499000000000001</v>
      </c>
    </row>
    <row r="8147" spans="1:2" x14ac:dyDescent="0.25">
      <c r="A8147" s="4">
        <v>34809</v>
      </c>
      <c r="B8147" s="90">
        <v>3.3491</v>
      </c>
    </row>
    <row r="8148" spans="1:2" x14ac:dyDescent="0.25">
      <c r="A8148" s="4">
        <v>34808</v>
      </c>
      <c r="B8148" s="90">
        <v>3.4348999999999998</v>
      </c>
    </row>
    <row r="8149" spans="1:2" x14ac:dyDescent="0.25">
      <c r="A8149" s="4">
        <v>34807</v>
      </c>
      <c r="B8149" s="90">
        <v>3.3946999999999998</v>
      </c>
    </row>
    <row r="8150" spans="1:2" x14ac:dyDescent="0.25">
      <c r="A8150" s="4">
        <v>34806</v>
      </c>
      <c r="B8150" s="90">
        <v>3.5836000000000001</v>
      </c>
    </row>
    <row r="8151" spans="1:2" x14ac:dyDescent="0.25">
      <c r="A8151" s="4">
        <v>34805</v>
      </c>
      <c r="B8151" s="90">
        <v>3.4123999999999999</v>
      </c>
    </row>
    <row r="8152" spans="1:2" x14ac:dyDescent="0.25">
      <c r="A8152" s="4">
        <v>34804</v>
      </c>
      <c r="B8152" s="90">
        <v>3.23</v>
      </c>
    </row>
    <row r="8153" spans="1:2" x14ac:dyDescent="0.25">
      <c r="A8153" s="4">
        <v>34803</v>
      </c>
      <c r="B8153" s="90">
        <v>3.23</v>
      </c>
    </row>
    <row r="8154" spans="1:2" x14ac:dyDescent="0.25">
      <c r="A8154" s="4">
        <v>34802</v>
      </c>
      <c r="B8154" s="90">
        <v>3.23</v>
      </c>
    </row>
    <row r="8155" spans="1:2" x14ac:dyDescent="0.25">
      <c r="A8155" s="4">
        <v>34801</v>
      </c>
      <c r="B8155" s="90">
        <v>3.2404000000000002</v>
      </c>
    </row>
    <row r="8156" spans="1:2" x14ac:dyDescent="0.25">
      <c r="A8156" s="4">
        <v>34800</v>
      </c>
      <c r="B8156" s="90">
        <v>3.2551999999999999</v>
      </c>
    </row>
    <row r="8157" spans="1:2" x14ac:dyDescent="0.25">
      <c r="A8157" s="4">
        <v>34799</v>
      </c>
      <c r="B8157" s="90">
        <v>3.3170000000000002</v>
      </c>
    </row>
    <row r="8158" spans="1:2" x14ac:dyDescent="0.25">
      <c r="A8158" s="4">
        <v>34798</v>
      </c>
      <c r="B8158" s="90">
        <v>3.0981000000000001</v>
      </c>
    </row>
    <row r="8159" spans="1:2" x14ac:dyDescent="0.25">
      <c r="A8159" s="4">
        <v>34797</v>
      </c>
      <c r="B8159" s="90">
        <v>2.9133</v>
      </c>
    </row>
    <row r="8160" spans="1:2" x14ac:dyDescent="0.25">
      <c r="A8160" s="4">
        <v>34796</v>
      </c>
      <c r="B8160" s="90">
        <v>3.0663999999999998</v>
      </c>
    </row>
    <row r="8161" spans="1:2" x14ac:dyDescent="0.25">
      <c r="A8161" s="4">
        <v>34795</v>
      </c>
      <c r="B8161" s="90">
        <v>3.3031000000000001</v>
      </c>
    </row>
    <row r="8162" spans="1:2" x14ac:dyDescent="0.25">
      <c r="A8162" s="4">
        <v>34794</v>
      </c>
      <c r="B8162" s="90">
        <v>3.4468000000000001</v>
      </c>
    </row>
    <row r="8163" spans="1:2" x14ac:dyDescent="0.25">
      <c r="A8163" s="4">
        <v>34793</v>
      </c>
      <c r="B8163" s="90">
        <v>3.5347</v>
      </c>
    </row>
    <row r="8164" spans="1:2" x14ac:dyDescent="0.25">
      <c r="A8164" s="4">
        <v>34792</v>
      </c>
      <c r="B8164" s="90">
        <v>3.6821000000000002</v>
      </c>
    </row>
    <row r="8165" spans="1:2" x14ac:dyDescent="0.25">
      <c r="A8165" s="4">
        <v>34791</v>
      </c>
      <c r="B8165" s="90">
        <v>3.4666999999999999</v>
      </c>
    </row>
    <row r="8166" spans="1:2" x14ac:dyDescent="0.25">
      <c r="A8166" s="4">
        <v>34790</v>
      </c>
      <c r="B8166" s="90">
        <v>3.4666999999999999</v>
      </c>
    </row>
    <row r="8167" spans="1:2" x14ac:dyDescent="0.25">
      <c r="A8167" s="4">
        <v>34789</v>
      </c>
      <c r="B8167" s="90">
        <v>3.6665999999999999</v>
      </c>
    </row>
    <row r="8168" spans="1:2" x14ac:dyDescent="0.25">
      <c r="A8168" s="4">
        <v>34788</v>
      </c>
      <c r="B8168" s="90">
        <v>3.8881000000000001</v>
      </c>
    </row>
    <row r="8169" spans="1:2" x14ac:dyDescent="0.25">
      <c r="A8169" s="4">
        <v>34787</v>
      </c>
      <c r="B8169" s="90">
        <v>4.2695999999999996</v>
      </c>
    </row>
    <row r="8170" spans="1:2" x14ac:dyDescent="0.25">
      <c r="A8170" s="4">
        <v>34786</v>
      </c>
      <c r="B8170" s="90">
        <v>4.2537000000000003</v>
      </c>
    </row>
    <row r="8171" spans="1:2" x14ac:dyDescent="0.25">
      <c r="A8171" s="4">
        <v>34785</v>
      </c>
      <c r="B8171" s="90">
        <v>4.2141000000000002</v>
      </c>
    </row>
    <row r="8172" spans="1:2" x14ac:dyDescent="0.25">
      <c r="A8172" s="4">
        <v>34784</v>
      </c>
      <c r="B8172" s="90">
        <v>3.8736999999999999</v>
      </c>
    </row>
    <row r="8173" spans="1:2" x14ac:dyDescent="0.25">
      <c r="A8173" s="4">
        <v>34783</v>
      </c>
      <c r="B8173" s="90">
        <v>3.6661000000000001</v>
      </c>
    </row>
    <row r="8174" spans="1:2" x14ac:dyDescent="0.25">
      <c r="A8174" s="4">
        <v>34782</v>
      </c>
      <c r="B8174" s="90">
        <v>3.5476000000000001</v>
      </c>
    </row>
    <row r="8175" spans="1:2" x14ac:dyDescent="0.25">
      <c r="A8175" s="4">
        <v>34781</v>
      </c>
      <c r="B8175" s="90">
        <v>3.8424999999999998</v>
      </c>
    </row>
    <row r="8176" spans="1:2" x14ac:dyDescent="0.25">
      <c r="A8176" s="4">
        <v>34780</v>
      </c>
      <c r="B8176" s="90">
        <v>3.8993000000000002</v>
      </c>
    </row>
    <row r="8177" spans="1:2" x14ac:dyDescent="0.25">
      <c r="A8177" s="4">
        <v>34779</v>
      </c>
      <c r="B8177" s="90">
        <v>4.1976000000000004</v>
      </c>
    </row>
    <row r="8178" spans="1:2" x14ac:dyDescent="0.25">
      <c r="A8178" s="4">
        <v>34778</v>
      </c>
      <c r="B8178" s="90">
        <v>4.2976999999999999</v>
      </c>
    </row>
    <row r="8179" spans="1:2" x14ac:dyDescent="0.25">
      <c r="A8179" s="4">
        <v>34777</v>
      </c>
      <c r="B8179" s="90">
        <v>3.9356</v>
      </c>
    </row>
    <row r="8180" spans="1:2" x14ac:dyDescent="0.25">
      <c r="A8180" s="4">
        <v>34776</v>
      </c>
      <c r="B8180" s="90">
        <v>3.7351999999999999</v>
      </c>
    </row>
    <row r="8181" spans="1:2" x14ac:dyDescent="0.25">
      <c r="A8181" s="4">
        <v>34775</v>
      </c>
      <c r="B8181" s="90">
        <v>3.5901000000000001</v>
      </c>
    </row>
    <row r="8182" spans="1:2" x14ac:dyDescent="0.25">
      <c r="A8182" s="4">
        <v>34774</v>
      </c>
      <c r="B8182" s="90">
        <v>3.9382000000000001</v>
      </c>
    </row>
    <row r="8183" spans="1:2" x14ac:dyDescent="0.25">
      <c r="A8183" s="4">
        <v>34773</v>
      </c>
      <c r="B8183" s="90">
        <v>3.8071000000000002</v>
      </c>
    </row>
    <row r="8184" spans="1:2" x14ac:dyDescent="0.25">
      <c r="A8184" s="4">
        <v>34772</v>
      </c>
      <c r="B8184" s="90">
        <v>3.9575</v>
      </c>
    </row>
    <row r="8185" spans="1:2" x14ac:dyDescent="0.25">
      <c r="A8185" s="4">
        <v>34771</v>
      </c>
      <c r="B8185" s="90">
        <v>4.2960000000000003</v>
      </c>
    </row>
    <row r="8186" spans="1:2" x14ac:dyDescent="0.25">
      <c r="A8186" s="4">
        <v>34770</v>
      </c>
      <c r="B8186" s="90">
        <v>4.1650999999999998</v>
      </c>
    </row>
    <row r="8187" spans="1:2" x14ac:dyDescent="0.25">
      <c r="A8187" s="4">
        <v>34769</v>
      </c>
      <c r="B8187" s="90">
        <v>3.9721000000000002</v>
      </c>
    </row>
    <row r="8188" spans="1:2" x14ac:dyDescent="0.25">
      <c r="A8188" s="4">
        <v>34768</v>
      </c>
      <c r="B8188" s="90">
        <v>4.0289999999999999</v>
      </c>
    </row>
    <row r="8189" spans="1:2" x14ac:dyDescent="0.25">
      <c r="A8189" s="4">
        <v>34767</v>
      </c>
      <c r="B8189" s="90">
        <v>3.0249999999999999</v>
      </c>
    </row>
    <row r="8190" spans="1:2" x14ac:dyDescent="0.25">
      <c r="A8190" s="4">
        <v>34766</v>
      </c>
      <c r="B8190" s="90">
        <v>2.9135</v>
      </c>
    </row>
    <row r="8191" spans="1:2" x14ac:dyDescent="0.25">
      <c r="A8191" s="4">
        <v>34765</v>
      </c>
      <c r="B8191" s="90">
        <v>2.7305999999999999</v>
      </c>
    </row>
    <row r="8192" spans="1:2" x14ac:dyDescent="0.25">
      <c r="A8192" s="4">
        <v>34764</v>
      </c>
      <c r="B8192" s="90">
        <v>2.5813999999999999</v>
      </c>
    </row>
    <row r="8193" spans="1:2" x14ac:dyDescent="0.25">
      <c r="A8193" s="4">
        <v>34763</v>
      </c>
      <c r="B8193" s="90">
        <v>2.3321999999999998</v>
      </c>
    </row>
    <row r="8194" spans="1:2" x14ac:dyDescent="0.25">
      <c r="A8194" s="4">
        <v>34762</v>
      </c>
      <c r="B8194" s="90">
        <v>2.2250000000000001</v>
      </c>
    </row>
    <row r="8195" spans="1:2" x14ac:dyDescent="0.25">
      <c r="A8195" s="4">
        <v>34761</v>
      </c>
      <c r="B8195" s="90">
        <v>2.0958000000000001</v>
      </c>
    </row>
    <row r="8196" spans="1:2" x14ac:dyDescent="0.25">
      <c r="A8196" s="4">
        <v>34760</v>
      </c>
      <c r="B8196" s="90">
        <v>2.2275</v>
      </c>
    </row>
    <row r="8197" spans="1:2" x14ac:dyDescent="0.25">
      <c r="A8197" s="4">
        <v>34759</v>
      </c>
      <c r="B8197" s="90">
        <v>1.9968999999999999</v>
      </c>
    </row>
    <row r="8198" spans="1:2" x14ac:dyDescent="0.25">
      <c r="A8198" s="4">
        <v>34758</v>
      </c>
      <c r="B8198" s="90">
        <v>1.5903</v>
      </c>
    </row>
    <row r="8199" spans="1:2" x14ac:dyDescent="0.25">
      <c r="A8199" s="4">
        <v>34757</v>
      </c>
      <c r="B8199" s="90">
        <v>1.506</v>
      </c>
    </row>
    <row r="8200" spans="1:2" x14ac:dyDescent="0.25">
      <c r="A8200" s="4">
        <v>34756</v>
      </c>
      <c r="B8200" s="90">
        <v>1.506</v>
      </c>
    </row>
    <row r="8201" spans="1:2" x14ac:dyDescent="0.25">
      <c r="A8201" s="4">
        <v>34755</v>
      </c>
      <c r="B8201" s="90">
        <v>1.506</v>
      </c>
    </row>
    <row r="8202" spans="1:2" x14ac:dyDescent="0.25">
      <c r="A8202" s="4">
        <v>34754</v>
      </c>
      <c r="B8202" s="90">
        <v>1.3743000000000001</v>
      </c>
    </row>
    <row r="8203" spans="1:2" x14ac:dyDescent="0.25">
      <c r="A8203" s="4">
        <v>34753</v>
      </c>
      <c r="B8203" s="90">
        <v>1.3872</v>
      </c>
    </row>
    <row r="8204" spans="1:2" x14ac:dyDescent="0.25">
      <c r="A8204" s="4">
        <v>34752</v>
      </c>
      <c r="B8204" s="90">
        <v>1.4635</v>
      </c>
    </row>
    <row r="8205" spans="1:2" x14ac:dyDescent="0.25">
      <c r="A8205" s="4">
        <v>34751</v>
      </c>
      <c r="B8205" s="90">
        <v>1.4675</v>
      </c>
    </row>
    <row r="8206" spans="1:2" x14ac:dyDescent="0.25">
      <c r="A8206" s="4">
        <v>34750</v>
      </c>
      <c r="B8206" s="90">
        <v>1.5108999999999999</v>
      </c>
    </row>
    <row r="8207" spans="1:2" x14ac:dyDescent="0.25">
      <c r="A8207" s="4">
        <v>34749</v>
      </c>
      <c r="B8207" s="90">
        <v>1.5431999999999999</v>
      </c>
    </row>
    <row r="8208" spans="1:2" x14ac:dyDescent="0.25">
      <c r="A8208" s="4">
        <v>34748</v>
      </c>
      <c r="B8208" s="90">
        <v>1.5431999999999999</v>
      </c>
    </row>
    <row r="8209" spans="1:2" x14ac:dyDescent="0.25">
      <c r="A8209" s="4">
        <v>34747</v>
      </c>
      <c r="B8209" s="90">
        <v>1.5755999999999999</v>
      </c>
    </row>
    <row r="8210" spans="1:2" x14ac:dyDescent="0.25">
      <c r="A8210" s="4">
        <v>34746</v>
      </c>
      <c r="B8210" s="90">
        <v>1.5846</v>
      </c>
    </row>
    <row r="8211" spans="1:2" x14ac:dyDescent="0.25">
      <c r="A8211" s="4">
        <v>34745</v>
      </c>
      <c r="B8211" s="90">
        <v>1.5647</v>
      </c>
    </row>
    <row r="8212" spans="1:2" x14ac:dyDescent="0.25">
      <c r="A8212" s="4">
        <v>34744</v>
      </c>
      <c r="B8212" s="90">
        <v>1.5556000000000001</v>
      </c>
    </row>
    <row r="8213" spans="1:2" x14ac:dyDescent="0.25">
      <c r="A8213" s="4">
        <v>34743</v>
      </c>
      <c r="B8213" s="90">
        <v>1.6234999999999999</v>
      </c>
    </row>
    <row r="8214" spans="1:2" x14ac:dyDescent="0.25">
      <c r="A8214" s="4">
        <v>34742</v>
      </c>
      <c r="B8214" s="90">
        <v>1.6405000000000001</v>
      </c>
    </row>
    <row r="8215" spans="1:2" x14ac:dyDescent="0.25">
      <c r="A8215" s="4">
        <v>34741</v>
      </c>
      <c r="B8215" s="90">
        <v>1.6405000000000001</v>
      </c>
    </row>
    <row r="8216" spans="1:2" x14ac:dyDescent="0.25">
      <c r="A8216" s="4">
        <v>34740</v>
      </c>
      <c r="B8216" s="90">
        <v>1.6576</v>
      </c>
    </row>
    <row r="8217" spans="1:2" x14ac:dyDescent="0.25">
      <c r="A8217" s="4">
        <v>34739</v>
      </c>
      <c r="B8217" s="90">
        <v>1.6417999999999999</v>
      </c>
    </row>
    <row r="8218" spans="1:2" x14ac:dyDescent="0.25">
      <c r="A8218" s="4">
        <v>34738</v>
      </c>
      <c r="B8218" s="90">
        <v>1.6694</v>
      </c>
    </row>
    <row r="8219" spans="1:2" x14ac:dyDescent="0.25">
      <c r="A8219" s="4">
        <v>34737</v>
      </c>
      <c r="B8219" s="90">
        <v>1.6989000000000001</v>
      </c>
    </row>
    <row r="8220" spans="1:2" x14ac:dyDescent="0.25">
      <c r="A8220" s="4">
        <v>34736</v>
      </c>
      <c r="B8220" s="90">
        <v>1.746</v>
      </c>
    </row>
    <row r="8221" spans="1:2" x14ac:dyDescent="0.25">
      <c r="A8221" s="4">
        <v>34735</v>
      </c>
      <c r="B8221" s="90">
        <v>1.7769999999999999</v>
      </c>
    </row>
    <row r="8222" spans="1:2" x14ac:dyDescent="0.25">
      <c r="A8222" s="4">
        <v>34734</v>
      </c>
      <c r="B8222" s="90">
        <v>1.7769999999999999</v>
      </c>
    </row>
    <row r="8223" spans="1:2" x14ac:dyDescent="0.25">
      <c r="A8223" s="4">
        <v>34733</v>
      </c>
      <c r="B8223" s="90">
        <v>1.8081</v>
      </c>
    </row>
    <row r="8224" spans="1:2" x14ac:dyDescent="0.25">
      <c r="A8224" s="4">
        <v>34732</v>
      </c>
      <c r="B8224" s="90">
        <v>1.8023</v>
      </c>
    </row>
    <row r="8225" spans="1:2" x14ac:dyDescent="0.25">
      <c r="A8225" s="4">
        <v>34731</v>
      </c>
      <c r="B8225" s="90">
        <v>1.8531</v>
      </c>
    </row>
    <row r="8226" spans="1:2" x14ac:dyDescent="0.25">
      <c r="A8226" s="4">
        <v>34730</v>
      </c>
      <c r="B8226" s="90">
        <v>2.0949</v>
      </c>
    </row>
    <row r="8227" spans="1:2" x14ac:dyDescent="0.25">
      <c r="A8227" s="4">
        <v>34729</v>
      </c>
      <c r="B8227" s="90">
        <v>2.3182999999999998</v>
      </c>
    </row>
    <row r="8228" spans="1:2" x14ac:dyDescent="0.25">
      <c r="A8228" s="4">
        <v>34728</v>
      </c>
      <c r="B8228" s="90">
        <v>2.3155000000000001</v>
      </c>
    </row>
    <row r="8229" spans="1:2" x14ac:dyDescent="0.25">
      <c r="A8229" s="4">
        <v>34727</v>
      </c>
      <c r="B8229" s="90">
        <v>2.3155000000000001</v>
      </c>
    </row>
    <row r="8230" spans="1:2" x14ac:dyDescent="0.25">
      <c r="A8230" s="4">
        <v>34726</v>
      </c>
      <c r="B8230" s="90">
        <v>2.4298000000000002</v>
      </c>
    </row>
    <row r="8231" spans="1:2" x14ac:dyDescent="0.25">
      <c r="A8231" s="4">
        <v>34725</v>
      </c>
      <c r="B8231" s="90">
        <v>2.5335000000000001</v>
      </c>
    </row>
    <row r="8232" spans="1:2" x14ac:dyDescent="0.25">
      <c r="A8232" s="4">
        <v>34724</v>
      </c>
      <c r="B8232" s="90">
        <v>2.8037000000000001</v>
      </c>
    </row>
    <row r="8233" spans="1:2" x14ac:dyDescent="0.25">
      <c r="A8233" s="4">
        <v>34723</v>
      </c>
      <c r="B8233" s="90">
        <v>2.8481999999999998</v>
      </c>
    </row>
    <row r="8234" spans="1:2" x14ac:dyDescent="0.25">
      <c r="A8234" s="4">
        <v>34722</v>
      </c>
      <c r="B8234" s="90">
        <v>2.8609</v>
      </c>
    </row>
    <row r="8235" spans="1:2" x14ac:dyDescent="0.25">
      <c r="A8235" s="4">
        <v>34721</v>
      </c>
      <c r="B8235" s="90">
        <v>2.6715</v>
      </c>
    </row>
    <row r="8236" spans="1:2" x14ac:dyDescent="0.25">
      <c r="A8236" s="4">
        <v>34720</v>
      </c>
      <c r="B8236" s="90">
        <v>2.5485000000000002</v>
      </c>
    </row>
    <row r="8237" spans="1:2" x14ac:dyDescent="0.25">
      <c r="A8237" s="4">
        <v>34719</v>
      </c>
      <c r="B8237" s="90">
        <v>2.4882</v>
      </c>
    </row>
    <row r="8238" spans="1:2" x14ac:dyDescent="0.25">
      <c r="A8238" s="4">
        <v>34718</v>
      </c>
      <c r="B8238" s="90">
        <v>2.6105</v>
      </c>
    </row>
    <row r="8239" spans="1:2" x14ac:dyDescent="0.25">
      <c r="A8239" s="4">
        <v>34717</v>
      </c>
      <c r="B8239" s="90">
        <v>2.7383000000000002</v>
      </c>
    </row>
    <row r="8240" spans="1:2" x14ac:dyDescent="0.25">
      <c r="A8240" s="4">
        <v>34716</v>
      </c>
      <c r="B8240" s="90">
        <v>2.6385000000000001</v>
      </c>
    </row>
    <row r="8241" spans="1:2" x14ac:dyDescent="0.25">
      <c r="A8241" s="4">
        <v>34715</v>
      </c>
      <c r="B8241" s="90">
        <v>2.5667</v>
      </c>
    </row>
    <row r="8242" spans="1:2" x14ac:dyDescent="0.25">
      <c r="A8242" s="4">
        <v>34714</v>
      </c>
      <c r="B8242" s="90">
        <v>2.3691</v>
      </c>
    </row>
    <row r="8243" spans="1:2" x14ac:dyDescent="0.25">
      <c r="A8243" s="4">
        <v>34713</v>
      </c>
      <c r="B8243" s="90">
        <v>2.2602000000000002</v>
      </c>
    </row>
    <row r="8244" spans="1:2" x14ac:dyDescent="0.25">
      <c r="A8244" s="4">
        <v>34712</v>
      </c>
      <c r="B8244" s="90">
        <v>2.1795</v>
      </c>
    </row>
    <row r="8245" spans="1:2" x14ac:dyDescent="0.25">
      <c r="A8245" s="4">
        <v>34711</v>
      </c>
      <c r="B8245" s="90">
        <v>2.2505999999999999</v>
      </c>
    </row>
    <row r="8246" spans="1:2" x14ac:dyDescent="0.25">
      <c r="A8246" s="4">
        <v>34710</v>
      </c>
      <c r="B8246" s="90">
        <v>2.379</v>
      </c>
    </row>
    <row r="8247" spans="1:2" x14ac:dyDescent="0.25">
      <c r="A8247" s="4">
        <v>34709</v>
      </c>
      <c r="B8247" s="90">
        <v>2.4319000000000002</v>
      </c>
    </row>
    <row r="8248" spans="1:2" x14ac:dyDescent="0.25">
      <c r="A8248" s="4">
        <v>34708</v>
      </c>
      <c r="B8248" s="90">
        <v>2.4293999999999998</v>
      </c>
    </row>
    <row r="8249" spans="1:2" x14ac:dyDescent="0.25">
      <c r="A8249" s="4">
        <v>34707</v>
      </c>
      <c r="B8249" s="90">
        <v>2.2429999999999999</v>
      </c>
    </row>
    <row r="8250" spans="1:2" x14ac:dyDescent="0.25">
      <c r="A8250" s="4">
        <v>34706</v>
      </c>
      <c r="B8250" s="90">
        <v>2.1398999999999999</v>
      </c>
    </row>
    <row r="8251" spans="1:2" x14ac:dyDescent="0.25">
      <c r="A8251" s="4">
        <v>34705</v>
      </c>
      <c r="B8251" s="90">
        <v>2.0640999999999998</v>
      </c>
    </row>
    <row r="8252" spans="1:2" x14ac:dyDescent="0.25">
      <c r="A8252" s="4">
        <v>34704</v>
      </c>
      <c r="B8252" s="90">
        <v>2.2105999999999999</v>
      </c>
    </row>
    <row r="8253" spans="1:2" x14ac:dyDescent="0.25">
      <c r="A8253" s="4">
        <v>34703</v>
      </c>
      <c r="B8253" s="90">
        <v>2.3837999999999999</v>
      </c>
    </row>
    <row r="8254" spans="1:2" x14ac:dyDescent="0.25">
      <c r="A8254" s="4">
        <v>34702</v>
      </c>
      <c r="B8254" s="90">
        <v>2.2814000000000001</v>
      </c>
    </row>
    <row r="8255" spans="1:2" x14ac:dyDescent="0.25">
      <c r="A8255" s="4">
        <v>34701</v>
      </c>
      <c r="B8255" s="90">
        <v>2.2162999999999999</v>
      </c>
    </row>
    <row r="8256" spans="1:2" x14ac:dyDescent="0.25">
      <c r="A8256" s="4">
        <v>34700</v>
      </c>
      <c r="B8256" s="90">
        <v>2.1013000000000002</v>
      </c>
    </row>
    <row r="8257" spans="1:2" x14ac:dyDescent="0.25">
      <c r="A8257" s="4">
        <v>34699</v>
      </c>
      <c r="B8257" s="90">
        <v>2.0047999999999999</v>
      </c>
    </row>
    <row r="8258" spans="1:2" x14ac:dyDescent="0.25">
      <c r="A8258" s="4">
        <v>34698</v>
      </c>
      <c r="B8258" s="90">
        <v>2.0047999999999999</v>
      </c>
    </row>
    <row r="8259" spans="1:2" x14ac:dyDescent="0.25">
      <c r="A8259" s="4">
        <v>34697</v>
      </c>
      <c r="B8259" s="90">
        <v>2.0836000000000001</v>
      </c>
    </row>
    <row r="8260" spans="1:2" x14ac:dyDescent="0.25">
      <c r="A8260" s="4">
        <v>34696</v>
      </c>
      <c r="B8260" s="90">
        <v>2.3525</v>
      </c>
    </row>
    <row r="8261" spans="1:2" x14ac:dyDescent="0.25">
      <c r="A8261" s="4">
        <v>34695</v>
      </c>
      <c r="B8261" s="90">
        <v>2.3264</v>
      </c>
    </row>
    <row r="8262" spans="1:2" x14ac:dyDescent="0.25">
      <c r="A8262" s="4">
        <v>34694</v>
      </c>
      <c r="B8262" s="90">
        <v>2.4060999999999999</v>
      </c>
    </row>
    <row r="8263" spans="1:2" x14ac:dyDescent="0.25">
      <c r="A8263" s="4">
        <v>34693</v>
      </c>
      <c r="B8263" s="90">
        <v>2.2199</v>
      </c>
    </row>
    <row r="8264" spans="1:2" x14ac:dyDescent="0.25">
      <c r="A8264" s="4">
        <v>34692</v>
      </c>
      <c r="B8264" s="90">
        <v>2.1179000000000001</v>
      </c>
    </row>
    <row r="8265" spans="1:2" x14ac:dyDescent="0.25">
      <c r="A8265" s="4">
        <v>34691</v>
      </c>
      <c r="B8265" s="90">
        <v>2.0413000000000001</v>
      </c>
    </row>
    <row r="8266" spans="1:2" x14ac:dyDescent="0.25">
      <c r="A8266" s="4">
        <v>34690</v>
      </c>
      <c r="B8266" s="90">
        <v>2.1814</v>
      </c>
    </row>
    <row r="8267" spans="1:2" x14ac:dyDescent="0.25">
      <c r="A8267" s="4">
        <v>34689</v>
      </c>
      <c r="B8267" s="90">
        <v>2.3096999999999999</v>
      </c>
    </row>
    <row r="8268" spans="1:2" x14ac:dyDescent="0.25">
      <c r="A8268" s="4">
        <v>34688</v>
      </c>
      <c r="B8268" s="90">
        <v>2.2370000000000001</v>
      </c>
    </row>
    <row r="8269" spans="1:2" x14ac:dyDescent="0.25">
      <c r="A8269" s="4">
        <v>34687</v>
      </c>
      <c r="B8269" s="90">
        <v>2.2187999999999999</v>
      </c>
    </row>
    <row r="8270" spans="1:2" x14ac:dyDescent="0.25">
      <c r="A8270" s="4">
        <v>34686</v>
      </c>
      <c r="B8270" s="90">
        <v>2.0907</v>
      </c>
    </row>
    <row r="8271" spans="1:2" x14ac:dyDescent="0.25">
      <c r="A8271" s="4">
        <v>34685</v>
      </c>
      <c r="B8271" s="90">
        <v>1.9946999999999999</v>
      </c>
    </row>
    <row r="8272" spans="1:2" x14ac:dyDescent="0.25">
      <c r="A8272" s="4">
        <v>34684</v>
      </c>
      <c r="B8272" s="90">
        <v>1.9655</v>
      </c>
    </row>
    <row r="8273" spans="1:2" x14ac:dyDescent="0.25">
      <c r="A8273" s="4">
        <v>34683</v>
      </c>
      <c r="B8273" s="90">
        <v>2.0569999999999999</v>
      </c>
    </row>
    <row r="8274" spans="1:2" x14ac:dyDescent="0.25">
      <c r="A8274" s="4">
        <v>34682</v>
      </c>
      <c r="B8274" s="90">
        <v>2.3391000000000002</v>
      </c>
    </row>
    <row r="8275" spans="1:2" x14ac:dyDescent="0.25">
      <c r="A8275" s="4">
        <v>34681</v>
      </c>
      <c r="B8275" s="90">
        <v>2.4786000000000001</v>
      </c>
    </row>
    <row r="8276" spans="1:2" x14ac:dyDescent="0.25">
      <c r="A8276" s="4">
        <v>34680</v>
      </c>
      <c r="B8276" s="90">
        <v>2.3372999999999999</v>
      </c>
    </row>
    <row r="8277" spans="1:2" x14ac:dyDescent="0.25">
      <c r="A8277" s="4">
        <v>34679</v>
      </c>
      <c r="B8277" s="90">
        <v>2.2461000000000002</v>
      </c>
    </row>
    <row r="8278" spans="1:2" x14ac:dyDescent="0.25">
      <c r="A8278" s="4">
        <v>34678</v>
      </c>
      <c r="B8278" s="90">
        <v>2.1429</v>
      </c>
    </row>
    <row r="8279" spans="1:2" x14ac:dyDescent="0.25">
      <c r="A8279" s="4">
        <v>34677</v>
      </c>
      <c r="B8279" s="90">
        <v>2.1539000000000001</v>
      </c>
    </row>
    <row r="8280" spans="1:2" x14ac:dyDescent="0.25">
      <c r="A8280" s="4">
        <v>34676</v>
      </c>
      <c r="B8280" s="90">
        <v>2.3938000000000001</v>
      </c>
    </row>
    <row r="8281" spans="1:2" x14ac:dyDescent="0.25">
      <c r="A8281" s="4">
        <v>34675</v>
      </c>
      <c r="B8281" s="90">
        <v>2.5468999999999999</v>
      </c>
    </row>
    <row r="8282" spans="1:2" x14ac:dyDescent="0.25">
      <c r="A8282" s="4">
        <v>34674</v>
      </c>
      <c r="B8282" s="90">
        <v>2.6331000000000002</v>
      </c>
    </row>
    <row r="8283" spans="1:2" x14ac:dyDescent="0.25">
      <c r="A8283" s="4">
        <v>34673</v>
      </c>
      <c r="B8283" s="90">
        <v>3.0407999999999999</v>
      </c>
    </row>
    <row r="8284" spans="1:2" x14ac:dyDescent="0.25">
      <c r="A8284" s="4">
        <v>34672</v>
      </c>
      <c r="B8284" s="90">
        <v>2.8494999999999999</v>
      </c>
    </row>
    <row r="8285" spans="1:2" x14ac:dyDescent="0.25">
      <c r="A8285" s="4">
        <v>34671</v>
      </c>
      <c r="B8285" s="90">
        <v>2.7183000000000002</v>
      </c>
    </row>
    <row r="8286" spans="1:2" x14ac:dyDescent="0.25">
      <c r="A8286" s="4">
        <v>34670</v>
      </c>
      <c r="B8286" s="90">
        <v>2.6638000000000002</v>
      </c>
    </row>
    <row r="8287" spans="1:2" x14ac:dyDescent="0.25">
      <c r="A8287" s="4">
        <v>34669</v>
      </c>
      <c r="B8287" s="90">
        <v>2.8731</v>
      </c>
    </row>
    <row r="8288" spans="1:2" x14ac:dyDescent="0.25">
      <c r="A8288" s="4">
        <v>34668</v>
      </c>
      <c r="B8288" s="90">
        <v>2.8786999999999998</v>
      </c>
    </row>
    <row r="8289" spans="1:2" x14ac:dyDescent="0.25">
      <c r="A8289" s="4">
        <v>34667</v>
      </c>
      <c r="B8289" s="90">
        <v>2.8913000000000002</v>
      </c>
    </row>
    <row r="8290" spans="1:2" x14ac:dyDescent="0.25">
      <c r="A8290" s="4">
        <v>34666</v>
      </c>
      <c r="B8290" s="90">
        <v>3.0575999999999999</v>
      </c>
    </row>
    <row r="8291" spans="1:2" x14ac:dyDescent="0.25">
      <c r="A8291" s="4">
        <v>34665</v>
      </c>
      <c r="B8291" s="90">
        <v>2.8780999999999999</v>
      </c>
    </row>
    <row r="8292" spans="1:2" x14ac:dyDescent="0.25">
      <c r="A8292" s="4">
        <v>34664</v>
      </c>
      <c r="B8292" s="90">
        <v>2.7391999999999999</v>
      </c>
    </row>
    <row r="8293" spans="1:2" x14ac:dyDescent="0.25">
      <c r="A8293" s="4">
        <v>34663</v>
      </c>
      <c r="B8293" s="90">
        <v>2.8397000000000001</v>
      </c>
    </row>
    <row r="8294" spans="1:2" x14ac:dyDescent="0.25">
      <c r="A8294" s="4">
        <v>34662</v>
      </c>
      <c r="B8294" s="90">
        <v>3.0526</v>
      </c>
    </row>
    <row r="8295" spans="1:2" x14ac:dyDescent="0.25">
      <c r="A8295" s="4">
        <v>34661</v>
      </c>
      <c r="B8295" s="90">
        <v>3.0657999999999999</v>
      </c>
    </row>
    <row r="8296" spans="1:2" x14ac:dyDescent="0.25">
      <c r="A8296" s="4">
        <v>34660</v>
      </c>
      <c r="B8296" s="90">
        <v>3.1315</v>
      </c>
    </row>
    <row r="8297" spans="1:2" x14ac:dyDescent="0.25">
      <c r="A8297" s="4">
        <v>34659</v>
      </c>
      <c r="B8297" s="90">
        <v>3.1151</v>
      </c>
    </row>
    <row r="8298" spans="1:2" x14ac:dyDescent="0.25">
      <c r="A8298" s="4">
        <v>34658</v>
      </c>
      <c r="B8298" s="90">
        <v>2.9655</v>
      </c>
    </row>
    <row r="8299" spans="1:2" x14ac:dyDescent="0.25">
      <c r="A8299" s="4">
        <v>34657</v>
      </c>
      <c r="B8299" s="90">
        <v>2.8222999999999998</v>
      </c>
    </row>
    <row r="8300" spans="1:2" x14ac:dyDescent="0.25">
      <c r="A8300" s="4">
        <v>34656</v>
      </c>
      <c r="B8300" s="90">
        <v>2.9596</v>
      </c>
    </row>
    <row r="8301" spans="1:2" x14ac:dyDescent="0.25">
      <c r="A8301" s="4">
        <v>34655</v>
      </c>
      <c r="B8301" s="90">
        <v>3.1507000000000001</v>
      </c>
    </row>
    <row r="8302" spans="1:2" x14ac:dyDescent="0.25">
      <c r="A8302" s="4">
        <v>34654</v>
      </c>
      <c r="B8302" s="90">
        <v>3.2976999999999999</v>
      </c>
    </row>
    <row r="8303" spans="1:2" x14ac:dyDescent="0.25">
      <c r="A8303" s="4">
        <v>34653</v>
      </c>
      <c r="B8303" s="90">
        <v>3.1337000000000002</v>
      </c>
    </row>
    <row r="8304" spans="1:2" x14ac:dyDescent="0.25">
      <c r="A8304" s="4">
        <v>34652</v>
      </c>
      <c r="B8304" s="90">
        <v>3.1219999999999999</v>
      </c>
    </row>
    <row r="8305" spans="1:2" x14ac:dyDescent="0.25">
      <c r="A8305" s="4">
        <v>34651</v>
      </c>
      <c r="B8305" s="90">
        <v>2.9548999999999999</v>
      </c>
    </row>
    <row r="8306" spans="1:2" x14ac:dyDescent="0.25">
      <c r="A8306" s="4">
        <v>34650</v>
      </c>
      <c r="B8306" s="90">
        <v>2.8050999999999999</v>
      </c>
    </row>
    <row r="8307" spans="1:2" x14ac:dyDescent="0.25">
      <c r="A8307" s="4">
        <v>34649</v>
      </c>
      <c r="B8307" s="90">
        <v>2.9386999999999999</v>
      </c>
    </row>
    <row r="8308" spans="1:2" x14ac:dyDescent="0.25">
      <c r="A8308" s="4">
        <v>34648</v>
      </c>
      <c r="B8308" s="90">
        <v>3.2103999999999999</v>
      </c>
    </row>
    <row r="8309" spans="1:2" x14ac:dyDescent="0.25">
      <c r="A8309" s="4">
        <v>34647</v>
      </c>
      <c r="B8309" s="90">
        <v>3.2063000000000001</v>
      </c>
    </row>
    <row r="8310" spans="1:2" x14ac:dyDescent="0.25">
      <c r="A8310" s="4">
        <v>34646</v>
      </c>
      <c r="B8310" s="90">
        <v>3.1596000000000002</v>
      </c>
    </row>
    <row r="8311" spans="1:2" x14ac:dyDescent="0.25">
      <c r="A8311" s="4">
        <v>34645</v>
      </c>
      <c r="B8311" s="90">
        <v>3.1423000000000001</v>
      </c>
    </row>
    <row r="8312" spans="1:2" x14ac:dyDescent="0.25">
      <c r="A8312" s="4">
        <v>34644</v>
      </c>
      <c r="B8312" s="90">
        <v>2.9803999999999999</v>
      </c>
    </row>
    <row r="8313" spans="1:2" x14ac:dyDescent="0.25">
      <c r="A8313" s="4">
        <v>34643</v>
      </c>
      <c r="B8313" s="90">
        <v>2.8292999999999999</v>
      </c>
    </row>
    <row r="8314" spans="1:2" x14ac:dyDescent="0.25">
      <c r="A8314" s="4">
        <v>34642</v>
      </c>
      <c r="B8314" s="90">
        <v>2.9702999999999999</v>
      </c>
    </row>
    <row r="8315" spans="1:2" x14ac:dyDescent="0.25">
      <c r="A8315" s="4">
        <v>34641</v>
      </c>
      <c r="B8315" s="90">
        <v>3.1583999999999999</v>
      </c>
    </row>
    <row r="8316" spans="1:2" x14ac:dyDescent="0.25">
      <c r="A8316" s="4">
        <v>34640</v>
      </c>
      <c r="B8316" s="90">
        <v>2.9634</v>
      </c>
    </row>
    <row r="8317" spans="1:2" x14ac:dyDescent="0.25">
      <c r="A8317" s="4">
        <v>34639</v>
      </c>
      <c r="B8317" s="90">
        <v>2.9209999999999998</v>
      </c>
    </row>
    <row r="8318" spans="1:2" x14ac:dyDescent="0.25">
      <c r="A8318" s="4">
        <v>34638</v>
      </c>
      <c r="B8318" s="90">
        <v>3.0661</v>
      </c>
    </row>
    <row r="8319" spans="1:2" x14ac:dyDescent="0.25">
      <c r="A8319" s="4">
        <v>34637</v>
      </c>
      <c r="B8319" s="90">
        <v>2.7736999999999998</v>
      </c>
    </row>
    <row r="8320" spans="1:2" x14ac:dyDescent="0.25">
      <c r="A8320" s="4">
        <v>34636</v>
      </c>
      <c r="B8320" s="90">
        <v>2.6333000000000002</v>
      </c>
    </row>
    <row r="8321" spans="1:2" x14ac:dyDescent="0.25">
      <c r="A8321" s="4">
        <v>34635</v>
      </c>
      <c r="B8321" s="90">
        <v>2.4965999999999999</v>
      </c>
    </row>
    <row r="8322" spans="1:2" x14ac:dyDescent="0.25">
      <c r="A8322" s="4">
        <v>34634</v>
      </c>
      <c r="B8322" s="90">
        <v>2.7044999999999999</v>
      </c>
    </row>
    <row r="8323" spans="1:2" x14ac:dyDescent="0.25">
      <c r="A8323" s="4">
        <v>34633</v>
      </c>
      <c r="B8323" s="90">
        <v>2.9001000000000001</v>
      </c>
    </row>
    <row r="8324" spans="1:2" x14ac:dyDescent="0.25">
      <c r="A8324" s="4">
        <v>34632</v>
      </c>
      <c r="B8324" s="90">
        <v>2.8679000000000001</v>
      </c>
    </row>
    <row r="8325" spans="1:2" x14ac:dyDescent="0.25">
      <c r="A8325" s="4">
        <v>34631</v>
      </c>
      <c r="B8325" s="90">
        <v>2.8915000000000002</v>
      </c>
    </row>
    <row r="8326" spans="1:2" x14ac:dyDescent="0.25">
      <c r="A8326" s="4">
        <v>34630</v>
      </c>
      <c r="B8326" s="90">
        <v>2.6657999999999999</v>
      </c>
    </row>
    <row r="8327" spans="1:2" x14ac:dyDescent="0.25">
      <c r="A8327" s="4">
        <v>34629</v>
      </c>
      <c r="B8327" s="90">
        <v>2.5308000000000002</v>
      </c>
    </row>
    <row r="8328" spans="1:2" x14ac:dyDescent="0.25">
      <c r="A8328" s="4">
        <v>34628</v>
      </c>
      <c r="B8328" s="90">
        <v>2.4491999999999998</v>
      </c>
    </row>
    <row r="8329" spans="1:2" x14ac:dyDescent="0.25">
      <c r="A8329" s="4">
        <v>34627</v>
      </c>
      <c r="B8329" s="90">
        <v>2.6837</v>
      </c>
    </row>
    <row r="8330" spans="1:2" x14ac:dyDescent="0.25">
      <c r="A8330" s="4">
        <v>34626</v>
      </c>
      <c r="B8330" s="90">
        <v>2.9134000000000002</v>
      </c>
    </row>
    <row r="8331" spans="1:2" x14ac:dyDescent="0.25">
      <c r="A8331" s="4">
        <v>34625</v>
      </c>
      <c r="B8331" s="90">
        <v>2.8885999999999998</v>
      </c>
    </row>
    <row r="8332" spans="1:2" x14ac:dyDescent="0.25">
      <c r="A8332" s="4">
        <v>34624</v>
      </c>
      <c r="B8332" s="90">
        <v>2.8003</v>
      </c>
    </row>
    <row r="8333" spans="1:2" x14ac:dyDescent="0.25">
      <c r="A8333" s="4">
        <v>34623</v>
      </c>
      <c r="B8333" s="90">
        <v>2.6381000000000001</v>
      </c>
    </row>
    <row r="8334" spans="1:2" x14ac:dyDescent="0.25">
      <c r="A8334" s="4">
        <v>34622</v>
      </c>
      <c r="B8334" s="90">
        <v>2.6381000000000001</v>
      </c>
    </row>
    <row r="8335" spans="1:2" x14ac:dyDescent="0.25">
      <c r="A8335" s="4">
        <v>34621</v>
      </c>
      <c r="B8335" s="90">
        <v>2.6111</v>
      </c>
    </row>
    <row r="8336" spans="1:2" x14ac:dyDescent="0.25">
      <c r="A8336" s="4">
        <v>34620</v>
      </c>
      <c r="B8336" s="90">
        <v>2.7623000000000002</v>
      </c>
    </row>
    <row r="8337" spans="1:2" x14ac:dyDescent="0.25">
      <c r="A8337" s="4">
        <v>34619</v>
      </c>
      <c r="B8337" s="90">
        <v>2.7726999999999999</v>
      </c>
    </row>
    <row r="8338" spans="1:2" x14ac:dyDescent="0.25">
      <c r="A8338" s="4">
        <v>34618</v>
      </c>
      <c r="B8338" s="90">
        <v>2.7831000000000001</v>
      </c>
    </row>
    <row r="8339" spans="1:2" x14ac:dyDescent="0.25">
      <c r="A8339" s="4">
        <v>34617</v>
      </c>
      <c r="B8339" s="90">
        <v>2.8210000000000002</v>
      </c>
    </row>
    <row r="8340" spans="1:2" x14ac:dyDescent="0.25">
      <c r="A8340" s="4">
        <v>34616</v>
      </c>
      <c r="B8340" s="90">
        <v>2.6400999999999999</v>
      </c>
    </row>
    <row r="8341" spans="1:2" x14ac:dyDescent="0.25">
      <c r="A8341" s="4">
        <v>34615</v>
      </c>
      <c r="B8341" s="90">
        <v>2.5065</v>
      </c>
    </row>
    <row r="8342" spans="1:2" x14ac:dyDescent="0.25">
      <c r="A8342" s="4">
        <v>34614</v>
      </c>
      <c r="B8342" s="90">
        <v>2.464</v>
      </c>
    </row>
    <row r="8343" spans="1:2" x14ac:dyDescent="0.25">
      <c r="A8343" s="4">
        <v>34613</v>
      </c>
      <c r="B8343" s="90">
        <v>2.6278999999999999</v>
      </c>
    </row>
    <row r="8344" spans="1:2" x14ac:dyDescent="0.25">
      <c r="A8344" s="4">
        <v>34612</v>
      </c>
      <c r="B8344" s="90">
        <v>2.8492999999999999</v>
      </c>
    </row>
    <row r="8345" spans="1:2" x14ac:dyDescent="0.25">
      <c r="A8345" s="4">
        <v>34611</v>
      </c>
      <c r="B8345" s="90">
        <v>2.7947000000000002</v>
      </c>
    </row>
    <row r="8346" spans="1:2" x14ac:dyDescent="0.25">
      <c r="A8346" s="4">
        <v>34610</v>
      </c>
      <c r="B8346" s="90">
        <v>2.6913999999999998</v>
      </c>
    </row>
    <row r="8347" spans="1:2" x14ac:dyDescent="0.25">
      <c r="A8347" s="4">
        <v>34609</v>
      </c>
      <c r="B8347" s="90">
        <v>2.6913999999999998</v>
      </c>
    </row>
    <row r="8348" spans="1:2" x14ac:dyDescent="0.25">
      <c r="A8348" s="4">
        <v>34608</v>
      </c>
      <c r="B8348" s="90">
        <v>2.419</v>
      </c>
    </row>
    <row r="8349" spans="1:2" x14ac:dyDescent="0.25">
      <c r="A8349" s="4">
        <v>34607</v>
      </c>
      <c r="B8349" s="90">
        <v>2.585</v>
      </c>
    </row>
    <row r="8350" spans="1:2" x14ac:dyDescent="0.25">
      <c r="A8350" s="4">
        <v>34606</v>
      </c>
      <c r="B8350" s="90">
        <v>2.6543000000000001</v>
      </c>
    </row>
    <row r="8351" spans="1:2" x14ac:dyDescent="0.25">
      <c r="A8351" s="4">
        <v>34605</v>
      </c>
      <c r="B8351" s="90">
        <v>2.6926000000000001</v>
      </c>
    </row>
    <row r="8352" spans="1:2" x14ac:dyDescent="0.25">
      <c r="A8352" s="4">
        <v>34604</v>
      </c>
      <c r="B8352" s="90">
        <v>2.6596000000000002</v>
      </c>
    </row>
    <row r="8353" spans="1:2" x14ac:dyDescent="0.25">
      <c r="A8353" s="4">
        <v>34603</v>
      </c>
      <c r="B8353" s="90">
        <v>2.6126999999999998</v>
      </c>
    </row>
    <row r="8354" spans="1:2" x14ac:dyDescent="0.25">
      <c r="A8354" s="4">
        <v>34602</v>
      </c>
      <c r="B8354" s="90">
        <v>2.4291999999999998</v>
      </c>
    </row>
    <row r="8355" spans="1:2" x14ac:dyDescent="0.25">
      <c r="A8355" s="4">
        <v>34601</v>
      </c>
      <c r="B8355" s="90">
        <v>2.2999000000000001</v>
      </c>
    </row>
    <row r="8356" spans="1:2" x14ac:dyDescent="0.25">
      <c r="A8356" s="4">
        <v>34600</v>
      </c>
      <c r="B8356" s="90">
        <v>2.3778999999999999</v>
      </c>
    </row>
    <row r="8357" spans="1:2" x14ac:dyDescent="0.25">
      <c r="A8357" s="4">
        <v>34599</v>
      </c>
      <c r="B8357" s="90">
        <v>2.5131000000000001</v>
      </c>
    </row>
    <row r="8358" spans="1:2" x14ac:dyDescent="0.25">
      <c r="A8358" s="4">
        <v>34598</v>
      </c>
      <c r="B8358" s="90">
        <v>2.5093000000000001</v>
      </c>
    </row>
    <row r="8359" spans="1:2" x14ac:dyDescent="0.25">
      <c r="A8359" s="4">
        <v>34597</v>
      </c>
      <c r="B8359" s="90">
        <v>2.5396999999999998</v>
      </c>
    </row>
    <row r="8360" spans="1:2" x14ac:dyDescent="0.25">
      <c r="A8360" s="4">
        <v>34596</v>
      </c>
      <c r="B8360" s="90">
        <v>2.5642</v>
      </c>
    </row>
    <row r="8361" spans="1:2" x14ac:dyDescent="0.25">
      <c r="A8361" s="4">
        <v>34595</v>
      </c>
      <c r="B8361" s="90">
        <v>2.3892000000000002</v>
      </c>
    </row>
    <row r="8362" spans="1:2" x14ac:dyDescent="0.25">
      <c r="A8362" s="4">
        <v>34594</v>
      </c>
      <c r="B8362" s="90">
        <v>2.262</v>
      </c>
    </row>
    <row r="8363" spans="1:2" x14ac:dyDescent="0.25">
      <c r="A8363" s="4">
        <v>34593</v>
      </c>
      <c r="B8363" s="90">
        <v>2.3439000000000001</v>
      </c>
    </row>
    <row r="8364" spans="1:2" x14ac:dyDescent="0.25">
      <c r="A8364" s="4">
        <v>34592</v>
      </c>
      <c r="B8364" s="90">
        <v>2.5817999999999999</v>
      </c>
    </row>
    <row r="8365" spans="1:2" x14ac:dyDescent="0.25">
      <c r="A8365" s="4">
        <v>34591</v>
      </c>
      <c r="B8365" s="90">
        <v>2.6080999999999999</v>
      </c>
    </row>
    <row r="8366" spans="1:2" x14ac:dyDescent="0.25">
      <c r="A8366" s="4">
        <v>34590</v>
      </c>
      <c r="B8366" s="90">
        <v>2.5669</v>
      </c>
    </row>
    <row r="8367" spans="1:2" x14ac:dyDescent="0.25">
      <c r="A8367" s="4">
        <v>34589</v>
      </c>
      <c r="B8367" s="90">
        <v>2.7004999999999999</v>
      </c>
    </row>
    <row r="8368" spans="1:2" x14ac:dyDescent="0.25">
      <c r="A8368" s="4">
        <v>34588</v>
      </c>
      <c r="B8368" s="90">
        <v>2.5213000000000001</v>
      </c>
    </row>
    <row r="8369" spans="1:2" x14ac:dyDescent="0.25">
      <c r="A8369" s="4">
        <v>34587</v>
      </c>
      <c r="B8369" s="90">
        <v>2.3938000000000001</v>
      </c>
    </row>
    <row r="8370" spans="1:2" x14ac:dyDescent="0.25">
      <c r="A8370" s="4">
        <v>34586</v>
      </c>
      <c r="B8370" s="90">
        <v>2.4723999999999999</v>
      </c>
    </row>
    <row r="8371" spans="1:2" x14ac:dyDescent="0.25">
      <c r="A8371" s="4">
        <v>34585</v>
      </c>
      <c r="B8371" s="90">
        <v>2.7345999999999999</v>
      </c>
    </row>
    <row r="8372" spans="1:2" x14ac:dyDescent="0.25">
      <c r="A8372" s="4">
        <v>34584</v>
      </c>
      <c r="B8372" s="90">
        <v>2.5387</v>
      </c>
    </row>
    <row r="8373" spans="1:2" x14ac:dyDescent="0.25">
      <c r="A8373" s="4">
        <v>34583</v>
      </c>
      <c r="B8373" s="90">
        <v>2.4748000000000001</v>
      </c>
    </row>
    <row r="8374" spans="1:2" x14ac:dyDescent="0.25">
      <c r="A8374" s="4">
        <v>34582</v>
      </c>
      <c r="B8374" s="90">
        <v>2.4756</v>
      </c>
    </row>
    <row r="8375" spans="1:2" x14ac:dyDescent="0.25">
      <c r="A8375" s="4">
        <v>34581</v>
      </c>
      <c r="B8375" s="90">
        <v>2.2526000000000002</v>
      </c>
    </row>
    <row r="8376" spans="1:2" x14ac:dyDescent="0.25">
      <c r="A8376" s="4">
        <v>34580</v>
      </c>
      <c r="B8376" s="90">
        <v>2.2526000000000002</v>
      </c>
    </row>
    <row r="8377" spans="1:2" x14ac:dyDescent="0.25">
      <c r="A8377" s="4">
        <v>34579</v>
      </c>
      <c r="B8377" s="90">
        <v>2.2696999999999998</v>
      </c>
    </row>
    <row r="8378" spans="1:2" x14ac:dyDescent="0.25">
      <c r="A8378" s="4">
        <v>34578</v>
      </c>
      <c r="B8378" s="90">
        <v>2.4390999999999998</v>
      </c>
    </row>
    <row r="8379" spans="1:2" x14ac:dyDescent="0.25">
      <c r="A8379" s="4">
        <v>34577</v>
      </c>
      <c r="B8379" s="90">
        <v>2.4597000000000002</v>
      </c>
    </row>
    <row r="8380" spans="1:2" x14ac:dyDescent="0.25">
      <c r="A8380" s="4">
        <v>34576</v>
      </c>
      <c r="B8380" s="90">
        <v>2.4735999999999998</v>
      </c>
    </row>
    <row r="8381" spans="1:2" x14ac:dyDescent="0.25">
      <c r="A8381" s="4">
        <v>34575</v>
      </c>
      <c r="B8381" s="90">
        <v>2.5943000000000001</v>
      </c>
    </row>
    <row r="8382" spans="1:2" x14ac:dyDescent="0.25">
      <c r="A8382" s="4">
        <v>34574</v>
      </c>
      <c r="B8382" s="90">
        <v>2.3986000000000001</v>
      </c>
    </row>
    <row r="8383" spans="1:2" x14ac:dyDescent="0.25">
      <c r="A8383" s="4">
        <v>34573</v>
      </c>
      <c r="B8383" s="90">
        <v>2.2831000000000001</v>
      </c>
    </row>
    <row r="8384" spans="1:2" x14ac:dyDescent="0.25">
      <c r="A8384" s="4">
        <v>34572</v>
      </c>
      <c r="B8384" s="90">
        <v>2.2105000000000001</v>
      </c>
    </row>
    <row r="8385" spans="1:2" x14ac:dyDescent="0.25">
      <c r="A8385" s="4">
        <v>34571</v>
      </c>
      <c r="B8385" s="90">
        <v>2.3492999999999999</v>
      </c>
    </row>
    <row r="8386" spans="1:2" x14ac:dyDescent="0.25">
      <c r="A8386" s="4">
        <v>34570</v>
      </c>
      <c r="B8386" s="90">
        <v>2.6101999999999999</v>
      </c>
    </row>
    <row r="8387" spans="1:2" x14ac:dyDescent="0.25">
      <c r="A8387" s="4">
        <v>34569</v>
      </c>
      <c r="B8387" s="90">
        <v>2.4384000000000001</v>
      </c>
    </row>
    <row r="8388" spans="1:2" x14ac:dyDescent="0.25">
      <c r="A8388" s="4">
        <v>34568</v>
      </c>
      <c r="B8388" s="90">
        <v>2.4489000000000001</v>
      </c>
    </row>
    <row r="8389" spans="1:2" x14ac:dyDescent="0.25">
      <c r="A8389" s="4">
        <v>34567</v>
      </c>
      <c r="B8389" s="90">
        <v>2.2786</v>
      </c>
    </row>
    <row r="8390" spans="1:2" x14ac:dyDescent="0.25">
      <c r="A8390" s="4">
        <v>34566</v>
      </c>
      <c r="B8390" s="90">
        <v>2.1688999999999998</v>
      </c>
    </row>
    <row r="8391" spans="1:2" x14ac:dyDescent="0.25">
      <c r="A8391" s="4">
        <v>34565</v>
      </c>
      <c r="B8391" s="90">
        <v>2.1141000000000001</v>
      </c>
    </row>
    <row r="8392" spans="1:2" x14ac:dyDescent="0.25">
      <c r="A8392" s="4">
        <v>34564</v>
      </c>
      <c r="B8392" s="90">
        <v>2.2317999999999998</v>
      </c>
    </row>
    <row r="8393" spans="1:2" x14ac:dyDescent="0.25">
      <c r="A8393" s="4">
        <v>34563</v>
      </c>
      <c r="B8393" s="90">
        <v>2.3691</v>
      </c>
    </row>
    <row r="8394" spans="1:2" x14ac:dyDescent="0.25">
      <c r="A8394" s="4">
        <v>34562</v>
      </c>
      <c r="B8394" s="90">
        <v>2.36</v>
      </c>
    </row>
    <row r="8395" spans="1:2" x14ac:dyDescent="0.25">
      <c r="A8395" s="4">
        <v>34561</v>
      </c>
      <c r="B8395" s="90">
        <v>2.3969</v>
      </c>
    </row>
    <row r="8396" spans="1:2" x14ac:dyDescent="0.25">
      <c r="A8396" s="4">
        <v>34560</v>
      </c>
      <c r="B8396" s="90">
        <v>2.2174999999999998</v>
      </c>
    </row>
    <row r="8397" spans="1:2" x14ac:dyDescent="0.25">
      <c r="A8397" s="4">
        <v>34559</v>
      </c>
      <c r="B8397" s="90">
        <v>2.1107999999999998</v>
      </c>
    </row>
    <row r="8398" spans="1:2" x14ac:dyDescent="0.25">
      <c r="A8398" s="4">
        <v>34558</v>
      </c>
      <c r="B8398" s="90">
        <v>2.0449999999999999</v>
      </c>
    </row>
    <row r="8399" spans="1:2" x14ac:dyDescent="0.25">
      <c r="A8399" s="4">
        <v>34557</v>
      </c>
      <c r="B8399" s="90">
        <v>2.0114000000000001</v>
      </c>
    </row>
    <row r="8400" spans="1:2" x14ac:dyDescent="0.25">
      <c r="A8400" s="4">
        <v>34556</v>
      </c>
      <c r="B8400" s="90">
        <v>2.1055000000000001</v>
      </c>
    </row>
    <row r="8401" spans="1:2" x14ac:dyDescent="0.25">
      <c r="A8401" s="4">
        <v>34555</v>
      </c>
      <c r="B8401" s="90">
        <v>1.9407000000000001</v>
      </c>
    </row>
    <row r="8402" spans="1:2" x14ac:dyDescent="0.25">
      <c r="A8402" s="4">
        <v>34554</v>
      </c>
      <c r="B8402" s="90">
        <v>1.8967000000000001</v>
      </c>
    </row>
    <row r="8403" spans="1:2" x14ac:dyDescent="0.25">
      <c r="A8403" s="4">
        <v>34553</v>
      </c>
      <c r="B8403" s="90">
        <v>1.8345</v>
      </c>
    </row>
    <row r="8404" spans="1:2" x14ac:dyDescent="0.25">
      <c r="A8404" s="4">
        <v>34552</v>
      </c>
      <c r="B8404" s="90">
        <v>1.7504</v>
      </c>
    </row>
    <row r="8405" spans="1:2" x14ac:dyDescent="0.25">
      <c r="A8405" s="4">
        <v>34551</v>
      </c>
      <c r="B8405" s="90">
        <v>1.6911</v>
      </c>
    </row>
    <row r="8406" spans="1:2" x14ac:dyDescent="0.25">
      <c r="A8406" s="4">
        <v>34550</v>
      </c>
      <c r="B8406" s="90">
        <v>1.7914000000000001</v>
      </c>
    </row>
    <row r="8407" spans="1:2" x14ac:dyDescent="0.25">
      <c r="A8407" s="4">
        <v>34549</v>
      </c>
      <c r="B8407" s="90">
        <v>1.9466000000000001</v>
      </c>
    </row>
    <row r="8408" spans="1:2" x14ac:dyDescent="0.25">
      <c r="A8408" s="4">
        <v>34548</v>
      </c>
      <c r="B8408" s="90">
        <v>2.0497999999999998</v>
      </c>
    </row>
    <row r="8409" spans="1:2" x14ac:dyDescent="0.25">
      <c r="A8409" s="4">
        <v>34547</v>
      </c>
      <c r="B8409" s="90">
        <v>2.1312000000000002</v>
      </c>
    </row>
    <row r="8410" spans="1:2" x14ac:dyDescent="0.25">
      <c r="A8410" s="4">
        <v>34546</v>
      </c>
      <c r="B8410" s="90">
        <v>2.4474</v>
      </c>
    </row>
    <row r="8411" spans="1:2" x14ac:dyDescent="0.25">
      <c r="A8411" s="4">
        <v>34545</v>
      </c>
      <c r="B8411" s="90">
        <v>2.3393999999999999</v>
      </c>
    </row>
    <row r="8412" spans="1:2" x14ac:dyDescent="0.25">
      <c r="A8412" s="4">
        <v>34544</v>
      </c>
      <c r="B8412" s="90">
        <v>2.3483999999999998</v>
      </c>
    </row>
    <row r="8413" spans="1:2" x14ac:dyDescent="0.25">
      <c r="A8413" s="4">
        <v>34543</v>
      </c>
      <c r="B8413" s="90">
        <v>2.4813999999999998</v>
      </c>
    </row>
    <row r="8414" spans="1:2" x14ac:dyDescent="0.25">
      <c r="A8414" s="4">
        <v>34542</v>
      </c>
      <c r="B8414" s="90">
        <v>2.6518000000000002</v>
      </c>
    </row>
    <row r="8415" spans="1:2" x14ac:dyDescent="0.25">
      <c r="A8415" s="4">
        <v>34541</v>
      </c>
      <c r="B8415" s="90">
        <v>2.7016</v>
      </c>
    </row>
    <row r="8416" spans="1:2" x14ac:dyDescent="0.25">
      <c r="A8416" s="4">
        <v>34540</v>
      </c>
      <c r="B8416" s="90">
        <v>2.7633999999999999</v>
      </c>
    </row>
    <row r="8417" spans="1:2" x14ac:dyDescent="0.25">
      <c r="A8417" s="4">
        <v>34539</v>
      </c>
      <c r="B8417" s="90">
        <v>2.6539999999999999</v>
      </c>
    </row>
    <row r="8418" spans="1:2" x14ac:dyDescent="0.25">
      <c r="A8418" s="4">
        <v>34538</v>
      </c>
      <c r="B8418" s="90">
        <v>2.5442</v>
      </c>
    </row>
    <row r="8419" spans="1:2" x14ac:dyDescent="0.25">
      <c r="A8419" s="4">
        <v>34537</v>
      </c>
      <c r="B8419" s="90">
        <v>2.5983999999999998</v>
      </c>
    </row>
    <row r="8420" spans="1:2" x14ac:dyDescent="0.25">
      <c r="A8420" s="4">
        <v>34536</v>
      </c>
      <c r="B8420" s="90">
        <v>2.7991999999999999</v>
      </c>
    </row>
    <row r="8421" spans="1:2" x14ac:dyDescent="0.25">
      <c r="A8421" s="4">
        <v>34535</v>
      </c>
      <c r="B8421" s="90">
        <v>3.0674000000000001</v>
      </c>
    </row>
    <row r="8422" spans="1:2" x14ac:dyDescent="0.25">
      <c r="A8422" s="4">
        <v>34534</v>
      </c>
      <c r="B8422" s="90">
        <v>3.2258</v>
      </c>
    </row>
    <row r="8423" spans="1:2" x14ac:dyDescent="0.25">
      <c r="A8423" s="4">
        <v>34533</v>
      </c>
      <c r="B8423" s="90">
        <v>3.3778999999999999</v>
      </c>
    </row>
    <row r="8424" spans="1:2" x14ac:dyDescent="0.25">
      <c r="A8424" s="4">
        <v>34532</v>
      </c>
      <c r="B8424" s="90">
        <v>3.2673999999999999</v>
      </c>
    </row>
    <row r="8425" spans="1:2" x14ac:dyDescent="0.25">
      <c r="A8425" s="4">
        <v>34531</v>
      </c>
      <c r="B8425" s="90">
        <v>3.157</v>
      </c>
    </row>
    <row r="8426" spans="1:2" x14ac:dyDescent="0.25">
      <c r="A8426" s="4">
        <v>34530</v>
      </c>
      <c r="B8426" s="90">
        <v>3.3149999999999999</v>
      </c>
    </row>
    <row r="8427" spans="1:2" x14ac:dyDescent="0.25">
      <c r="A8427" s="4">
        <v>34529</v>
      </c>
      <c r="B8427" s="90">
        <v>3.6194999999999999</v>
      </c>
    </row>
    <row r="8428" spans="1:2" x14ac:dyDescent="0.25">
      <c r="A8428" s="4">
        <v>34528</v>
      </c>
      <c r="B8428" s="90">
        <v>3.931</v>
      </c>
    </row>
    <row r="8429" spans="1:2" x14ac:dyDescent="0.25">
      <c r="A8429" s="4">
        <v>34527</v>
      </c>
      <c r="B8429" s="90">
        <v>4.1276000000000002</v>
      </c>
    </row>
    <row r="8430" spans="1:2" x14ac:dyDescent="0.25">
      <c r="A8430" s="4">
        <v>34526</v>
      </c>
      <c r="B8430" s="90">
        <v>4.3201000000000001</v>
      </c>
    </row>
    <row r="8431" spans="1:2" x14ac:dyDescent="0.25">
      <c r="A8431" s="4">
        <v>34525</v>
      </c>
      <c r="B8431" s="90">
        <v>4.2035999999999998</v>
      </c>
    </row>
    <row r="8432" spans="1:2" x14ac:dyDescent="0.25">
      <c r="A8432" s="4">
        <v>34524</v>
      </c>
      <c r="B8432" s="90">
        <v>4.0904999999999996</v>
      </c>
    </row>
    <row r="8433" spans="1:2" x14ac:dyDescent="0.25">
      <c r="A8433" s="4">
        <v>34523</v>
      </c>
      <c r="B8433" s="90">
        <v>4.2941000000000003</v>
      </c>
    </row>
    <row r="8434" spans="1:2" x14ac:dyDescent="0.25">
      <c r="A8434" s="4">
        <v>34522</v>
      </c>
      <c r="B8434" s="90">
        <v>4.63</v>
      </c>
    </row>
    <row r="8435" spans="1:2" x14ac:dyDescent="0.25">
      <c r="A8435" s="4">
        <v>34521</v>
      </c>
      <c r="B8435" s="90">
        <v>4.9649999999999999</v>
      </c>
    </row>
    <row r="8436" spans="1:2" x14ac:dyDescent="0.25">
      <c r="A8436" s="4">
        <v>34520</v>
      </c>
      <c r="B8436" s="90">
        <v>5.1908000000000003</v>
      </c>
    </row>
    <row r="8437" spans="1:2" x14ac:dyDescent="0.25">
      <c r="A8437" s="4">
        <v>34519</v>
      </c>
      <c r="B8437" s="90">
        <v>5.4001999999999999</v>
      </c>
    </row>
    <row r="8438" spans="1:2" x14ac:dyDescent="0.25">
      <c r="A8438" s="4">
        <v>34518</v>
      </c>
      <c r="B8438" s="90">
        <v>5.2754000000000003</v>
      </c>
    </row>
    <row r="8439" spans="1:2" x14ac:dyDescent="0.25">
      <c r="A8439" s="4">
        <v>34517</v>
      </c>
      <c r="B8439" s="90">
        <v>5.1513999999999998</v>
      </c>
    </row>
    <row r="8440" spans="1:2" x14ac:dyDescent="0.25">
      <c r="A8440" s="4">
        <v>34516</v>
      </c>
      <c r="B8440" s="90">
        <v>5.0262000000000002</v>
      </c>
    </row>
    <row r="8441" spans="1:2" x14ac:dyDescent="0.25">
      <c r="A8441" s="4">
        <v>34515</v>
      </c>
      <c r="B8441" s="90">
        <v>5.335</v>
      </c>
    </row>
    <row r="8442" spans="1:2" x14ac:dyDescent="0.25">
      <c r="A8442" s="4">
        <v>34514</v>
      </c>
      <c r="B8442" s="90">
        <v>7.2881999999999998</v>
      </c>
    </row>
    <row r="8443" spans="1:2" x14ac:dyDescent="0.25">
      <c r="A8443" s="4">
        <v>34513</v>
      </c>
      <c r="B8443" s="90">
        <v>9.3292000000000002</v>
      </c>
    </row>
    <row r="8444" spans="1:2" x14ac:dyDescent="0.25">
      <c r="A8444" s="4">
        <v>34512</v>
      </c>
      <c r="B8444" s="90">
        <v>11.3812</v>
      </c>
    </row>
    <row r="8445" spans="1:2" x14ac:dyDescent="0.25">
      <c r="A8445" s="4">
        <v>34511</v>
      </c>
      <c r="B8445" s="90">
        <v>11.2087</v>
      </c>
    </row>
    <row r="8446" spans="1:2" x14ac:dyDescent="0.25">
      <c r="A8446" s="4">
        <v>34510</v>
      </c>
      <c r="B8446" s="90">
        <v>11.0236</v>
      </c>
    </row>
    <row r="8447" spans="1:2" x14ac:dyDescent="0.25">
      <c r="A8447" s="4">
        <v>34509</v>
      </c>
      <c r="B8447" s="90">
        <v>13.248699999999999</v>
      </c>
    </row>
    <row r="8448" spans="1:2" x14ac:dyDescent="0.25">
      <c r="A8448" s="4">
        <v>34508</v>
      </c>
      <c r="B8448" s="90">
        <v>15.5359</v>
      </c>
    </row>
    <row r="8449" spans="1:2" x14ac:dyDescent="0.25">
      <c r="A8449" s="4">
        <v>34507</v>
      </c>
      <c r="B8449" s="90">
        <v>17.687100000000001</v>
      </c>
    </row>
    <row r="8450" spans="1:2" x14ac:dyDescent="0.25">
      <c r="A8450" s="4">
        <v>34506</v>
      </c>
      <c r="B8450" s="90">
        <v>19.8123</v>
      </c>
    </row>
    <row r="8451" spans="1:2" x14ac:dyDescent="0.25">
      <c r="A8451" s="4">
        <v>34505</v>
      </c>
      <c r="B8451" s="90">
        <v>21.848400000000002</v>
      </c>
    </row>
    <row r="8452" spans="1:2" x14ac:dyDescent="0.25">
      <c r="A8452" s="4">
        <v>34504</v>
      </c>
      <c r="B8452" s="90">
        <v>21.531199999999998</v>
      </c>
    </row>
    <row r="8453" spans="1:2" x14ac:dyDescent="0.25">
      <c r="A8453" s="4">
        <v>34503</v>
      </c>
      <c r="B8453" s="90">
        <v>21.2225</v>
      </c>
    </row>
    <row r="8454" spans="1:2" x14ac:dyDescent="0.25">
      <c r="A8454" s="4">
        <v>34502</v>
      </c>
      <c r="B8454" s="90">
        <v>23.567499999999999</v>
      </c>
    </row>
    <row r="8455" spans="1:2" x14ac:dyDescent="0.25">
      <c r="A8455" s="4">
        <v>34501</v>
      </c>
      <c r="B8455" s="90">
        <v>25.938199999999998</v>
      </c>
    </row>
    <row r="8456" spans="1:2" x14ac:dyDescent="0.25">
      <c r="A8456" s="4">
        <v>34500</v>
      </c>
      <c r="B8456" s="90">
        <v>27.9773</v>
      </c>
    </row>
    <row r="8457" spans="1:2" x14ac:dyDescent="0.25">
      <c r="A8457" s="4">
        <v>34499</v>
      </c>
      <c r="B8457" s="90">
        <v>30.0092</v>
      </c>
    </row>
    <row r="8458" spans="1:2" x14ac:dyDescent="0.25">
      <c r="A8458" s="4">
        <v>34498</v>
      </c>
      <c r="B8458" s="90">
        <v>32.060699999999997</v>
      </c>
    </row>
    <row r="8459" spans="1:2" x14ac:dyDescent="0.25">
      <c r="A8459" s="4">
        <v>34497</v>
      </c>
      <c r="B8459" s="90">
        <v>31.665199999999999</v>
      </c>
    </row>
    <row r="8460" spans="1:2" x14ac:dyDescent="0.25">
      <c r="A8460" s="4">
        <v>34496</v>
      </c>
      <c r="B8460" s="90">
        <v>31.276399999999999</v>
      </c>
    </row>
    <row r="8461" spans="1:2" x14ac:dyDescent="0.25">
      <c r="A8461" s="4">
        <v>34495</v>
      </c>
      <c r="B8461" s="90">
        <v>33.739400000000003</v>
      </c>
    </row>
    <row r="8462" spans="1:2" x14ac:dyDescent="0.25">
      <c r="A8462" s="4">
        <v>34494</v>
      </c>
      <c r="B8462" s="90">
        <v>36.222499999999997</v>
      </c>
    </row>
    <row r="8463" spans="1:2" x14ac:dyDescent="0.25">
      <c r="A8463" s="4">
        <v>34493</v>
      </c>
      <c r="B8463" s="90">
        <v>38.319000000000003</v>
      </c>
    </row>
    <row r="8464" spans="1:2" x14ac:dyDescent="0.25">
      <c r="A8464" s="4">
        <v>34492</v>
      </c>
      <c r="B8464" s="90">
        <v>40.4148</v>
      </c>
    </row>
    <row r="8465" spans="1:2" x14ac:dyDescent="0.25">
      <c r="A8465" s="4">
        <v>34491</v>
      </c>
      <c r="B8465" s="90">
        <v>42.532400000000003</v>
      </c>
    </row>
    <row r="8466" spans="1:2" x14ac:dyDescent="0.25">
      <c r="A8466" s="4">
        <v>34490</v>
      </c>
      <c r="B8466" s="90">
        <v>42.076500000000003</v>
      </c>
    </row>
    <row r="8467" spans="1:2" x14ac:dyDescent="0.25">
      <c r="A8467" s="4">
        <v>34489</v>
      </c>
      <c r="B8467" s="90">
        <v>41.626100000000001</v>
      </c>
    </row>
    <row r="8468" spans="1:2" x14ac:dyDescent="0.25">
      <c r="A8468" s="4">
        <v>34488</v>
      </c>
      <c r="B8468" s="90">
        <v>44.231400000000001</v>
      </c>
    </row>
    <row r="8469" spans="1:2" x14ac:dyDescent="0.25">
      <c r="A8469" s="4">
        <v>34487</v>
      </c>
      <c r="B8469" s="90">
        <v>44.231400000000001</v>
      </c>
    </row>
    <row r="8470" spans="1:2" x14ac:dyDescent="0.25">
      <c r="A8470" s="4">
        <v>34486</v>
      </c>
      <c r="B8470" s="90">
        <v>46.875399999999999</v>
      </c>
    </row>
    <row r="8471" spans="1:2" x14ac:dyDescent="0.25">
      <c r="A8471" s="4">
        <v>34485</v>
      </c>
      <c r="B8471" s="90">
        <v>49.578400000000002</v>
      </c>
    </row>
    <row r="8472" spans="1:2" x14ac:dyDescent="0.25">
      <c r="A8472" s="4">
        <v>34484</v>
      </c>
      <c r="B8472" s="90">
        <v>51.752600000000001</v>
      </c>
    </row>
    <row r="8473" spans="1:2" x14ac:dyDescent="0.25">
      <c r="A8473" s="4">
        <v>34483</v>
      </c>
      <c r="B8473" s="90">
        <v>47.97</v>
      </c>
    </row>
    <row r="8474" spans="1:2" x14ac:dyDescent="0.25">
      <c r="A8474" s="4">
        <v>34482</v>
      </c>
      <c r="B8474" s="90">
        <v>45.15</v>
      </c>
    </row>
    <row r="8475" spans="1:2" x14ac:dyDescent="0.25">
      <c r="A8475" s="4">
        <v>34481</v>
      </c>
      <c r="B8475" s="90">
        <v>45.02</v>
      </c>
    </row>
    <row r="8476" spans="1:2" x14ac:dyDescent="0.25">
      <c r="A8476" s="4">
        <v>34480</v>
      </c>
      <c r="B8476" s="90">
        <v>47.72</v>
      </c>
    </row>
    <row r="8477" spans="1:2" x14ac:dyDescent="0.25">
      <c r="A8477" s="4">
        <v>34479</v>
      </c>
      <c r="B8477" s="90">
        <v>50.42</v>
      </c>
    </row>
    <row r="8478" spans="1:2" x14ac:dyDescent="0.25">
      <c r="A8478" s="4">
        <v>34478</v>
      </c>
      <c r="B8478" s="90">
        <v>50.26</v>
      </c>
    </row>
    <row r="8479" spans="1:2" x14ac:dyDescent="0.25">
      <c r="A8479" s="4">
        <v>34477</v>
      </c>
      <c r="B8479" s="90">
        <v>49.82</v>
      </c>
    </row>
    <row r="8480" spans="1:2" x14ac:dyDescent="0.25">
      <c r="A8480" s="4">
        <v>34476</v>
      </c>
      <c r="B8480" s="90">
        <v>46.98</v>
      </c>
    </row>
    <row r="8481" spans="1:2" x14ac:dyDescent="0.25">
      <c r="A8481" s="4">
        <v>34475</v>
      </c>
      <c r="B8481" s="90">
        <v>44.18</v>
      </c>
    </row>
    <row r="8482" spans="1:2" x14ac:dyDescent="0.25">
      <c r="A8482" s="4">
        <v>34474</v>
      </c>
      <c r="B8482" s="90">
        <v>43.82</v>
      </c>
    </row>
    <row r="8483" spans="1:2" x14ac:dyDescent="0.25">
      <c r="A8483" s="4">
        <v>34473</v>
      </c>
      <c r="B8483" s="90">
        <v>46.38</v>
      </c>
    </row>
    <row r="8484" spans="1:2" x14ac:dyDescent="0.25">
      <c r="A8484" s="4">
        <v>34472</v>
      </c>
      <c r="B8484" s="90">
        <v>49.19</v>
      </c>
    </row>
    <row r="8485" spans="1:2" x14ac:dyDescent="0.25">
      <c r="A8485" s="4">
        <v>34471</v>
      </c>
      <c r="B8485" s="90">
        <v>49.46</v>
      </c>
    </row>
    <row r="8486" spans="1:2" x14ac:dyDescent="0.25">
      <c r="A8486" s="4">
        <v>34470</v>
      </c>
      <c r="B8486" s="90">
        <v>49.48</v>
      </c>
    </row>
    <row r="8487" spans="1:2" x14ac:dyDescent="0.25">
      <c r="A8487" s="4">
        <v>34469</v>
      </c>
      <c r="B8487" s="90">
        <v>46.62</v>
      </c>
    </row>
    <row r="8488" spans="1:2" x14ac:dyDescent="0.25">
      <c r="A8488" s="4">
        <v>34468</v>
      </c>
      <c r="B8488" s="90">
        <v>43.82</v>
      </c>
    </row>
    <row r="8489" spans="1:2" x14ac:dyDescent="0.25">
      <c r="A8489" s="4">
        <v>34467</v>
      </c>
      <c r="B8489" s="90">
        <v>43.84</v>
      </c>
    </row>
    <row r="8490" spans="1:2" x14ac:dyDescent="0.25">
      <c r="A8490" s="4">
        <v>34466</v>
      </c>
      <c r="B8490" s="90">
        <v>46.57</v>
      </c>
    </row>
    <row r="8491" spans="1:2" x14ac:dyDescent="0.25">
      <c r="A8491" s="4">
        <v>34465</v>
      </c>
      <c r="B8491" s="90">
        <v>49.35</v>
      </c>
    </row>
    <row r="8492" spans="1:2" x14ac:dyDescent="0.25">
      <c r="A8492" s="4">
        <v>34464</v>
      </c>
      <c r="B8492" s="90">
        <v>49.03</v>
      </c>
    </row>
    <row r="8493" spans="1:2" x14ac:dyDescent="0.25">
      <c r="A8493" s="4">
        <v>34463</v>
      </c>
      <c r="B8493" s="90">
        <v>48.69</v>
      </c>
    </row>
    <row r="8494" spans="1:2" x14ac:dyDescent="0.25">
      <c r="A8494" s="4">
        <v>34462</v>
      </c>
      <c r="B8494" s="90">
        <v>45.85</v>
      </c>
    </row>
    <row r="8495" spans="1:2" x14ac:dyDescent="0.25">
      <c r="A8495" s="4">
        <v>34461</v>
      </c>
      <c r="B8495" s="90">
        <v>43.06</v>
      </c>
    </row>
    <row r="8496" spans="1:2" x14ac:dyDescent="0.25">
      <c r="A8496" s="4">
        <v>34460</v>
      </c>
      <c r="B8496" s="90">
        <v>42.87</v>
      </c>
    </row>
    <row r="8497" spans="1:2" x14ac:dyDescent="0.25">
      <c r="A8497" s="4">
        <v>34459</v>
      </c>
      <c r="B8497" s="90">
        <v>45.58</v>
      </c>
    </row>
    <row r="8498" spans="1:2" x14ac:dyDescent="0.25">
      <c r="A8498" s="4">
        <v>34458</v>
      </c>
      <c r="B8498" s="90">
        <v>47.92</v>
      </c>
    </row>
    <row r="8499" spans="1:2" x14ac:dyDescent="0.25">
      <c r="A8499" s="4">
        <v>34457</v>
      </c>
      <c r="B8499" s="90">
        <v>47.31</v>
      </c>
    </row>
    <row r="8500" spans="1:2" x14ac:dyDescent="0.25">
      <c r="A8500" s="4">
        <v>34456</v>
      </c>
      <c r="B8500" s="90">
        <v>49.22</v>
      </c>
    </row>
    <row r="8501" spans="1:2" x14ac:dyDescent="0.25">
      <c r="A8501" s="4">
        <v>34455</v>
      </c>
      <c r="B8501" s="90">
        <v>43.85</v>
      </c>
    </row>
    <row r="8502" spans="1:2" x14ac:dyDescent="0.25">
      <c r="A8502" s="4">
        <v>34454</v>
      </c>
      <c r="B8502" s="90">
        <v>41.3</v>
      </c>
    </row>
    <row r="8503" spans="1:2" x14ac:dyDescent="0.25">
      <c r="A8503" s="4">
        <v>34453</v>
      </c>
      <c r="B8503" s="90">
        <v>43.78</v>
      </c>
    </row>
    <row r="8504" spans="1:2" x14ac:dyDescent="0.25">
      <c r="A8504" s="4">
        <v>34452</v>
      </c>
      <c r="B8504" s="90">
        <v>46.58</v>
      </c>
    </row>
    <row r="8505" spans="1:2" x14ac:dyDescent="0.25">
      <c r="A8505" s="4">
        <v>34451</v>
      </c>
      <c r="B8505" s="90">
        <v>46.85</v>
      </c>
    </row>
    <row r="8506" spans="1:2" x14ac:dyDescent="0.25">
      <c r="A8506" s="4">
        <v>34450</v>
      </c>
      <c r="B8506" s="90">
        <v>47.12</v>
      </c>
    </row>
    <row r="8507" spans="1:2" x14ac:dyDescent="0.25">
      <c r="A8507" s="4">
        <v>34449</v>
      </c>
      <c r="B8507" s="90">
        <v>46.98</v>
      </c>
    </row>
    <row r="8508" spans="1:2" x14ac:dyDescent="0.25">
      <c r="A8508" s="4">
        <v>34448</v>
      </c>
      <c r="B8508" s="90">
        <v>44.44</v>
      </c>
    </row>
    <row r="8509" spans="1:2" x14ac:dyDescent="0.25">
      <c r="A8509" s="4">
        <v>34447</v>
      </c>
      <c r="B8509" s="90">
        <v>41.94</v>
      </c>
    </row>
    <row r="8510" spans="1:2" x14ac:dyDescent="0.25">
      <c r="A8510" s="4">
        <v>34446</v>
      </c>
      <c r="B8510" s="90">
        <v>44.79</v>
      </c>
    </row>
    <row r="8511" spans="1:2" x14ac:dyDescent="0.25">
      <c r="A8511" s="4">
        <v>34445</v>
      </c>
      <c r="B8511" s="90">
        <v>44.79</v>
      </c>
    </row>
    <row r="8512" spans="1:2" x14ac:dyDescent="0.25">
      <c r="A8512" s="4">
        <v>34444</v>
      </c>
      <c r="B8512" s="90">
        <v>45.53</v>
      </c>
    </row>
    <row r="8513" spans="1:2" x14ac:dyDescent="0.25">
      <c r="A8513" s="4">
        <v>34443</v>
      </c>
      <c r="B8513" s="90">
        <v>46.56</v>
      </c>
    </row>
    <row r="8514" spans="1:2" x14ac:dyDescent="0.25">
      <c r="A8514" s="4">
        <v>34442</v>
      </c>
      <c r="B8514" s="90">
        <v>47.13</v>
      </c>
    </row>
    <row r="8515" spans="1:2" x14ac:dyDescent="0.25">
      <c r="A8515" s="4">
        <v>34441</v>
      </c>
      <c r="B8515" s="90">
        <v>44.55</v>
      </c>
    </row>
    <row r="8516" spans="1:2" x14ac:dyDescent="0.25">
      <c r="A8516" s="4">
        <v>34440</v>
      </c>
      <c r="B8516" s="90">
        <v>42</v>
      </c>
    </row>
    <row r="8517" spans="1:2" x14ac:dyDescent="0.25">
      <c r="A8517" s="4">
        <v>34439</v>
      </c>
      <c r="B8517" s="90">
        <v>44.99</v>
      </c>
    </row>
    <row r="8518" spans="1:2" x14ac:dyDescent="0.25">
      <c r="A8518" s="4">
        <v>34438</v>
      </c>
      <c r="B8518" s="90">
        <v>48</v>
      </c>
    </row>
    <row r="8519" spans="1:2" x14ac:dyDescent="0.25">
      <c r="A8519" s="4">
        <v>34437</v>
      </c>
      <c r="B8519" s="90">
        <v>48.5</v>
      </c>
    </row>
    <row r="8520" spans="1:2" x14ac:dyDescent="0.25">
      <c r="A8520" s="4">
        <v>34436</v>
      </c>
      <c r="B8520" s="90">
        <v>48.79</v>
      </c>
    </row>
    <row r="8521" spans="1:2" x14ac:dyDescent="0.25">
      <c r="A8521" s="4">
        <v>34435</v>
      </c>
      <c r="B8521" s="90">
        <v>48.88</v>
      </c>
    </row>
    <row r="8522" spans="1:2" x14ac:dyDescent="0.25">
      <c r="A8522" s="4">
        <v>34434</v>
      </c>
      <c r="B8522" s="90">
        <v>46.28</v>
      </c>
    </row>
    <row r="8523" spans="1:2" x14ac:dyDescent="0.25">
      <c r="A8523" s="4">
        <v>34433</v>
      </c>
      <c r="B8523" s="90">
        <v>43.72</v>
      </c>
    </row>
    <row r="8524" spans="1:2" x14ac:dyDescent="0.25">
      <c r="A8524" s="4">
        <v>34432</v>
      </c>
      <c r="B8524" s="90">
        <v>46.49</v>
      </c>
    </row>
    <row r="8525" spans="1:2" x14ac:dyDescent="0.25">
      <c r="A8525" s="4">
        <v>34431</v>
      </c>
      <c r="B8525" s="90">
        <v>49.61</v>
      </c>
    </row>
    <row r="8526" spans="1:2" x14ac:dyDescent="0.25">
      <c r="A8526" s="4">
        <v>34430</v>
      </c>
      <c r="B8526" s="90">
        <v>50.3</v>
      </c>
    </row>
    <row r="8527" spans="1:2" x14ac:dyDescent="0.25">
      <c r="A8527" s="4">
        <v>34429</v>
      </c>
      <c r="B8527" s="90">
        <v>50.87</v>
      </c>
    </row>
    <row r="8528" spans="1:2" x14ac:dyDescent="0.25">
      <c r="A8528" s="4">
        <v>34428</v>
      </c>
      <c r="B8528" s="90">
        <v>51.24</v>
      </c>
    </row>
    <row r="8529" spans="1:2" x14ac:dyDescent="0.25">
      <c r="A8529" s="4">
        <v>34427</v>
      </c>
      <c r="B8529" s="90">
        <v>48.58</v>
      </c>
    </row>
    <row r="8530" spans="1:2" x14ac:dyDescent="0.25">
      <c r="A8530" s="4">
        <v>34426</v>
      </c>
      <c r="B8530" s="90">
        <v>45.97</v>
      </c>
    </row>
    <row r="8531" spans="1:2" x14ac:dyDescent="0.25">
      <c r="A8531" s="4">
        <v>34425</v>
      </c>
      <c r="B8531" s="90">
        <v>45.97</v>
      </c>
    </row>
    <row r="8532" spans="1:2" x14ac:dyDescent="0.25">
      <c r="A8532" s="4">
        <v>34424</v>
      </c>
      <c r="B8532" s="90">
        <v>45.97</v>
      </c>
    </row>
    <row r="8533" spans="1:2" x14ac:dyDescent="0.25">
      <c r="A8533" s="4">
        <v>34423</v>
      </c>
      <c r="B8533" s="90">
        <v>48.61</v>
      </c>
    </row>
    <row r="8534" spans="1:2" x14ac:dyDescent="0.25">
      <c r="A8534" s="4">
        <v>34422</v>
      </c>
      <c r="B8534" s="90">
        <v>48.44</v>
      </c>
    </row>
    <row r="8535" spans="1:2" x14ac:dyDescent="0.25">
      <c r="A8535" s="4">
        <v>34421</v>
      </c>
      <c r="B8535" s="90">
        <v>48.29</v>
      </c>
    </row>
    <row r="8536" spans="1:2" x14ac:dyDescent="0.25">
      <c r="A8536" s="4">
        <v>34420</v>
      </c>
      <c r="B8536" s="90">
        <v>45.25</v>
      </c>
    </row>
    <row r="8537" spans="1:2" x14ac:dyDescent="0.25">
      <c r="A8537" s="4">
        <v>34419</v>
      </c>
      <c r="B8537" s="90">
        <v>42.27</v>
      </c>
    </row>
    <row r="8538" spans="1:2" x14ac:dyDescent="0.25">
      <c r="A8538" s="4">
        <v>34418</v>
      </c>
      <c r="B8538" s="90">
        <v>42.39</v>
      </c>
    </row>
    <row r="8539" spans="1:2" x14ac:dyDescent="0.25">
      <c r="A8539" s="4">
        <v>34417</v>
      </c>
      <c r="B8539" s="90">
        <v>45.55</v>
      </c>
    </row>
    <row r="8540" spans="1:2" x14ac:dyDescent="0.25">
      <c r="A8540" s="4">
        <v>34416</v>
      </c>
      <c r="B8540" s="90">
        <v>48.54</v>
      </c>
    </row>
    <row r="8541" spans="1:2" x14ac:dyDescent="0.25">
      <c r="A8541" s="4">
        <v>34415</v>
      </c>
      <c r="B8541" s="90">
        <v>48.31</v>
      </c>
    </row>
    <row r="8542" spans="1:2" x14ac:dyDescent="0.25">
      <c r="A8542" s="4">
        <v>34414</v>
      </c>
      <c r="B8542" s="90">
        <v>50.42</v>
      </c>
    </row>
    <row r="8543" spans="1:2" x14ac:dyDescent="0.25">
      <c r="A8543" s="4">
        <v>34413</v>
      </c>
      <c r="B8543" s="90">
        <v>47.28</v>
      </c>
    </row>
    <row r="8544" spans="1:2" x14ac:dyDescent="0.25">
      <c r="A8544" s="4">
        <v>34412</v>
      </c>
      <c r="B8544" s="90">
        <v>44.21</v>
      </c>
    </row>
    <row r="8545" spans="1:2" x14ac:dyDescent="0.25">
      <c r="A8545" s="4">
        <v>34411</v>
      </c>
      <c r="B8545" s="90">
        <v>43.28</v>
      </c>
    </row>
    <row r="8546" spans="1:2" x14ac:dyDescent="0.25">
      <c r="A8546" s="4">
        <v>34410</v>
      </c>
      <c r="B8546" s="90">
        <v>44.86</v>
      </c>
    </row>
    <row r="8547" spans="1:2" x14ac:dyDescent="0.25">
      <c r="A8547" s="4">
        <v>34409</v>
      </c>
      <c r="B8547" s="90">
        <v>46.98</v>
      </c>
    </row>
    <row r="8548" spans="1:2" x14ac:dyDescent="0.25">
      <c r="A8548" s="4">
        <v>34408</v>
      </c>
      <c r="B8548" s="90">
        <v>46.3</v>
      </c>
    </row>
    <row r="8549" spans="1:2" x14ac:dyDescent="0.25">
      <c r="A8549" s="4">
        <v>34407</v>
      </c>
      <c r="B8549" s="90">
        <v>45.42</v>
      </c>
    </row>
    <row r="8550" spans="1:2" x14ac:dyDescent="0.25">
      <c r="A8550" s="4">
        <v>34406</v>
      </c>
      <c r="B8550" s="90">
        <v>42.52</v>
      </c>
    </row>
    <row r="8551" spans="1:2" x14ac:dyDescent="0.25">
      <c r="A8551" s="4">
        <v>34405</v>
      </c>
      <c r="B8551" s="90">
        <v>39.68</v>
      </c>
    </row>
    <row r="8552" spans="1:2" x14ac:dyDescent="0.25">
      <c r="A8552" s="4">
        <v>34404</v>
      </c>
      <c r="B8552" s="90">
        <v>39.01</v>
      </c>
    </row>
    <row r="8553" spans="1:2" x14ac:dyDescent="0.25">
      <c r="A8553" s="4">
        <v>34403</v>
      </c>
      <c r="B8553" s="90">
        <v>41.05</v>
      </c>
    </row>
    <row r="8554" spans="1:2" x14ac:dyDescent="0.25">
      <c r="A8554" s="4">
        <v>34402</v>
      </c>
      <c r="B8554" s="90">
        <v>43.26</v>
      </c>
    </row>
    <row r="8555" spans="1:2" x14ac:dyDescent="0.25">
      <c r="A8555" s="4">
        <v>34401</v>
      </c>
      <c r="B8555" s="90">
        <v>42.38</v>
      </c>
    </row>
    <row r="8556" spans="1:2" x14ac:dyDescent="0.25">
      <c r="A8556" s="4">
        <v>34400</v>
      </c>
      <c r="B8556" s="90">
        <v>41.45</v>
      </c>
    </row>
    <row r="8557" spans="1:2" x14ac:dyDescent="0.25">
      <c r="A8557" s="4">
        <v>34399</v>
      </c>
      <c r="B8557" s="90">
        <v>38.75</v>
      </c>
    </row>
    <row r="8558" spans="1:2" x14ac:dyDescent="0.25">
      <c r="A8558" s="4">
        <v>34398</v>
      </c>
      <c r="B8558" s="90">
        <v>36.090000000000003</v>
      </c>
    </row>
    <row r="8559" spans="1:2" x14ac:dyDescent="0.25">
      <c r="A8559" s="4">
        <v>34397</v>
      </c>
      <c r="B8559" s="90">
        <v>35.46</v>
      </c>
    </row>
    <row r="8560" spans="1:2" x14ac:dyDescent="0.25">
      <c r="A8560" s="4">
        <v>34396</v>
      </c>
      <c r="B8560" s="90">
        <v>37.49</v>
      </c>
    </row>
    <row r="8561" spans="1:2" x14ac:dyDescent="0.25">
      <c r="A8561" s="4">
        <v>34395</v>
      </c>
      <c r="B8561" s="90">
        <v>39.659999999999997</v>
      </c>
    </row>
    <row r="8562" spans="1:2" x14ac:dyDescent="0.25">
      <c r="A8562" s="4">
        <v>34394</v>
      </c>
      <c r="B8562" s="90">
        <v>37.26</v>
      </c>
    </row>
    <row r="8563" spans="1:2" x14ac:dyDescent="0.25">
      <c r="A8563" s="4">
        <v>34393</v>
      </c>
      <c r="B8563" s="90">
        <v>37.68</v>
      </c>
    </row>
    <row r="8564" spans="1:2" x14ac:dyDescent="0.25">
      <c r="A8564" s="4">
        <v>34392</v>
      </c>
      <c r="B8564" s="90">
        <v>37.68</v>
      </c>
    </row>
    <row r="8565" spans="1:2" x14ac:dyDescent="0.25">
      <c r="A8565" s="4">
        <v>34391</v>
      </c>
      <c r="B8565" s="90">
        <v>37.68</v>
      </c>
    </row>
    <row r="8566" spans="1:2" x14ac:dyDescent="0.25">
      <c r="A8566" s="4">
        <v>34390</v>
      </c>
      <c r="B8566" s="90">
        <v>37.770000000000003</v>
      </c>
    </row>
    <row r="8567" spans="1:2" x14ac:dyDescent="0.25">
      <c r="A8567" s="4">
        <v>34389</v>
      </c>
      <c r="B8567" s="90">
        <v>37.79</v>
      </c>
    </row>
    <row r="8568" spans="1:2" x14ac:dyDescent="0.25">
      <c r="A8568" s="4">
        <v>34388</v>
      </c>
      <c r="B8568" s="90">
        <v>37.85</v>
      </c>
    </row>
    <row r="8569" spans="1:2" x14ac:dyDescent="0.25">
      <c r="A8569" s="4">
        <v>34387</v>
      </c>
      <c r="B8569" s="90">
        <v>38.06</v>
      </c>
    </row>
    <row r="8570" spans="1:2" x14ac:dyDescent="0.25">
      <c r="A8570" s="4">
        <v>34386</v>
      </c>
      <c r="B8570" s="90">
        <v>38.229999999999997</v>
      </c>
    </row>
    <row r="8571" spans="1:2" x14ac:dyDescent="0.25">
      <c r="A8571" s="4">
        <v>34385</v>
      </c>
      <c r="B8571" s="90">
        <v>38.229999999999997</v>
      </c>
    </row>
    <row r="8572" spans="1:2" x14ac:dyDescent="0.25">
      <c r="A8572" s="4">
        <v>34384</v>
      </c>
      <c r="B8572" s="90">
        <v>38.229999999999997</v>
      </c>
    </row>
    <row r="8573" spans="1:2" x14ac:dyDescent="0.25">
      <c r="A8573" s="4">
        <v>34383</v>
      </c>
      <c r="B8573" s="90">
        <v>38.619999999999997</v>
      </c>
    </row>
    <row r="8574" spans="1:2" x14ac:dyDescent="0.25">
      <c r="A8574" s="4">
        <v>34382</v>
      </c>
      <c r="B8574" s="90">
        <v>39.020000000000003</v>
      </c>
    </row>
    <row r="8575" spans="1:2" x14ac:dyDescent="0.25">
      <c r="A8575" s="4">
        <v>34381</v>
      </c>
      <c r="B8575" s="90">
        <v>39.5</v>
      </c>
    </row>
    <row r="8576" spans="1:2" x14ac:dyDescent="0.25">
      <c r="A8576" s="4">
        <v>34380</v>
      </c>
      <c r="B8576" s="90">
        <v>37.32</v>
      </c>
    </row>
    <row r="8577" spans="1:2" x14ac:dyDescent="0.25">
      <c r="A8577" s="4">
        <v>34379</v>
      </c>
      <c r="B8577" s="90">
        <v>35.19</v>
      </c>
    </row>
    <row r="8578" spans="1:2" x14ac:dyDescent="0.25">
      <c r="A8578" s="4">
        <v>34378</v>
      </c>
      <c r="B8578" s="90">
        <v>35.19</v>
      </c>
    </row>
    <row r="8579" spans="1:2" x14ac:dyDescent="0.25">
      <c r="A8579" s="4">
        <v>34377</v>
      </c>
      <c r="B8579" s="90">
        <v>35.19</v>
      </c>
    </row>
    <row r="8580" spans="1:2" x14ac:dyDescent="0.25">
      <c r="A8580" s="4">
        <v>34376</v>
      </c>
      <c r="B8580" s="90">
        <v>35.630000000000003</v>
      </c>
    </row>
    <row r="8581" spans="1:2" x14ac:dyDescent="0.25">
      <c r="A8581" s="4">
        <v>34375</v>
      </c>
      <c r="B8581" s="90">
        <v>36.24</v>
      </c>
    </row>
    <row r="8582" spans="1:2" x14ac:dyDescent="0.25">
      <c r="A8582" s="4">
        <v>34374</v>
      </c>
      <c r="B8582" s="90">
        <v>36.93</v>
      </c>
    </row>
    <row r="8583" spans="1:2" x14ac:dyDescent="0.25">
      <c r="A8583" s="4">
        <v>34373</v>
      </c>
      <c r="B8583" s="90">
        <v>37.479999999999997</v>
      </c>
    </row>
    <row r="8584" spans="1:2" x14ac:dyDescent="0.25">
      <c r="A8584" s="4">
        <v>34372</v>
      </c>
      <c r="B8584" s="90">
        <v>37.869999999999997</v>
      </c>
    </row>
    <row r="8585" spans="1:2" x14ac:dyDescent="0.25">
      <c r="A8585" s="4">
        <v>34371</v>
      </c>
      <c r="B8585" s="90">
        <v>37.869999999999997</v>
      </c>
    </row>
    <row r="8586" spans="1:2" x14ac:dyDescent="0.25">
      <c r="A8586" s="4">
        <v>34370</v>
      </c>
      <c r="B8586" s="90">
        <v>37.869999999999997</v>
      </c>
    </row>
    <row r="8587" spans="1:2" x14ac:dyDescent="0.25">
      <c r="A8587" s="4">
        <v>34369</v>
      </c>
      <c r="B8587" s="90">
        <v>38.32</v>
      </c>
    </row>
    <row r="8588" spans="1:2" x14ac:dyDescent="0.25">
      <c r="A8588" s="4">
        <v>34368</v>
      </c>
      <c r="B8588" s="90">
        <v>38.770000000000003</v>
      </c>
    </row>
    <row r="8589" spans="1:2" x14ac:dyDescent="0.25">
      <c r="A8589" s="4">
        <v>34367</v>
      </c>
      <c r="B8589" s="90">
        <v>39.340000000000003</v>
      </c>
    </row>
    <row r="8590" spans="1:2" x14ac:dyDescent="0.25">
      <c r="A8590" s="4">
        <v>34366</v>
      </c>
      <c r="B8590" s="90">
        <v>39.86</v>
      </c>
    </row>
    <row r="8591" spans="1:2" x14ac:dyDescent="0.25">
      <c r="A8591" s="4">
        <v>34365</v>
      </c>
      <c r="B8591" s="90">
        <v>42.39</v>
      </c>
    </row>
    <row r="8592" spans="1:2" x14ac:dyDescent="0.25">
      <c r="A8592" s="4">
        <v>34364</v>
      </c>
      <c r="B8592" s="90">
        <v>42.39</v>
      </c>
    </row>
    <row r="8593" spans="1:2" x14ac:dyDescent="0.25">
      <c r="A8593" s="4">
        <v>34363</v>
      </c>
      <c r="B8593" s="90">
        <v>42.39</v>
      </c>
    </row>
    <row r="8594" spans="1:2" x14ac:dyDescent="0.25">
      <c r="A8594" s="4">
        <v>34362</v>
      </c>
      <c r="B8594" s="90">
        <v>42.28</v>
      </c>
    </row>
    <row r="8595" spans="1:2" x14ac:dyDescent="0.25">
      <c r="A8595" s="4">
        <v>34361</v>
      </c>
      <c r="B8595" s="90">
        <v>45.09</v>
      </c>
    </row>
    <row r="8596" spans="1:2" x14ac:dyDescent="0.25">
      <c r="A8596" s="4">
        <v>34360</v>
      </c>
      <c r="B8596" s="90">
        <v>47.81</v>
      </c>
    </row>
    <row r="8597" spans="1:2" x14ac:dyDescent="0.25">
      <c r="A8597" s="4">
        <v>34359</v>
      </c>
      <c r="B8597" s="90">
        <v>47.69</v>
      </c>
    </row>
    <row r="8598" spans="1:2" x14ac:dyDescent="0.25">
      <c r="A8598" s="4">
        <v>34358</v>
      </c>
      <c r="B8598" s="90">
        <v>47.68</v>
      </c>
    </row>
    <row r="8599" spans="1:2" x14ac:dyDescent="0.25">
      <c r="A8599" s="4">
        <v>34357</v>
      </c>
      <c r="B8599" s="90">
        <v>44.76</v>
      </c>
    </row>
    <row r="8600" spans="1:2" x14ac:dyDescent="0.25">
      <c r="A8600" s="4">
        <v>34356</v>
      </c>
      <c r="B8600" s="90">
        <v>41.91</v>
      </c>
    </row>
    <row r="8601" spans="1:2" x14ac:dyDescent="0.25">
      <c r="A8601" s="4">
        <v>34355</v>
      </c>
      <c r="B8601" s="90">
        <v>41.94</v>
      </c>
    </row>
    <row r="8602" spans="1:2" x14ac:dyDescent="0.25">
      <c r="A8602" s="4">
        <v>34354</v>
      </c>
      <c r="B8602" s="90">
        <v>44.75</v>
      </c>
    </row>
    <row r="8603" spans="1:2" x14ac:dyDescent="0.25">
      <c r="A8603" s="4">
        <v>34353</v>
      </c>
      <c r="B8603" s="90">
        <v>47.2</v>
      </c>
    </row>
    <row r="8604" spans="1:2" x14ac:dyDescent="0.25">
      <c r="A8604" s="4">
        <v>34352</v>
      </c>
      <c r="B8604" s="90">
        <v>46.64</v>
      </c>
    </row>
    <row r="8605" spans="1:2" x14ac:dyDescent="0.25">
      <c r="A8605" s="4">
        <v>34351</v>
      </c>
      <c r="B8605" s="90">
        <v>45.82</v>
      </c>
    </row>
    <row r="8606" spans="1:2" x14ac:dyDescent="0.25">
      <c r="A8606" s="4">
        <v>34350</v>
      </c>
      <c r="B8606" s="90">
        <v>42.93</v>
      </c>
    </row>
    <row r="8607" spans="1:2" x14ac:dyDescent="0.25">
      <c r="A8607" s="4">
        <v>34349</v>
      </c>
      <c r="B8607" s="90">
        <v>42.93</v>
      </c>
    </row>
    <row r="8608" spans="1:2" x14ac:dyDescent="0.25">
      <c r="A8608" s="4">
        <v>34348</v>
      </c>
      <c r="B8608" s="90">
        <v>45.28</v>
      </c>
    </row>
    <row r="8609" spans="1:2" x14ac:dyDescent="0.25">
      <c r="A8609" s="4">
        <v>34347</v>
      </c>
      <c r="B8609" s="90">
        <v>47.58</v>
      </c>
    </row>
    <row r="8610" spans="1:2" x14ac:dyDescent="0.25">
      <c r="A8610" s="4">
        <v>34346</v>
      </c>
      <c r="B8610" s="90">
        <v>50.02</v>
      </c>
    </row>
    <row r="8611" spans="1:2" x14ac:dyDescent="0.25">
      <c r="A8611" s="4">
        <v>34345</v>
      </c>
      <c r="B8611" s="90">
        <v>49.34</v>
      </c>
    </row>
    <row r="8612" spans="1:2" x14ac:dyDescent="0.25">
      <c r="A8612" s="4">
        <v>34344</v>
      </c>
      <c r="B8612" s="90">
        <v>48.68</v>
      </c>
    </row>
    <row r="8613" spans="1:2" x14ac:dyDescent="0.25">
      <c r="A8613" s="4">
        <v>34343</v>
      </c>
      <c r="B8613" s="90">
        <v>45.77</v>
      </c>
    </row>
    <row r="8614" spans="1:2" x14ac:dyDescent="0.25">
      <c r="A8614" s="4">
        <v>34342</v>
      </c>
      <c r="B8614" s="90">
        <v>42.92</v>
      </c>
    </row>
    <row r="8615" spans="1:2" x14ac:dyDescent="0.25">
      <c r="A8615" s="4">
        <v>34341</v>
      </c>
      <c r="B8615" s="90">
        <v>42.54</v>
      </c>
    </row>
    <row r="8616" spans="1:2" x14ac:dyDescent="0.25">
      <c r="A8616" s="4">
        <v>34340</v>
      </c>
      <c r="B8616" s="90">
        <v>45.2</v>
      </c>
    </row>
    <row r="8617" spans="1:2" x14ac:dyDescent="0.25">
      <c r="A8617" s="4">
        <v>34339</v>
      </c>
      <c r="B8617" s="90">
        <v>48.1</v>
      </c>
    </row>
    <row r="8618" spans="1:2" x14ac:dyDescent="0.25">
      <c r="A8618" s="4">
        <v>34338</v>
      </c>
      <c r="B8618" s="90">
        <v>47.61</v>
      </c>
    </row>
    <row r="8619" spans="1:2" x14ac:dyDescent="0.25">
      <c r="A8619" s="4">
        <v>34337</v>
      </c>
      <c r="B8619" s="90">
        <v>47.19</v>
      </c>
    </row>
    <row r="8620" spans="1:2" x14ac:dyDescent="0.25">
      <c r="A8620" s="4">
        <v>34336</v>
      </c>
      <c r="B8620" s="90">
        <v>44.29</v>
      </c>
    </row>
    <row r="8621" spans="1:2" x14ac:dyDescent="0.25">
      <c r="A8621" s="4">
        <v>34335</v>
      </c>
      <c r="B8621" s="90">
        <v>41.44</v>
      </c>
    </row>
    <row r="8622" spans="1:2" x14ac:dyDescent="0.25">
      <c r="A8622" s="4">
        <v>34334</v>
      </c>
      <c r="B8622" s="90">
        <v>41.23</v>
      </c>
    </row>
    <row r="8623" spans="1:2" x14ac:dyDescent="0.25">
      <c r="A8623" s="4">
        <v>34333</v>
      </c>
      <c r="B8623" s="90">
        <v>43.26</v>
      </c>
    </row>
    <row r="8624" spans="1:2" x14ac:dyDescent="0.25">
      <c r="A8624" s="4">
        <v>34332</v>
      </c>
      <c r="B8624" s="90">
        <v>45.51</v>
      </c>
    </row>
    <row r="8625" spans="1:2" x14ac:dyDescent="0.25">
      <c r="A8625" s="4">
        <v>34331</v>
      </c>
      <c r="B8625" s="90">
        <v>45.37</v>
      </c>
    </row>
    <row r="8626" spans="1:2" x14ac:dyDescent="0.25">
      <c r="A8626" s="4">
        <v>34330</v>
      </c>
      <c r="B8626" s="90">
        <v>43.89</v>
      </c>
    </row>
    <row r="8627" spans="1:2" x14ac:dyDescent="0.25">
      <c r="A8627" s="4">
        <v>34329</v>
      </c>
      <c r="B8627" s="90">
        <v>41.51</v>
      </c>
    </row>
    <row r="8628" spans="1:2" x14ac:dyDescent="0.25">
      <c r="A8628" s="4">
        <v>34328</v>
      </c>
      <c r="B8628" s="90">
        <v>39.18</v>
      </c>
    </row>
    <row r="8629" spans="1:2" x14ac:dyDescent="0.25">
      <c r="A8629" s="4">
        <v>34327</v>
      </c>
      <c r="B8629" s="90">
        <v>38.08</v>
      </c>
    </row>
    <row r="8630" spans="1:2" x14ac:dyDescent="0.25">
      <c r="A8630" s="4">
        <v>34326</v>
      </c>
      <c r="B8630" s="90">
        <v>40.049999999999997</v>
      </c>
    </row>
    <row r="8631" spans="1:2" x14ac:dyDescent="0.25">
      <c r="A8631" s="4">
        <v>34325</v>
      </c>
      <c r="B8631" s="90">
        <v>43.06</v>
      </c>
    </row>
    <row r="8632" spans="1:2" x14ac:dyDescent="0.25">
      <c r="A8632" s="4">
        <v>34324</v>
      </c>
      <c r="B8632" s="90">
        <v>43.49</v>
      </c>
    </row>
    <row r="8633" spans="1:2" x14ac:dyDescent="0.25">
      <c r="A8633" s="4">
        <v>34323</v>
      </c>
      <c r="B8633" s="90">
        <v>43.14</v>
      </c>
    </row>
    <row r="8634" spans="1:2" x14ac:dyDescent="0.25">
      <c r="A8634" s="4">
        <v>34322</v>
      </c>
      <c r="B8634" s="90">
        <v>40.76</v>
      </c>
    </row>
    <row r="8635" spans="1:2" x14ac:dyDescent="0.25">
      <c r="A8635" s="4">
        <v>34321</v>
      </c>
      <c r="B8635" s="90">
        <v>38.43</v>
      </c>
    </row>
    <row r="8636" spans="1:2" x14ac:dyDescent="0.25">
      <c r="A8636" s="4">
        <v>34320</v>
      </c>
      <c r="B8636" s="90">
        <v>38.130000000000003</v>
      </c>
    </row>
    <row r="8637" spans="1:2" x14ac:dyDescent="0.25">
      <c r="A8637" s="4">
        <v>34319</v>
      </c>
      <c r="B8637" s="90">
        <v>40.200000000000003</v>
      </c>
    </row>
    <row r="8638" spans="1:2" x14ac:dyDescent="0.25">
      <c r="A8638" s="4">
        <v>34318</v>
      </c>
      <c r="B8638" s="90">
        <v>42.25</v>
      </c>
    </row>
    <row r="8639" spans="1:2" x14ac:dyDescent="0.25">
      <c r="A8639" s="4">
        <v>34317</v>
      </c>
      <c r="B8639" s="90">
        <v>41.78</v>
      </c>
    </row>
    <row r="8640" spans="1:2" x14ac:dyDescent="0.25">
      <c r="A8640" s="4">
        <v>34316</v>
      </c>
      <c r="B8640" s="90">
        <v>40.93</v>
      </c>
    </row>
    <row r="8641" spans="1:2" x14ac:dyDescent="0.25">
      <c r="A8641" s="4">
        <v>34315</v>
      </c>
      <c r="B8641" s="90">
        <v>38.65</v>
      </c>
    </row>
    <row r="8642" spans="1:2" x14ac:dyDescent="0.25">
      <c r="A8642" s="4">
        <v>34314</v>
      </c>
      <c r="B8642" s="90">
        <v>36.39</v>
      </c>
    </row>
    <row r="8643" spans="1:2" x14ac:dyDescent="0.25">
      <c r="A8643" s="4">
        <v>34313</v>
      </c>
      <c r="B8643" s="90">
        <v>35.700000000000003</v>
      </c>
    </row>
    <row r="8644" spans="1:2" x14ac:dyDescent="0.25">
      <c r="A8644" s="4">
        <v>34312</v>
      </c>
      <c r="B8644" s="90">
        <v>37.159999999999997</v>
      </c>
    </row>
    <row r="8645" spans="1:2" x14ac:dyDescent="0.25">
      <c r="A8645" s="4">
        <v>34311</v>
      </c>
      <c r="B8645" s="90">
        <v>38.85</v>
      </c>
    </row>
    <row r="8646" spans="1:2" x14ac:dyDescent="0.25">
      <c r="A8646" s="4">
        <v>34310</v>
      </c>
      <c r="B8646" s="90">
        <v>38.299999999999997</v>
      </c>
    </row>
    <row r="8647" spans="1:2" x14ac:dyDescent="0.25">
      <c r="A8647" s="4">
        <v>34309</v>
      </c>
      <c r="B8647" s="90">
        <v>37.81</v>
      </c>
    </row>
    <row r="8648" spans="1:2" x14ac:dyDescent="0.25">
      <c r="A8648" s="4">
        <v>34308</v>
      </c>
      <c r="B8648" s="90">
        <v>35.67</v>
      </c>
    </row>
    <row r="8649" spans="1:2" x14ac:dyDescent="0.25">
      <c r="A8649" s="4">
        <v>34307</v>
      </c>
      <c r="B8649" s="90">
        <v>33.57</v>
      </c>
    </row>
    <row r="8650" spans="1:2" x14ac:dyDescent="0.25">
      <c r="A8650" s="4">
        <v>34306</v>
      </c>
      <c r="B8650" s="90">
        <v>33.25</v>
      </c>
    </row>
    <row r="8651" spans="1:2" x14ac:dyDescent="0.25">
      <c r="A8651" s="4">
        <v>34305</v>
      </c>
      <c r="B8651" s="90">
        <v>35.08</v>
      </c>
    </row>
    <row r="8652" spans="1:2" x14ac:dyDescent="0.25">
      <c r="A8652" s="4">
        <v>34304</v>
      </c>
      <c r="B8652" s="90">
        <v>34.880000000000003</v>
      </c>
    </row>
    <row r="8653" spans="1:2" x14ac:dyDescent="0.25">
      <c r="A8653" s="4">
        <v>34303</v>
      </c>
      <c r="B8653" s="90">
        <v>35.020000000000003</v>
      </c>
    </row>
    <row r="8654" spans="1:2" x14ac:dyDescent="0.25">
      <c r="A8654" s="4">
        <v>34302</v>
      </c>
      <c r="B8654" s="90">
        <v>35.07</v>
      </c>
    </row>
    <row r="8655" spans="1:2" x14ac:dyDescent="0.25">
      <c r="A8655" s="4">
        <v>34301</v>
      </c>
      <c r="B8655" s="90">
        <v>33.18</v>
      </c>
    </row>
    <row r="8656" spans="1:2" x14ac:dyDescent="0.25">
      <c r="A8656" s="4">
        <v>34300</v>
      </c>
      <c r="B8656" s="90">
        <v>31.33</v>
      </c>
    </row>
    <row r="8657" spans="1:2" x14ac:dyDescent="0.25">
      <c r="A8657" s="4">
        <v>34299</v>
      </c>
      <c r="B8657" s="90">
        <v>33.42</v>
      </c>
    </row>
    <row r="8658" spans="1:2" x14ac:dyDescent="0.25">
      <c r="A8658" s="4">
        <v>34298</v>
      </c>
      <c r="B8658" s="90">
        <v>35.520000000000003</v>
      </c>
    </row>
    <row r="8659" spans="1:2" x14ac:dyDescent="0.25">
      <c r="A8659" s="4">
        <v>34297</v>
      </c>
      <c r="B8659" s="90">
        <v>35.92</v>
      </c>
    </row>
    <row r="8660" spans="1:2" x14ac:dyDescent="0.25">
      <c r="A8660" s="4">
        <v>34296</v>
      </c>
      <c r="B8660" s="90">
        <v>36.229999999999997</v>
      </c>
    </row>
    <row r="8661" spans="1:2" x14ac:dyDescent="0.25">
      <c r="A8661" s="4">
        <v>34295</v>
      </c>
      <c r="B8661" s="90">
        <v>36.42</v>
      </c>
    </row>
    <row r="8662" spans="1:2" x14ac:dyDescent="0.25">
      <c r="A8662" s="4">
        <v>34294</v>
      </c>
      <c r="B8662" s="90">
        <v>34.53</v>
      </c>
    </row>
    <row r="8663" spans="1:2" x14ac:dyDescent="0.25">
      <c r="A8663" s="4">
        <v>34293</v>
      </c>
      <c r="B8663" s="90">
        <v>32.659999999999997</v>
      </c>
    </row>
    <row r="8664" spans="1:2" x14ac:dyDescent="0.25">
      <c r="A8664" s="4">
        <v>34292</v>
      </c>
      <c r="B8664" s="90">
        <v>34.64</v>
      </c>
    </row>
    <row r="8665" spans="1:2" x14ac:dyDescent="0.25">
      <c r="A8665" s="4">
        <v>34291</v>
      </c>
      <c r="B8665" s="90">
        <v>36.76</v>
      </c>
    </row>
    <row r="8666" spans="1:2" x14ac:dyDescent="0.25">
      <c r="A8666" s="4">
        <v>34290</v>
      </c>
      <c r="B8666" s="90">
        <v>37.049999999999997</v>
      </c>
    </row>
    <row r="8667" spans="1:2" x14ac:dyDescent="0.25">
      <c r="A8667" s="4">
        <v>34289</v>
      </c>
      <c r="B8667" s="90">
        <v>37.229999999999997</v>
      </c>
    </row>
    <row r="8668" spans="1:2" x14ac:dyDescent="0.25">
      <c r="A8668" s="4">
        <v>34288</v>
      </c>
      <c r="B8668" s="90">
        <v>35.340000000000003</v>
      </c>
    </row>
    <row r="8669" spans="1:2" x14ac:dyDescent="0.25">
      <c r="A8669" s="4">
        <v>34287</v>
      </c>
      <c r="B8669" s="90">
        <v>33.47</v>
      </c>
    </row>
    <row r="8670" spans="1:2" x14ac:dyDescent="0.25">
      <c r="A8670" s="4">
        <v>34286</v>
      </c>
      <c r="B8670" s="90">
        <v>31.63</v>
      </c>
    </row>
    <row r="8671" spans="1:2" x14ac:dyDescent="0.25">
      <c r="A8671" s="4">
        <v>34285</v>
      </c>
      <c r="B8671" s="90">
        <v>33.65</v>
      </c>
    </row>
    <row r="8672" spans="1:2" x14ac:dyDescent="0.25">
      <c r="A8672" s="4">
        <v>34284</v>
      </c>
      <c r="B8672" s="90">
        <v>35.799999999999997</v>
      </c>
    </row>
    <row r="8673" spans="1:2" x14ac:dyDescent="0.25">
      <c r="A8673" s="4">
        <v>34283</v>
      </c>
      <c r="B8673" s="90">
        <v>36.130000000000003</v>
      </c>
    </row>
    <row r="8674" spans="1:2" x14ac:dyDescent="0.25">
      <c r="A8674" s="4">
        <v>34282</v>
      </c>
      <c r="B8674" s="90">
        <v>36.46</v>
      </c>
    </row>
    <row r="8675" spans="1:2" x14ac:dyDescent="0.25">
      <c r="A8675" s="4">
        <v>34281</v>
      </c>
      <c r="B8675" s="90">
        <v>36.72</v>
      </c>
    </row>
    <row r="8676" spans="1:2" x14ac:dyDescent="0.25">
      <c r="A8676" s="4">
        <v>34280</v>
      </c>
      <c r="B8676" s="90">
        <v>34.83</v>
      </c>
    </row>
    <row r="8677" spans="1:2" x14ac:dyDescent="0.25">
      <c r="A8677" s="4">
        <v>34279</v>
      </c>
      <c r="B8677" s="90">
        <v>32.97</v>
      </c>
    </row>
    <row r="8678" spans="1:2" x14ac:dyDescent="0.25">
      <c r="A8678" s="4">
        <v>34278</v>
      </c>
      <c r="B8678" s="90">
        <v>35.22</v>
      </c>
    </row>
    <row r="8679" spans="1:2" x14ac:dyDescent="0.25">
      <c r="A8679" s="4">
        <v>34277</v>
      </c>
      <c r="B8679" s="90">
        <v>37.520000000000003</v>
      </c>
    </row>
    <row r="8680" spans="1:2" x14ac:dyDescent="0.25">
      <c r="A8680" s="4">
        <v>34276</v>
      </c>
      <c r="B8680" s="90">
        <v>37.81</v>
      </c>
    </row>
    <row r="8681" spans="1:2" x14ac:dyDescent="0.25">
      <c r="A8681" s="4">
        <v>34275</v>
      </c>
      <c r="B8681" s="90">
        <v>35.9</v>
      </c>
    </row>
    <row r="8682" spans="1:2" x14ac:dyDescent="0.25">
      <c r="A8682" s="4">
        <v>34274</v>
      </c>
      <c r="B8682" s="90">
        <v>36.159999999999997</v>
      </c>
    </row>
    <row r="8683" spans="1:2" x14ac:dyDescent="0.25">
      <c r="A8683" s="4">
        <v>34273</v>
      </c>
      <c r="B8683" s="90">
        <v>36.159999999999997</v>
      </c>
    </row>
    <row r="8684" spans="1:2" x14ac:dyDescent="0.25">
      <c r="A8684" s="4">
        <v>34272</v>
      </c>
      <c r="B8684" s="90">
        <v>33.99</v>
      </c>
    </row>
    <row r="8685" spans="1:2" x14ac:dyDescent="0.25">
      <c r="A8685" s="4">
        <v>34271</v>
      </c>
      <c r="B8685" s="90">
        <v>33.94</v>
      </c>
    </row>
    <row r="8686" spans="1:2" x14ac:dyDescent="0.25">
      <c r="A8686" s="4">
        <v>34270</v>
      </c>
      <c r="B8686" s="90">
        <v>36.25</v>
      </c>
    </row>
    <row r="8687" spans="1:2" x14ac:dyDescent="0.25">
      <c r="A8687" s="4">
        <v>34269</v>
      </c>
      <c r="B8687" s="90">
        <v>38.6</v>
      </c>
    </row>
    <row r="8688" spans="1:2" x14ac:dyDescent="0.25">
      <c r="A8688" s="4">
        <v>34268</v>
      </c>
      <c r="B8688" s="90">
        <v>38.76</v>
      </c>
    </row>
    <row r="8689" spans="1:2" x14ac:dyDescent="0.25">
      <c r="A8689" s="4">
        <v>34267</v>
      </c>
      <c r="B8689" s="90">
        <v>38.700000000000003</v>
      </c>
    </row>
    <row r="8690" spans="1:2" x14ac:dyDescent="0.25">
      <c r="A8690" s="4">
        <v>34266</v>
      </c>
      <c r="B8690" s="90">
        <v>36.479999999999997</v>
      </c>
    </row>
    <row r="8691" spans="1:2" x14ac:dyDescent="0.25">
      <c r="A8691" s="4">
        <v>34265</v>
      </c>
      <c r="B8691" s="90">
        <v>34.29</v>
      </c>
    </row>
    <row r="8692" spans="1:2" x14ac:dyDescent="0.25">
      <c r="A8692" s="4">
        <v>34264</v>
      </c>
      <c r="B8692" s="90">
        <v>34.33</v>
      </c>
    </row>
    <row r="8693" spans="1:2" x14ac:dyDescent="0.25">
      <c r="A8693" s="4">
        <v>34263</v>
      </c>
      <c r="B8693" s="90">
        <v>36.51</v>
      </c>
    </row>
    <row r="8694" spans="1:2" x14ac:dyDescent="0.25">
      <c r="A8694" s="4">
        <v>34262</v>
      </c>
      <c r="B8694" s="90">
        <v>38.78</v>
      </c>
    </row>
    <row r="8695" spans="1:2" x14ac:dyDescent="0.25">
      <c r="A8695" s="4">
        <v>34261</v>
      </c>
      <c r="B8695" s="90">
        <v>38.71</v>
      </c>
    </row>
    <row r="8696" spans="1:2" x14ac:dyDescent="0.25">
      <c r="A8696" s="4">
        <v>34260</v>
      </c>
      <c r="B8696" s="90">
        <v>38.549999999999997</v>
      </c>
    </row>
    <row r="8697" spans="1:2" x14ac:dyDescent="0.25">
      <c r="A8697" s="4">
        <v>34259</v>
      </c>
      <c r="B8697" s="90">
        <v>36.33</v>
      </c>
    </row>
    <row r="8698" spans="1:2" x14ac:dyDescent="0.25">
      <c r="A8698" s="4">
        <v>34258</v>
      </c>
      <c r="B8698" s="90">
        <v>34.159999999999997</v>
      </c>
    </row>
    <row r="8699" spans="1:2" x14ac:dyDescent="0.25">
      <c r="A8699" s="4">
        <v>34257</v>
      </c>
      <c r="B8699" s="90">
        <v>36.229999999999997</v>
      </c>
    </row>
    <row r="8700" spans="1:2" x14ac:dyDescent="0.25">
      <c r="A8700" s="4">
        <v>34256</v>
      </c>
      <c r="B8700" s="90">
        <v>38.43</v>
      </c>
    </row>
    <row r="8701" spans="1:2" x14ac:dyDescent="0.25">
      <c r="A8701" s="4">
        <v>34255</v>
      </c>
      <c r="B8701" s="90">
        <v>40.76</v>
      </c>
    </row>
    <row r="8702" spans="1:2" x14ac:dyDescent="0.25">
      <c r="A8702" s="4">
        <v>34254</v>
      </c>
      <c r="B8702" s="90">
        <v>38.520000000000003</v>
      </c>
    </row>
    <row r="8703" spans="1:2" x14ac:dyDescent="0.25">
      <c r="A8703" s="4">
        <v>34253</v>
      </c>
      <c r="B8703" s="90">
        <v>38.53</v>
      </c>
    </row>
    <row r="8704" spans="1:2" x14ac:dyDescent="0.25">
      <c r="A8704" s="4">
        <v>34252</v>
      </c>
      <c r="B8704" s="90">
        <v>36.31</v>
      </c>
    </row>
    <row r="8705" spans="1:2" x14ac:dyDescent="0.25">
      <c r="A8705" s="4">
        <v>34251</v>
      </c>
      <c r="B8705" s="90">
        <v>34.14</v>
      </c>
    </row>
    <row r="8706" spans="1:2" x14ac:dyDescent="0.25">
      <c r="A8706" s="4">
        <v>34250</v>
      </c>
      <c r="B8706" s="90">
        <v>34.020000000000003</v>
      </c>
    </row>
    <row r="8707" spans="1:2" x14ac:dyDescent="0.25">
      <c r="A8707" s="4">
        <v>34249</v>
      </c>
      <c r="B8707" s="90">
        <v>36.159999999999997</v>
      </c>
    </row>
    <row r="8708" spans="1:2" x14ac:dyDescent="0.25">
      <c r="A8708" s="4">
        <v>34248</v>
      </c>
      <c r="B8708" s="90">
        <v>38.42</v>
      </c>
    </row>
    <row r="8709" spans="1:2" x14ac:dyDescent="0.25">
      <c r="A8709" s="4">
        <v>34247</v>
      </c>
      <c r="B8709" s="90">
        <v>38.590000000000003</v>
      </c>
    </row>
    <row r="8710" spans="1:2" x14ac:dyDescent="0.25">
      <c r="A8710" s="4">
        <v>34246</v>
      </c>
      <c r="B8710" s="90">
        <v>38.65</v>
      </c>
    </row>
    <row r="8711" spans="1:2" x14ac:dyDescent="0.25">
      <c r="A8711" s="4">
        <v>34245</v>
      </c>
      <c r="B8711" s="90">
        <v>36.43</v>
      </c>
    </row>
    <row r="8712" spans="1:2" x14ac:dyDescent="0.25">
      <c r="A8712" s="4">
        <v>34244</v>
      </c>
      <c r="B8712" s="90">
        <v>36.43</v>
      </c>
    </row>
    <row r="8713" spans="1:2" x14ac:dyDescent="0.25">
      <c r="A8713" s="4">
        <v>34243</v>
      </c>
      <c r="B8713" s="90">
        <v>36.53</v>
      </c>
    </row>
    <row r="8714" spans="1:2" x14ac:dyDescent="0.25">
      <c r="A8714" s="4">
        <v>34242</v>
      </c>
      <c r="B8714" s="90">
        <v>38.74</v>
      </c>
    </row>
    <row r="8715" spans="1:2" x14ac:dyDescent="0.25">
      <c r="A8715" s="4">
        <v>34241</v>
      </c>
      <c r="B8715" s="90">
        <v>38.770000000000003</v>
      </c>
    </row>
    <row r="8716" spans="1:2" x14ac:dyDescent="0.25">
      <c r="A8716" s="4">
        <v>34240</v>
      </c>
      <c r="B8716" s="90">
        <v>38.729999999999997</v>
      </c>
    </row>
    <row r="8717" spans="1:2" x14ac:dyDescent="0.25">
      <c r="A8717" s="4">
        <v>34239</v>
      </c>
      <c r="B8717" s="90">
        <v>38.61</v>
      </c>
    </row>
    <row r="8718" spans="1:2" x14ac:dyDescent="0.25">
      <c r="A8718" s="4">
        <v>34238</v>
      </c>
      <c r="B8718" s="90">
        <v>36.369999999999997</v>
      </c>
    </row>
    <row r="8719" spans="1:2" x14ac:dyDescent="0.25">
      <c r="A8719" s="4">
        <v>34237</v>
      </c>
      <c r="B8719" s="90">
        <v>34.17</v>
      </c>
    </row>
    <row r="8720" spans="1:2" x14ac:dyDescent="0.25">
      <c r="A8720" s="4">
        <v>34236</v>
      </c>
      <c r="B8720" s="90">
        <v>36.299999999999997</v>
      </c>
    </row>
    <row r="8721" spans="1:2" x14ac:dyDescent="0.25">
      <c r="A8721" s="4">
        <v>34235</v>
      </c>
      <c r="B8721" s="90">
        <v>38.44</v>
      </c>
    </row>
    <row r="8722" spans="1:2" x14ac:dyDescent="0.25">
      <c r="A8722" s="4">
        <v>34234</v>
      </c>
      <c r="B8722" s="90">
        <v>38.29</v>
      </c>
    </row>
    <row r="8723" spans="1:2" x14ac:dyDescent="0.25">
      <c r="A8723" s="4">
        <v>34233</v>
      </c>
      <c r="B8723" s="90">
        <v>37.89</v>
      </c>
    </row>
    <row r="8724" spans="1:2" x14ac:dyDescent="0.25">
      <c r="A8724" s="4">
        <v>34232</v>
      </c>
      <c r="B8724" s="90">
        <v>37.35</v>
      </c>
    </row>
    <row r="8725" spans="1:2" x14ac:dyDescent="0.25">
      <c r="A8725" s="4">
        <v>34231</v>
      </c>
      <c r="B8725" s="90">
        <v>35.17</v>
      </c>
    </row>
    <row r="8726" spans="1:2" x14ac:dyDescent="0.25">
      <c r="A8726" s="4">
        <v>34230</v>
      </c>
      <c r="B8726" s="90">
        <v>33.020000000000003</v>
      </c>
    </row>
    <row r="8727" spans="1:2" x14ac:dyDescent="0.25">
      <c r="A8727" s="4">
        <v>34229</v>
      </c>
      <c r="B8727" s="90">
        <v>34.83</v>
      </c>
    </row>
    <row r="8728" spans="1:2" x14ac:dyDescent="0.25">
      <c r="A8728" s="4">
        <v>34228</v>
      </c>
      <c r="B8728" s="90">
        <v>36.86</v>
      </c>
    </row>
    <row r="8729" spans="1:2" x14ac:dyDescent="0.25">
      <c r="A8729" s="4">
        <v>34227</v>
      </c>
      <c r="B8729" s="90">
        <v>36.83</v>
      </c>
    </row>
    <row r="8730" spans="1:2" x14ac:dyDescent="0.25">
      <c r="A8730" s="4">
        <v>34226</v>
      </c>
      <c r="B8730" s="90">
        <v>36.659999999999997</v>
      </c>
    </row>
    <row r="8731" spans="1:2" x14ac:dyDescent="0.25">
      <c r="A8731" s="4">
        <v>34225</v>
      </c>
      <c r="B8731" s="90">
        <v>36.22</v>
      </c>
    </row>
    <row r="8732" spans="1:2" x14ac:dyDescent="0.25">
      <c r="A8732" s="4">
        <v>34224</v>
      </c>
      <c r="B8732" s="90">
        <v>36.22</v>
      </c>
    </row>
    <row r="8733" spans="1:2" x14ac:dyDescent="0.25">
      <c r="A8733" s="4">
        <v>34223</v>
      </c>
      <c r="B8733" s="90">
        <v>34.08</v>
      </c>
    </row>
    <row r="8734" spans="1:2" x14ac:dyDescent="0.25">
      <c r="A8734" s="4">
        <v>34222</v>
      </c>
      <c r="B8734" s="90">
        <v>35.97</v>
      </c>
    </row>
    <row r="8735" spans="1:2" x14ac:dyDescent="0.25">
      <c r="A8735" s="4">
        <v>34221</v>
      </c>
      <c r="B8735" s="90">
        <v>37.81</v>
      </c>
    </row>
    <row r="8736" spans="1:2" x14ac:dyDescent="0.25">
      <c r="A8736" s="4">
        <v>34220</v>
      </c>
      <c r="B8736" s="90">
        <v>37.49</v>
      </c>
    </row>
    <row r="8737" spans="1:2" x14ac:dyDescent="0.25">
      <c r="A8737" s="4">
        <v>34219</v>
      </c>
      <c r="B8737" s="90">
        <v>35.369999999999997</v>
      </c>
    </row>
    <row r="8738" spans="1:2" x14ac:dyDescent="0.25">
      <c r="A8738" s="4">
        <v>34218</v>
      </c>
      <c r="B8738" s="90">
        <v>34.869999999999997</v>
      </c>
    </row>
    <row r="8739" spans="1:2" x14ac:dyDescent="0.25">
      <c r="A8739" s="4">
        <v>34217</v>
      </c>
      <c r="B8739" s="90">
        <v>32.630000000000003</v>
      </c>
    </row>
    <row r="8740" spans="1:2" x14ac:dyDescent="0.25">
      <c r="A8740" s="4">
        <v>34216</v>
      </c>
      <c r="B8740" s="90">
        <v>30.61</v>
      </c>
    </row>
    <row r="8741" spans="1:2" x14ac:dyDescent="0.25">
      <c r="A8741" s="4">
        <v>34215</v>
      </c>
      <c r="B8741" s="90">
        <v>32.53</v>
      </c>
    </row>
    <row r="8742" spans="1:2" x14ac:dyDescent="0.25">
      <c r="A8742" s="4">
        <v>34214</v>
      </c>
      <c r="B8742" s="90">
        <v>34.5</v>
      </c>
    </row>
    <row r="8743" spans="1:2" x14ac:dyDescent="0.25">
      <c r="A8743" s="4">
        <v>34213</v>
      </c>
      <c r="B8743" s="90">
        <v>34.619999999999997</v>
      </c>
    </row>
    <row r="8744" spans="1:2" x14ac:dyDescent="0.25">
      <c r="A8744" s="4">
        <v>34212</v>
      </c>
      <c r="B8744" s="90">
        <v>36.520000000000003</v>
      </c>
    </row>
    <row r="8745" spans="1:2" x14ac:dyDescent="0.25">
      <c r="A8745" s="4">
        <v>34211</v>
      </c>
      <c r="B8745" s="90">
        <v>36.32</v>
      </c>
    </row>
    <row r="8746" spans="1:2" x14ac:dyDescent="0.25">
      <c r="A8746" s="4">
        <v>34210</v>
      </c>
      <c r="B8746" s="90">
        <v>34.33</v>
      </c>
    </row>
    <row r="8747" spans="1:2" x14ac:dyDescent="0.25">
      <c r="A8747" s="4">
        <v>34209</v>
      </c>
      <c r="B8747" s="90">
        <v>32.369999999999997</v>
      </c>
    </row>
    <row r="8748" spans="1:2" x14ac:dyDescent="0.25">
      <c r="A8748" s="4">
        <v>34208</v>
      </c>
      <c r="B8748" s="90">
        <v>32.15</v>
      </c>
    </row>
    <row r="8749" spans="1:2" x14ac:dyDescent="0.25">
      <c r="A8749" s="4">
        <v>34207</v>
      </c>
      <c r="B8749" s="90">
        <v>33.85</v>
      </c>
    </row>
    <row r="8750" spans="1:2" x14ac:dyDescent="0.25">
      <c r="A8750" s="4">
        <v>34206</v>
      </c>
      <c r="B8750" s="90">
        <v>35.619999999999997</v>
      </c>
    </row>
    <row r="8751" spans="1:2" x14ac:dyDescent="0.25">
      <c r="A8751" s="4">
        <v>34205</v>
      </c>
      <c r="B8751" s="90">
        <v>35.35</v>
      </c>
    </row>
    <row r="8752" spans="1:2" x14ac:dyDescent="0.25">
      <c r="A8752" s="4">
        <v>34204</v>
      </c>
      <c r="B8752" s="90">
        <v>34.950000000000003</v>
      </c>
    </row>
    <row r="8753" spans="1:2" x14ac:dyDescent="0.25">
      <c r="A8753" s="4">
        <v>34203</v>
      </c>
      <c r="B8753" s="90">
        <v>33.020000000000003</v>
      </c>
    </row>
    <row r="8754" spans="1:2" x14ac:dyDescent="0.25">
      <c r="A8754" s="4">
        <v>34202</v>
      </c>
      <c r="B8754" s="90">
        <v>31.13</v>
      </c>
    </row>
    <row r="8755" spans="1:2" x14ac:dyDescent="0.25">
      <c r="A8755" s="4">
        <v>34201</v>
      </c>
      <c r="B8755" s="90">
        <v>30.9</v>
      </c>
    </row>
    <row r="8756" spans="1:2" x14ac:dyDescent="0.25">
      <c r="A8756" s="4">
        <v>34200</v>
      </c>
      <c r="B8756" s="90">
        <v>32.64</v>
      </c>
    </row>
    <row r="8757" spans="1:2" x14ac:dyDescent="0.25">
      <c r="A8757" s="4">
        <v>34199</v>
      </c>
      <c r="B8757" s="90">
        <v>34.380000000000003</v>
      </c>
    </row>
    <row r="8758" spans="1:2" x14ac:dyDescent="0.25">
      <c r="A8758" s="4">
        <v>34198</v>
      </c>
      <c r="B8758" s="90">
        <v>34.159999999999997</v>
      </c>
    </row>
    <row r="8759" spans="1:2" x14ac:dyDescent="0.25">
      <c r="A8759" s="4">
        <v>34197</v>
      </c>
      <c r="B8759" s="90">
        <v>33.85</v>
      </c>
    </row>
    <row r="8760" spans="1:2" x14ac:dyDescent="0.25">
      <c r="A8760" s="4">
        <v>34196</v>
      </c>
      <c r="B8760" s="90">
        <v>31.97</v>
      </c>
    </row>
    <row r="8761" spans="1:2" x14ac:dyDescent="0.25">
      <c r="A8761" s="4">
        <v>34195</v>
      </c>
      <c r="B8761" s="90">
        <v>30.11</v>
      </c>
    </row>
    <row r="8762" spans="1:2" x14ac:dyDescent="0.25">
      <c r="A8762" s="4">
        <v>34194</v>
      </c>
      <c r="B8762" s="90">
        <v>29.95</v>
      </c>
    </row>
    <row r="8763" spans="1:2" x14ac:dyDescent="0.25">
      <c r="A8763" s="4">
        <v>34193</v>
      </c>
      <c r="B8763" s="90">
        <v>31.67</v>
      </c>
    </row>
    <row r="8764" spans="1:2" x14ac:dyDescent="0.25">
      <c r="A8764" s="4">
        <v>34192</v>
      </c>
      <c r="B8764" s="90">
        <v>33.61</v>
      </c>
    </row>
    <row r="8765" spans="1:2" x14ac:dyDescent="0.25">
      <c r="A8765" s="4">
        <v>34191</v>
      </c>
      <c r="B8765" s="90">
        <v>33.69</v>
      </c>
    </row>
    <row r="8766" spans="1:2" x14ac:dyDescent="0.25">
      <c r="A8766" s="4">
        <v>34190</v>
      </c>
      <c r="B8766" s="90">
        <v>33.729999999999997</v>
      </c>
    </row>
    <row r="8767" spans="1:2" x14ac:dyDescent="0.25">
      <c r="A8767" s="4">
        <v>34189</v>
      </c>
      <c r="B8767" s="90">
        <v>31.84</v>
      </c>
    </row>
    <row r="8768" spans="1:2" x14ac:dyDescent="0.25">
      <c r="A8768" s="4">
        <v>34188</v>
      </c>
      <c r="B8768" s="90">
        <v>31.84</v>
      </c>
    </row>
    <row r="8769" spans="1:2" x14ac:dyDescent="0.25">
      <c r="A8769" s="4">
        <v>34187</v>
      </c>
      <c r="B8769" s="90">
        <v>31.82</v>
      </c>
    </row>
    <row r="8770" spans="1:2" x14ac:dyDescent="0.25">
      <c r="A8770" s="4">
        <v>34186</v>
      </c>
      <c r="B8770" s="90">
        <v>33.659999999999997</v>
      </c>
    </row>
    <row r="8771" spans="1:2" x14ac:dyDescent="0.25">
      <c r="A8771" s="4">
        <v>34185</v>
      </c>
      <c r="B8771" s="90">
        <v>35.53</v>
      </c>
    </row>
    <row r="8772" spans="1:2" x14ac:dyDescent="0.25">
      <c r="A8772" s="4">
        <v>34184</v>
      </c>
      <c r="B8772" s="90">
        <v>35.51</v>
      </c>
    </row>
    <row r="8773" spans="1:2" x14ac:dyDescent="0.25">
      <c r="A8773" s="4">
        <v>34183</v>
      </c>
      <c r="B8773" s="90">
        <v>35.26</v>
      </c>
    </row>
    <row r="8774" spans="1:2" x14ac:dyDescent="0.25">
      <c r="A8774" s="4">
        <v>34182</v>
      </c>
      <c r="B8774" s="90">
        <v>33.340000000000003</v>
      </c>
    </row>
    <row r="8775" spans="1:2" x14ac:dyDescent="0.25">
      <c r="A8775" s="4">
        <v>34181</v>
      </c>
      <c r="B8775" s="90">
        <v>31.41</v>
      </c>
    </row>
    <row r="8776" spans="1:2" x14ac:dyDescent="0.25">
      <c r="A8776" s="4">
        <v>34180</v>
      </c>
      <c r="B8776" s="90">
        <v>31.23</v>
      </c>
    </row>
    <row r="8777" spans="1:2" x14ac:dyDescent="0.25">
      <c r="A8777" s="4">
        <v>34179</v>
      </c>
      <c r="B8777" s="90">
        <v>32.75</v>
      </c>
    </row>
    <row r="8778" spans="1:2" x14ac:dyDescent="0.25">
      <c r="A8778" s="4">
        <v>34178</v>
      </c>
      <c r="B8778" s="90">
        <v>34.36</v>
      </c>
    </row>
    <row r="8779" spans="1:2" x14ac:dyDescent="0.25">
      <c r="A8779" s="4">
        <v>34177</v>
      </c>
      <c r="B8779" s="90">
        <v>34.18</v>
      </c>
    </row>
    <row r="8780" spans="1:2" x14ac:dyDescent="0.25">
      <c r="A8780" s="4">
        <v>34176</v>
      </c>
      <c r="B8780" s="90">
        <v>33.93</v>
      </c>
    </row>
    <row r="8781" spans="1:2" x14ac:dyDescent="0.25">
      <c r="A8781" s="4">
        <v>34175</v>
      </c>
      <c r="B8781" s="90">
        <v>32.159999999999997</v>
      </c>
    </row>
    <row r="8782" spans="1:2" x14ac:dyDescent="0.25">
      <c r="A8782" s="4">
        <v>34174</v>
      </c>
      <c r="B8782" s="90">
        <v>30.42</v>
      </c>
    </row>
    <row r="8783" spans="1:2" x14ac:dyDescent="0.25">
      <c r="A8783" s="4">
        <v>34173</v>
      </c>
      <c r="B8783" s="90">
        <v>30.32</v>
      </c>
    </row>
    <row r="8784" spans="1:2" x14ac:dyDescent="0.25">
      <c r="A8784" s="4">
        <v>34172</v>
      </c>
      <c r="B8784" s="90">
        <v>31.94</v>
      </c>
    </row>
    <row r="8785" spans="1:2" x14ac:dyDescent="0.25">
      <c r="A8785" s="4">
        <v>34171</v>
      </c>
      <c r="B8785" s="90">
        <v>33.56</v>
      </c>
    </row>
    <row r="8786" spans="1:2" x14ac:dyDescent="0.25">
      <c r="A8786" s="4">
        <v>34170</v>
      </c>
      <c r="B8786" s="90">
        <v>33.39</v>
      </c>
    </row>
    <row r="8787" spans="1:2" x14ac:dyDescent="0.25">
      <c r="A8787" s="4">
        <v>34169</v>
      </c>
      <c r="B8787" s="90">
        <v>33.18</v>
      </c>
    </row>
    <row r="8788" spans="1:2" x14ac:dyDescent="0.25">
      <c r="A8788" s="4">
        <v>34168</v>
      </c>
      <c r="B8788" s="90">
        <v>31.46</v>
      </c>
    </row>
    <row r="8789" spans="1:2" x14ac:dyDescent="0.25">
      <c r="A8789" s="4">
        <v>34167</v>
      </c>
      <c r="B8789" s="90">
        <v>29.76</v>
      </c>
    </row>
    <row r="8790" spans="1:2" x14ac:dyDescent="0.25">
      <c r="A8790" s="4">
        <v>34166</v>
      </c>
      <c r="B8790" s="90">
        <v>29.66</v>
      </c>
    </row>
    <row r="8791" spans="1:2" x14ac:dyDescent="0.25">
      <c r="A8791" s="4">
        <v>34165</v>
      </c>
      <c r="B8791" s="90">
        <v>31.29</v>
      </c>
    </row>
    <row r="8792" spans="1:2" x14ac:dyDescent="0.25">
      <c r="A8792" s="4">
        <v>34164</v>
      </c>
      <c r="B8792" s="90">
        <v>32.89</v>
      </c>
    </row>
    <row r="8793" spans="1:2" x14ac:dyDescent="0.25">
      <c r="A8793" s="4">
        <v>34163</v>
      </c>
      <c r="B8793" s="90">
        <v>32.71</v>
      </c>
    </row>
    <row r="8794" spans="1:2" x14ac:dyDescent="0.25">
      <c r="A8794" s="4">
        <v>34162</v>
      </c>
      <c r="B8794" s="90">
        <v>32.46</v>
      </c>
    </row>
    <row r="8795" spans="1:2" x14ac:dyDescent="0.25">
      <c r="A8795" s="4">
        <v>34161</v>
      </c>
      <c r="B8795" s="90">
        <v>30.78</v>
      </c>
    </row>
    <row r="8796" spans="1:2" x14ac:dyDescent="0.25">
      <c r="A8796" s="4">
        <v>34160</v>
      </c>
      <c r="B8796" s="90">
        <v>29.12</v>
      </c>
    </row>
    <row r="8797" spans="1:2" x14ac:dyDescent="0.25">
      <c r="A8797" s="4">
        <v>34159</v>
      </c>
      <c r="B8797" s="90">
        <v>29.06</v>
      </c>
    </row>
    <row r="8798" spans="1:2" x14ac:dyDescent="0.25">
      <c r="A8798" s="4">
        <v>34158</v>
      </c>
      <c r="B8798" s="90">
        <v>30.71</v>
      </c>
    </row>
    <row r="8799" spans="1:2" x14ac:dyDescent="0.25">
      <c r="A8799" s="4">
        <v>34157</v>
      </c>
      <c r="B8799" s="90">
        <v>32.44</v>
      </c>
    </row>
    <row r="8800" spans="1:2" x14ac:dyDescent="0.25">
      <c r="A8800" s="4">
        <v>34156</v>
      </c>
      <c r="B8800" s="90">
        <v>32.4</v>
      </c>
    </row>
    <row r="8801" spans="1:2" x14ac:dyDescent="0.25">
      <c r="A8801" s="4">
        <v>34155</v>
      </c>
      <c r="B8801" s="90">
        <v>32.229999999999997</v>
      </c>
    </row>
    <row r="8802" spans="1:2" x14ac:dyDescent="0.25">
      <c r="A8802" s="4">
        <v>34154</v>
      </c>
      <c r="B8802" s="90">
        <v>30.56</v>
      </c>
    </row>
    <row r="8803" spans="1:2" x14ac:dyDescent="0.25">
      <c r="A8803" s="4">
        <v>34153</v>
      </c>
      <c r="B8803" s="90">
        <v>28.91</v>
      </c>
    </row>
    <row r="8804" spans="1:2" x14ac:dyDescent="0.25">
      <c r="A8804" s="4">
        <v>34152</v>
      </c>
      <c r="B8804" s="90">
        <v>28.82</v>
      </c>
    </row>
    <row r="8805" spans="1:2" x14ac:dyDescent="0.25">
      <c r="A8805" s="4">
        <v>34151</v>
      </c>
      <c r="B8805" s="90">
        <v>30.37</v>
      </c>
    </row>
    <row r="8806" spans="1:2" x14ac:dyDescent="0.25">
      <c r="A8806" s="4">
        <v>34150</v>
      </c>
      <c r="B8806" s="90">
        <v>30.12</v>
      </c>
    </row>
    <row r="8807" spans="1:2" x14ac:dyDescent="0.25">
      <c r="A8807" s="4">
        <v>34149</v>
      </c>
      <c r="B8807" s="90">
        <v>30.08</v>
      </c>
    </row>
    <row r="8808" spans="1:2" x14ac:dyDescent="0.25">
      <c r="A8808" s="4">
        <v>34148</v>
      </c>
      <c r="B8808" s="90">
        <v>30.01</v>
      </c>
    </row>
    <row r="8809" spans="1:2" x14ac:dyDescent="0.25">
      <c r="A8809" s="4">
        <v>34147</v>
      </c>
      <c r="B8809" s="90">
        <v>28.4</v>
      </c>
    </row>
    <row r="8810" spans="1:2" x14ac:dyDescent="0.25">
      <c r="A8810" s="4">
        <v>34146</v>
      </c>
      <c r="B8810" s="90">
        <v>26.8</v>
      </c>
    </row>
    <row r="8811" spans="1:2" x14ac:dyDescent="0.25">
      <c r="A8811" s="4">
        <v>34145</v>
      </c>
      <c r="B8811" s="90">
        <v>28.36</v>
      </c>
    </row>
    <row r="8812" spans="1:2" x14ac:dyDescent="0.25">
      <c r="A8812" s="4">
        <v>34144</v>
      </c>
      <c r="B8812" s="90">
        <v>29.9</v>
      </c>
    </row>
    <row r="8813" spans="1:2" x14ac:dyDescent="0.25">
      <c r="A8813" s="4">
        <v>34143</v>
      </c>
      <c r="B8813" s="90">
        <v>29.83</v>
      </c>
    </row>
    <row r="8814" spans="1:2" x14ac:dyDescent="0.25">
      <c r="A8814" s="4">
        <v>34142</v>
      </c>
      <c r="B8814" s="90">
        <v>29.84</v>
      </c>
    </row>
    <row r="8815" spans="1:2" x14ac:dyDescent="0.25">
      <c r="A8815" s="4">
        <v>34141</v>
      </c>
      <c r="B8815" s="90">
        <v>29.86</v>
      </c>
    </row>
    <row r="8816" spans="1:2" x14ac:dyDescent="0.25">
      <c r="A8816" s="4">
        <v>34140</v>
      </c>
      <c r="B8816" s="90">
        <v>28.27</v>
      </c>
    </row>
    <row r="8817" spans="1:2" x14ac:dyDescent="0.25">
      <c r="A8817" s="4">
        <v>34139</v>
      </c>
      <c r="B8817" s="90">
        <v>26.7</v>
      </c>
    </row>
    <row r="8818" spans="1:2" x14ac:dyDescent="0.25">
      <c r="A8818" s="4">
        <v>34138</v>
      </c>
      <c r="B8818" s="90">
        <v>28.41</v>
      </c>
    </row>
    <row r="8819" spans="1:2" x14ac:dyDescent="0.25">
      <c r="A8819" s="4">
        <v>34137</v>
      </c>
      <c r="B8819" s="90">
        <v>30.13</v>
      </c>
    </row>
    <row r="8820" spans="1:2" x14ac:dyDescent="0.25">
      <c r="A8820" s="4">
        <v>34136</v>
      </c>
      <c r="B8820" s="90">
        <v>30.25</v>
      </c>
    </row>
    <row r="8821" spans="1:2" x14ac:dyDescent="0.25">
      <c r="A8821" s="4">
        <v>34135</v>
      </c>
      <c r="B8821" s="90">
        <v>30.41</v>
      </c>
    </row>
    <row r="8822" spans="1:2" x14ac:dyDescent="0.25">
      <c r="A8822" s="4">
        <v>34134</v>
      </c>
      <c r="B8822" s="90">
        <v>30.63</v>
      </c>
    </row>
    <row r="8823" spans="1:2" x14ac:dyDescent="0.25">
      <c r="A8823" s="4">
        <v>34133</v>
      </c>
      <c r="B8823" s="90">
        <v>29.01</v>
      </c>
    </row>
    <row r="8824" spans="1:2" x14ac:dyDescent="0.25">
      <c r="A8824" s="4">
        <v>34132</v>
      </c>
      <c r="B8824" s="90">
        <v>27.41</v>
      </c>
    </row>
    <row r="8825" spans="1:2" x14ac:dyDescent="0.25">
      <c r="A8825" s="4">
        <v>34131</v>
      </c>
      <c r="B8825" s="90">
        <v>29.26</v>
      </c>
    </row>
    <row r="8826" spans="1:2" x14ac:dyDescent="0.25">
      <c r="A8826" s="4">
        <v>34130</v>
      </c>
      <c r="B8826" s="90">
        <v>29.26</v>
      </c>
    </row>
    <row r="8827" spans="1:2" x14ac:dyDescent="0.25">
      <c r="A8827" s="4">
        <v>34129</v>
      </c>
      <c r="B8827" s="90">
        <v>29.4</v>
      </c>
    </row>
    <row r="8828" spans="1:2" x14ac:dyDescent="0.25">
      <c r="A8828" s="4">
        <v>34128</v>
      </c>
      <c r="B8828" s="90">
        <v>29.51</v>
      </c>
    </row>
    <row r="8829" spans="1:2" x14ac:dyDescent="0.25">
      <c r="A8829" s="4">
        <v>34127</v>
      </c>
      <c r="B8829" s="90">
        <v>29.56</v>
      </c>
    </row>
    <row r="8830" spans="1:2" x14ac:dyDescent="0.25">
      <c r="A8830" s="4">
        <v>34126</v>
      </c>
      <c r="B8830" s="90">
        <v>27.94</v>
      </c>
    </row>
    <row r="8831" spans="1:2" x14ac:dyDescent="0.25">
      <c r="A8831" s="4">
        <v>34125</v>
      </c>
      <c r="B8831" s="90">
        <v>26.35</v>
      </c>
    </row>
    <row r="8832" spans="1:2" x14ac:dyDescent="0.25">
      <c r="A8832" s="4">
        <v>34124</v>
      </c>
      <c r="B8832" s="90">
        <v>28.06</v>
      </c>
    </row>
    <row r="8833" spans="1:2" x14ac:dyDescent="0.25">
      <c r="A8833" s="4">
        <v>34123</v>
      </c>
      <c r="B8833" s="90">
        <v>29.8</v>
      </c>
    </row>
    <row r="8834" spans="1:2" x14ac:dyDescent="0.25">
      <c r="A8834" s="4">
        <v>34122</v>
      </c>
      <c r="B8834" s="90">
        <v>29.93</v>
      </c>
    </row>
    <row r="8835" spans="1:2" x14ac:dyDescent="0.25">
      <c r="A8835" s="4">
        <v>34121</v>
      </c>
      <c r="B8835" s="90">
        <v>30.08</v>
      </c>
    </row>
    <row r="8836" spans="1:2" x14ac:dyDescent="0.25">
      <c r="A8836" s="4">
        <v>34120</v>
      </c>
      <c r="B8836" s="90">
        <v>31.77</v>
      </c>
    </row>
    <row r="8837" spans="1:2" x14ac:dyDescent="0.25">
      <c r="A8837" s="4">
        <v>34119</v>
      </c>
      <c r="B8837" s="90">
        <v>30.04</v>
      </c>
    </row>
    <row r="8838" spans="1:2" x14ac:dyDescent="0.25">
      <c r="A8838" s="4">
        <v>34118</v>
      </c>
      <c r="B8838" s="90">
        <v>28.33</v>
      </c>
    </row>
    <row r="8839" spans="1:2" x14ac:dyDescent="0.25">
      <c r="A8839" s="4">
        <v>34117</v>
      </c>
      <c r="B8839" s="90">
        <v>28.2</v>
      </c>
    </row>
    <row r="8840" spans="1:2" x14ac:dyDescent="0.25">
      <c r="A8840" s="4">
        <v>34116</v>
      </c>
      <c r="B8840" s="90">
        <v>29.5</v>
      </c>
    </row>
    <row r="8841" spans="1:2" x14ac:dyDescent="0.25">
      <c r="A8841" s="4">
        <v>34115</v>
      </c>
      <c r="B8841" s="90">
        <v>31.02</v>
      </c>
    </row>
    <row r="8842" spans="1:2" x14ac:dyDescent="0.25">
      <c r="A8842" s="4">
        <v>34114</v>
      </c>
      <c r="B8842" s="90">
        <v>30.8</v>
      </c>
    </row>
    <row r="8843" spans="1:2" x14ac:dyDescent="0.25">
      <c r="A8843" s="4">
        <v>34113</v>
      </c>
      <c r="B8843" s="90">
        <v>30.56</v>
      </c>
    </row>
    <row r="8844" spans="1:2" x14ac:dyDescent="0.25">
      <c r="A8844" s="4">
        <v>34112</v>
      </c>
      <c r="B8844" s="90">
        <v>28.9</v>
      </c>
    </row>
    <row r="8845" spans="1:2" x14ac:dyDescent="0.25">
      <c r="A8845" s="4">
        <v>34111</v>
      </c>
      <c r="B8845" s="90">
        <v>27.26</v>
      </c>
    </row>
    <row r="8846" spans="1:2" x14ac:dyDescent="0.25">
      <c r="A8846" s="4">
        <v>34110</v>
      </c>
      <c r="B8846" s="90">
        <v>27.21</v>
      </c>
    </row>
    <row r="8847" spans="1:2" x14ac:dyDescent="0.25">
      <c r="A8847" s="4">
        <v>34109</v>
      </c>
      <c r="B8847" s="90">
        <v>28.84</v>
      </c>
    </row>
    <row r="8848" spans="1:2" x14ac:dyDescent="0.25">
      <c r="A8848" s="4">
        <v>34108</v>
      </c>
      <c r="B8848" s="90">
        <v>30.58</v>
      </c>
    </row>
    <row r="8849" spans="1:2" x14ac:dyDescent="0.25">
      <c r="A8849" s="4">
        <v>34107</v>
      </c>
      <c r="B8849" s="90">
        <v>30.47</v>
      </c>
    </row>
    <row r="8850" spans="1:2" x14ac:dyDescent="0.25">
      <c r="A8850" s="4">
        <v>34106</v>
      </c>
      <c r="B8850" s="90">
        <v>30.31</v>
      </c>
    </row>
    <row r="8851" spans="1:2" x14ac:dyDescent="0.25">
      <c r="A8851" s="4">
        <v>34105</v>
      </c>
      <c r="B8851" s="90">
        <v>28.67</v>
      </c>
    </row>
    <row r="8852" spans="1:2" x14ac:dyDescent="0.25">
      <c r="A8852" s="4">
        <v>34104</v>
      </c>
      <c r="B8852" s="90">
        <v>27.04</v>
      </c>
    </row>
    <row r="8853" spans="1:2" x14ac:dyDescent="0.25">
      <c r="A8853" s="4">
        <v>34103</v>
      </c>
      <c r="B8853" s="90">
        <v>26.85</v>
      </c>
    </row>
    <row r="8854" spans="1:2" x14ac:dyDescent="0.25">
      <c r="A8854" s="4">
        <v>34102</v>
      </c>
      <c r="B8854" s="90">
        <v>28.33</v>
      </c>
    </row>
    <row r="8855" spans="1:2" x14ac:dyDescent="0.25">
      <c r="A8855" s="4">
        <v>34101</v>
      </c>
      <c r="B8855" s="90">
        <v>29.88</v>
      </c>
    </row>
    <row r="8856" spans="1:2" x14ac:dyDescent="0.25">
      <c r="A8856" s="4">
        <v>34100</v>
      </c>
      <c r="B8856" s="90">
        <v>29.87</v>
      </c>
    </row>
    <row r="8857" spans="1:2" x14ac:dyDescent="0.25">
      <c r="A8857" s="4">
        <v>34099</v>
      </c>
      <c r="B8857" s="90">
        <v>31.52</v>
      </c>
    </row>
    <row r="8858" spans="1:2" x14ac:dyDescent="0.25">
      <c r="A8858" s="4">
        <v>34098</v>
      </c>
      <c r="B8858" s="90">
        <v>29.88</v>
      </c>
    </row>
    <row r="8859" spans="1:2" x14ac:dyDescent="0.25">
      <c r="A8859" s="4">
        <v>34097</v>
      </c>
      <c r="B8859" s="90">
        <v>28.26</v>
      </c>
    </row>
    <row r="8860" spans="1:2" x14ac:dyDescent="0.25">
      <c r="A8860" s="4">
        <v>34096</v>
      </c>
      <c r="B8860" s="90">
        <v>28.25</v>
      </c>
    </row>
    <row r="8861" spans="1:2" x14ac:dyDescent="0.25">
      <c r="A8861" s="4">
        <v>34095</v>
      </c>
      <c r="B8861" s="90">
        <v>30.04</v>
      </c>
    </row>
    <row r="8862" spans="1:2" x14ac:dyDescent="0.25">
      <c r="A8862" s="4">
        <v>34094</v>
      </c>
      <c r="B8862" s="90">
        <v>31.9</v>
      </c>
    </row>
    <row r="8863" spans="1:2" x14ac:dyDescent="0.25">
      <c r="A8863" s="4">
        <v>34093</v>
      </c>
      <c r="B8863" s="90">
        <v>32.11</v>
      </c>
    </row>
    <row r="8864" spans="1:2" x14ac:dyDescent="0.25">
      <c r="A8864" s="4">
        <v>34092</v>
      </c>
      <c r="B8864" s="90">
        <v>32.01</v>
      </c>
    </row>
    <row r="8865" spans="1:2" x14ac:dyDescent="0.25">
      <c r="A8865" s="4">
        <v>34091</v>
      </c>
      <c r="B8865" s="90">
        <v>30.34</v>
      </c>
    </row>
    <row r="8866" spans="1:2" x14ac:dyDescent="0.25">
      <c r="A8866" s="4">
        <v>34090</v>
      </c>
      <c r="B8866" s="90">
        <v>27.144100000000002</v>
      </c>
    </row>
    <row r="8867" spans="1:2" x14ac:dyDescent="0.25">
      <c r="A8867" s="4">
        <v>34089</v>
      </c>
      <c r="B8867" s="90">
        <v>28.8462</v>
      </c>
    </row>
    <row r="8868" spans="1:2" x14ac:dyDescent="0.25">
      <c r="A8868" s="4">
        <v>34088</v>
      </c>
      <c r="B8868" s="90">
        <v>30.571200000000001</v>
      </c>
    </row>
    <row r="8869" spans="1:2" x14ac:dyDescent="0.25">
      <c r="A8869" s="4">
        <v>34087</v>
      </c>
      <c r="B8869" s="90">
        <v>30.739799999999999</v>
      </c>
    </row>
    <row r="8870" spans="1:2" x14ac:dyDescent="0.25">
      <c r="A8870" s="4">
        <v>34086</v>
      </c>
      <c r="B8870" s="90">
        <v>30.9087</v>
      </c>
    </row>
    <row r="8871" spans="1:2" x14ac:dyDescent="0.25">
      <c r="A8871" s="4">
        <v>34085</v>
      </c>
      <c r="B8871" s="90">
        <v>31.0778</v>
      </c>
    </row>
    <row r="8872" spans="1:2" x14ac:dyDescent="0.25">
      <c r="A8872" s="4">
        <v>34084</v>
      </c>
      <c r="B8872" s="90">
        <v>29.513300000000001</v>
      </c>
    </row>
    <row r="8873" spans="1:2" x14ac:dyDescent="0.25">
      <c r="A8873" s="4">
        <v>34083</v>
      </c>
      <c r="B8873" s="90">
        <v>27.967500000000001</v>
      </c>
    </row>
    <row r="8874" spans="1:2" x14ac:dyDescent="0.25">
      <c r="A8874" s="4">
        <v>34082</v>
      </c>
      <c r="B8874" s="90">
        <v>29.680599999999998</v>
      </c>
    </row>
    <row r="8875" spans="1:2" x14ac:dyDescent="0.25">
      <c r="A8875" s="4">
        <v>34081</v>
      </c>
      <c r="B8875" s="90">
        <v>31.416699999999999</v>
      </c>
    </row>
    <row r="8876" spans="1:2" x14ac:dyDescent="0.25">
      <c r="A8876" s="4">
        <v>34080</v>
      </c>
      <c r="B8876" s="90">
        <v>29.848199999999999</v>
      </c>
    </row>
    <row r="8877" spans="1:2" x14ac:dyDescent="0.25">
      <c r="A8877" s="4">
        <v>34079</v>
      </c>
      <c r="B8877" s="90">
        <v>30.015899999999998</v>
      </c>
    </row>
    <row r="8878" spans="1:2" x14ac:dyDescent="0.25">
      <c r="A8878" s="4">
        <v>34078</v>
      </c>
      <c r="B8878" s="90">
        <v>30.183900000000001</v>
      </c>
    </row>
    <row r="8879" spans="1:2" x14ac:dyDescent="0.25">
      <c r="A8879" s="4">
        <v>34077</v>
      </c>
      <c r="B8879" s="90">
        <v>28.63</v>
      </c>
    </row>
    <row r="8880" spans="1:2" x14ac:dyDescent="0.25">
      <c r="A8880" s="4">
        <v>34076</v>
      </c>
      <c r="B8880" s="90">
        <v>27.0947</v>
      </c>
    </row>
    <row r="8881" spans="1:2" x14ac:dyDescent="0.25">
      <c r="A8881" s="4">
        <v>34075</v>
      </c>
      <c r="B8881" s="90">
        <v>28.796199999999999</v>
      </c>
    </row>
    <row r="8882" spans="1:2" x14ac:dyDescent="0.25">
      <c r="A8882" s="4">
        <v>34074</v>
      </c>
      <c r="B8882" s="90">
        <v>30.520399999999999</v>
      </c>
    </row>
    <row r="8883" spans="1:2" x14ac:dyDescent="0.25">
      <c r="A8883" s="4">
        <v>34073</v>
      </c>
      <c r="B8883" s="90">
        <v>30.622199999999999</v>
      </c>
    </row>
    <row r="8884" spans="1:2" x14ac:dyDescent="0.25">
      <c r="A8884" s="4">
        <v>34072</v>
      </c>
      <c r="B8884" s="90">
        <v>30.724</v>
      </c>
    </row>
    <row r="8885" spans="1:2" x14ac:dyDescent="0.25">
      <c r="A8885" s="4">
        <v>34071</v>
      </c>
      <c r="B8885" s="90">
        <v>30.825900000000001</v>
      </c>
    </row>
    <row r="8886" spans="1:2" x14ac:dyDescent="0.25">
      <c r="A8886" s="4">
        <v>34070</v>
      </c>
      <c r="B8886" s="90">
        <v>29.264399999999998</v>
      </c>
    </row>
    <row r="8887" spans="1:2" x14ac:dyDescent="0.25">
      <c r="A8887" s="4">
        <v>34069</v>
      </c>
      <c r="B8887" s="90">
        <v>27.721499999999999</v>
      </c>
    </row>
    <row r="8888" spans="1:2" x14ac:dyDescent="0.25">
      <c r="A8888" s="4">
        <v>34068</v>
      </c>
      <c r="B8888" s="90">
        <v>27.721499999999999</v>
      </c>
    </row>
    <row r="8889" spans="1:2" x14ac:dyDescent="0.25">
      <c r="A8889" s="4">
        <v>34067</v>
      </c>
      <c r="B8889" s="90">
        <v>27.721499999999999</v>
      </c>
    </row>
    <row r="8890" spans="1:2" x14ac:dyDescent="0.25">
      <c r="A8890" s="4">
        <v>34066</v>
      </c>
      <c r="B8890" s="90">
        <v>27.821000000000002</v>
      </c>
    </row>
    <row r="8891" spans="1:2" x14ac:dyDescent="0.25">
      <c r="A8891" s="4">
        <v>34065</v>
      </c>
      <c r="B8891" s="90">
        <v>27.9207</v>
      </c>
    </row>
    <row r="8892" spans="1:2" x14ac:dyDescent="0.25">
      <c r="A8892" s="4">
        <v>34064</v>
      </c>
      <c r="B8892" s="90">
        <v>28.020399999999999</v>
      </c>
    </row>
    <row r="8893" spans="1:2" x14ac:dyDescent="0.25">
      <c r="A8893" s="4">
        <v>34063</v>
      </c>
      <c r="B8893" s="90">
        <v>26.4923</v>
      </c>
    </row>
    <row r="8894" spans="1:2" x14ac:dyDescent="0.25">
      <c r="A8894" s="4">
        <v>34062</v>
      </c>
      <c r="B8894" s="90">
        <v>24.982600000000001</v>
      </c>
    </row>
    <row r="8895" spans="1:2" x14ac:dyDescent="0.25">
      <c r="A8895" s="4">
        <v>34061</v>
      </c>
      <c r="B8895" s="90">
        <v>26.590900000000001</v>
      </c>
    </row>
    <row r="8896" spans="1:2" x14ac:dyDescent="0.25">
      <c r="A8896" s="4">
        <v>34060</v>
      </c>
      <c r="B8896" s="90">
        <v>28.22</v>
      </c>
    </row>
    <row r="8897" spans="1:2" x14ac:dyDescent="0.25">
      <c r="A8897" s="4">
        <v>34059</v>
      </c>
      <c r="B8897" s="90">
        <v>29.500699999999998</v>
      </c>
    </row>
    <row r="8898" spans="1:2" x14ac:dyDescent="0.25">
      <c r="A8898" s="4">
        <v>34058</v>
      </c>
      <c r="B8898" s="90">
        <v>29.066299999999998</v>
      </c>
    </row>
    <row r="8899" spans="1:2" x14ac:dyDescent="0.25">
      <c r="A8899" s="4">
        <v>34057</v>
      </c>
      <c r="B8899" s="90">
        <v>28.633299999999998</v>
      </c>
    </row>
    <row r="8900" spans="1:2" x14ac:dyDescent="0.25">
      <c r="A8900" s="4">
        <v>34056</v>
      </c>
      <c r="B8900" s="90">
        <v>26.934000000000001</v>
      </c>
    </row>
    <row r="8901" spans="1:2" x14ac:dyDescent="0.25">
      <c r="A8901" s="4">
        <v>34055</v>
      </c>
      <c r="B8901" s="90">
        <v>25.257200000000001</v>
      </c>
    </row>
    <row r="8902" spans="1:2" x14ac:dyDescent="0.25">
      <c r="A8902" s="4">
        <v>34054</v>
      </c>
      <c r="B8902" s="90">
        <v>24.837</v>
      </c>
    </row>
    <row r="8903" spans="1:2" x14ac:dyDescent="0.25">
      <c r="A8903" s="4">
        <v>34053</v>
      </c>
      <c r="B8903" s="90">
        <v>26.0839</v>
      </c>
    </row>
    <row r="8904" spans="1:2" x14ac:dyDescent="0.25">
      <c r="A8904" s="4">
        <v>34052</v>
      </c>
      <c r="B8904" s="90">
        <v>27.3432</v>
      </c>
    </row>
    <row r="8905" spans="1:2" x14ac:dyDescent="0.25">
      <c r="A8905" s="4">
        <v>34051</v>
      </c>
      <c r="B8905" s="90">
        <v>26.916</v>
      </c>
    </row>
    <row r="8906" spans="1:2" x14ac:dyDescent="0.25">
      <c r="A8906" s="4">
        <v>34050</v>
      </c>
      <c r="B8906" s="90">
        <v>26.490300000000001</v>
      </c>
    </row>
    <row r="8907" spans="1:2" x14ac:dyDescent="0.25">
      <c r="A8907" s="4">
        <v>34049</v>
      </c>
      <c r="B8907" s="90">
        <v>26.490300000000001</v>
      </c>
    </row>
    <row r="8908" spans="1:2" x14ac:dyDescent="0.25">
      <c r="A8908" s="4">
        <v>34048</v>
      </c>
      <c r="B8908" s="90">
        <v>24.819299999999998</v>
      </c>
    </row>
    <row r="8909" spans="1:2" x14ac:dyDescent="0.25">
      <c r="A8909" s="4">
        <v>34047</v>
      </c>
      <c r="B8909" s="90">
        <v>24.400600000000001</v>
      </c>
    </row>
    <row r="8910" spans="1:2" x14ac:dyDescent="0.25">
      <c r="A8910" s="4">
        <v>34046</v>
      </c>
      <c r="B8910" s="90">
        <v>25.6431</v>
      </c>
    </row>
    <row r="8911" spans="1:2" x14ac:dyDescent="0.25">
      <c r="A8911" s="4">
        <v>34045</v>
      </c>
      <c r="B8911" s="90">
        <v>26.898099999999999</v>
      </c>
    </row>
    <row r="8912" spans="1:2" x14ac:dyDescent="0.25">
      <c r="A8912" s="4">
        <v>34044</v>
      </c>
      <c r="B8912" s="90">
        <v>26.4724</v>
      </c>
    </row>
    <row r="8913" spans="1:2" x14ac:dyDescent="0.25">
      <c r="A8913" s="4">
        <v>34043</v>
      </c>
      <c r="B8913" s="90">
        <v>26.048200000000001</v>
      </c>
    </row>
    <row r="8914" spans="1:2" x14ac:dyDescent="0.25">
      <c r="A8914" s="4">
        <v>34042</v>
      </c>
      <c r="B8914" s="90">
        <v>24.4467</v>
      </c>
    </row>
    <row r="8915" spans="1:2" x14ac:dyDescent="0.25">
      <c r="A8915" s="4">
        <v>34041</v>
      </c>
      <c r="B8915" s="90">
        <v>22.865600000000001</v>
      </c>
    </row>
    <row r="8916" spans="1:2" x14ac:dyDescent="0.25">
      <c r="A8916" s="4">
        <v>34040</v>
      </c>
      <c r="B8916" s="90">
        <v>22.516100000000002</v>
      </c>
    </row>
    <row r="8917" spans="1:2" x14ac:dyDescent="0.25">
      <c r="A8917" s="4">
        <v>34039</v>
      </c>
      <c r="B8917" s="90">
        <v>23.739799999999999</v>
      </c>
    </row>
    <row r="8918" spans="1:2" x14ac:dyDescent="0.25">
      <c r="A8918" s="4">
        <v>34038</v>
      </c>
      <c r="B8918" s="90">
        <v>24.991599999999998</v>
      </c>
    </row>
    <row r="8919" spans="1:2" x14ac:dyDescent="0.25">
      <c r="A8919" s="4">
        <v>34037</v>
      </c>
      <c r="B8919" s="90">
        <v>26.2561</v>
      </c>
    </row>
    <row r="8920" spans="1:2" x14ac:dyDescent="0.25">
      <c r="A8920" s="4">
        <v>34036</v>
      </c>
      <c r="B8920" s="90">
        <v>27.5334</v>
      </c>
    </row>
    <row r="8921" spans="1:2" x14ac:dyDescent="0.25">
      <c r="A8921" s="4">
        <v>34035</v>
      </c>
      <c r="B8921" s="90">
        <v>25.913</v>
      </c>
    </row>
    <row r="8922" spans="1:2" x14ac:dyDescent="0.25">
      <c r="A8922" s="4">
        <v>34034</v>
      </c>
      <c r="B8922" s="90">
        <v>24.313300000000002</v>
      </c>
    </row>
    <row r="8923" spans="1:2" x14ac:dyDescent="0.25">
      <c r="A8923" s="4">
        <v>34033</v>
      </c>
      <c r="B8923" s="90">
        <v>23.9755</v>
      </c>
    </row>
    <row r="8924" spans="1:2" x14ac:dyDescent="0.25">
      <c r="A8924" s="4">
        <v>34032</v>
      </c>
      <c r="B8924" s="90">
        <v>25.229700000000001</v>
      </c>
    </row>
    <row r="8925" spans="1:2" x14ac:dyDescent="0.25">
      <c r="A8925" s="4">
        <v>34031</v>
      </c>
      <c r="B8925" s="90">
        <v>26.496500000000001</v>
      </c>
    </row>
    <row r="8926" spans="1:2" x14ac:dyDescent="0.25">
      <c r="A8926" s="4">
        <v>34030</v>
      </c>
      <c r="B8926" s="90">
        <v>26.152799999999999</v>
      </c>
    </row>
    <row r="8927" spans="1:2" x14ac:dyDescent="0.25">
      <c r="A8927" s="4">
        <v>34029</v>
      </c>
      <c r="B8927" s="90">
        <v>22.1143</v>
      </c>
    </row>
    <row r="8928" spans="1:2" x14ac:dyDescent="0.25">
      <c r="A8928" s="4">
        <v>34028</v>
      </c>
      <c r="B8928" s="90">
        <v>22.1143</v>
      </c>
    </row>
    <row r="8929" spans="1:2" x14ac:dyDescent="0.25">
      <c r="A8929" s="4">
        <v>34027</v>
      </c>
      <c r="B8929" s="90">
        <v>22.1143</v>
      </c>
    </row>
    <row r="8930" spans="1:2" x14ac:dyDescent="0.25">
      <c r="A8930" s="4">
        <v>34026</v>
      </c>
      <c r="B8930" s="90">
        <v>22.475300000000001</v>
      </c>
    </row>
    <row r="8931" spans="1:2" x14ac:dyDescent="0.25">
      <c r="A8931" s="4">
        <v>34025</v>
      </c>
      <c r="B8931" s="90">
        <v>22.837499999999999</v>
      </c>
    </row>
    <row r="8932" spans="1:2" x14ac:dyDescent="0.25">
      <c r="A8932" s="4">
        <v>34024</v>
      </c>
      <c r="B8932" s="90">
        <v>23.200700000000001</v>
      </c>
    </row>
    <row r="8933" spans="1:2" x14ac:dyDescent="0.25">
      <c r="A8933" s="4">
        <v>34023</v>
      </c>
      <c r="B8933" s="90">
        <v>21.982299999999999</v>
      </c>
    </row>
    <row r="8934" spans="1:2" x14ac:dyDescent="0.25">
      <c r="A8934" s="4">
        <v>34022</v>
      </c>
      <c r="B8934" s="90">
        <v>20.776</v>
      </c>
    </row>
    <row r="8935" spans="1:2" x14ac:dyDescent="0.25">
      <c r="A8935" s="4">
        <v>34021</v>
      </c>
      <c r="B8935" s="90">
        <v>20.776</v>
      </c>
    </row>
    <row r="8936" spans="1:2" x14ac:dyDescent="0.25">
      <c r="A8936" s="4">
        <v>34020</v>
      </c>
      <c r="B8936" s="90">
        <v>20.776</v>
      </c>
    </row>
    <row r="8937" spans="1:2" x14ac:dyDescent="0.25">
      <c r="A8937" s="4">
        <v>34019</v>
      </c>
      <c r="B8937" s="90">
        <v>21.133099999999999</v>
      </c>
    </row>
    <row r="8938" spans="1:2" x14ac:dyDescent="0.25">
      <c r="A8938" s="4">
        <v>34018</v>
      </c>
      <c r="B8938" s="90">
        <v>21.491299999999999</v>
      </c>
    </row>
    <row r="8939" spans="1:2" x14ac:dyDescent="0.25">
      <c r="A8939" s="4">
        <v>34017</v>
      </c>
      <c r="B8939" s="90">
        <v>21.8505</v>
      </c>
    </row>
    <row r="8940" spans="1:2" x14ac:dyDescent="0.25">
      <c r="A8940" s="4">
        <v>34016</v>
      </c>
      <c r="B8940" s="90">
        <v>22.210799999999999</v>
      </c>
    </row>
    <row r="8941" spans="1:2" x14ac:dyDescent="0.25">
      <c r="A8941" s="4">
        <v>34015</v>
      </c>
      <c r="B8941" s="90">
        <v>22.572099999999999</v>
      </c>
    </row>
    <row r="8942" spans="1:2" x14ac:dyDescent="0.25">
      <c r="A8942" s="4">
        <v>34014</v>
      </c>
      <c r="B8942" s="90">
        <v>22.572099999999999</v>
      </c>
    </row>
    <row r="8943" spans="1:2" x14ac:dyDescent="0.25">
      <c r="A8943" s="4">
        <v>34013</v>
      </c>
      <c r="B8943" s="90">
        <v>22.572099999999999</v>
      </c>
    </row>
    <row r="8944" spans="1:2" x14ac:dyDescent="0.25">
      <c r="A8944" s="4">
        <v>34012</v>
      </c>
      <c r="B8944" s="90">
        <v>22.9346</v>
      </c>
    </row>
    <row r="8945" spans="1:2" x14ac:dyDescent="0.25">
      <c r="A8945" s="4">
        <v>34011</v>
      </c>
      <c r="B8945" s="90">
        <v>23.298100000000002</v>
      </c>
    </row>
    <row r="8946" spans="1:2" x14ac:dyDescent="0.25">
      <c r="A8946" s="4">
        <v>34010</v>
      </c>
      <c r="B8946" s="90">
        <v>23.646899999999999</v>
      </c>
    </row>
    <row r="8947" spans="1:2" x14ac:dyDescent="0.25">
      <c r="A8947" s="4">
        <v>34009</v>
      </c>
      <c r="B8947" s="90">
        <v>24.005700000000001</v>
      </c>
    </row>
    <row r="8948" spans="1:2" x14ac:dyDescent="0.25">
      <c r="A8948" s="4">
        <v>34008</v>
      </c>
      <c r="B8948" s="90">
        <v>24.381900000000002</v>
      </c>
    </row>
    <row r="8949" spans="1:2" x14ac:dyDescent="0.25">
      <c r="A8949" s="4">
        <v>34007</v>
      </c>
      <c r="B8949" s="90">
        <v>24.381900000000002</v>
      </c>
    </row>
    <row r="8950" spans="1:2" x14ac:dyDescent="0.25">
      <c r="A8950" s="4">
        <v>34006</v>
      </c>
      <c r="B8950" s="90">
        <v>24.381900000000002</v>
      </c>
    </row>
    <row r="8951" spans="1:2" x14ac:dyDescent="0.25">
      <c r="A8951" s="4">
        <v>34005</v>
      </c>
      <c r="B8951" s="90">
        <v>24.7667</v>
      </c>
    </row>
    <row r="8952" spans="1:2" x14ac:dyDescent="0.25">
      <c r="A8952" s="4">
        <v>34004</v>
      </c>
      <c r="B8952" s="90">
        <v>25.166899999999998</v>
      </c>
    </row>
    <row r="8953" spans="1:2" x14ac:dyDescent="0.25">
      <c r="A8953" s="4">
        <v>34003</v>
      </c>
      <c r="B8953" s="90">
        <v>25.5684</v>
      </c>
    </row>
    <row r="8954" spans="1:2" x14ac:dyDescent="0.25">
      <c r="A8954" s="4">
        <v>34002</v>
      </c>
      <c r="B8954" s="90">
        <v>25.983499999999999</v>
      </c>
    </row>
    <row r="8955" spans="1:2" x14ac:dyDescent="0.25">
      <c r="A8955" s="4">
        <v>34001</v>
      </c>
      <c r="B8955" s="90">
        <v>26.4</v>
      </c>
    </row>
    <row r="8956" spans="1:2" x14ac:dyDescent="0.25">
      <c r="A8956" s="4">
        <v>34000</v>
      </c>
      <c r="B8956" s="90">
        <v>26.4</v>
      </c>
    </row>
    <row r="8957" spans="1:2" x14ac:dyDescent="0.25">
      <c r="A8957" s="4">
        <v>33999</v>
      </c>
      <c r="B8957" s="90">
        <v>26.4</v>
      </c>
    </row>
    <row r="8958" spans="1:2" x14ac:dyDescent="0.25">
      <c r="A8958" s="4">
        <v>33998</v>
      </c>
      <c r="B8958" s="90">
        <v>27.9254</v>
      </c>
    </row>
    <row r="8959" spans="1:2" x14ac:dyDescent="0.25">
      <c r="A8959" s="4">
        <v>33997</v>
      </c>
      <c r="B8959" s="90">
        <v>29.469100000000001</v>
      </c>
    </row>
    <row r="8960" spans="1:2" x14ac:dyDescent="0.25">
      <c r="A8960" s="4">
        <v>33996</v>
      </c>
      <c r="B8960" s="90">
        <v>31.031500000000001</v>
      </c>
    </row>
    <row r="8961" spans="1:2" x14ac:dyDescent="0.25">
      <c r="A8961" s="4">
        <v>33995</v>
      </c>
      <c r="B8961" s="90">
        <v>30.914200000000001</v>
      </c>
    </row>
    <row r="8962" spans="1:2" x14ac:dyDescent="0.25">
      <c r="A8962" s="4">
        <v>33994</v>
      </c>
      <c r="B8962" s="90">
        <v>30.797000000000001</v>
      </c>
    </row>
    <row r="8963" spans="1:2" x14ac:dyDescent="0.25">
      <c r="A8963" s="4">
        <v>33993</v>
      </c>
      <c r="B8963" s="90">
        <v>29.121700000000001</v>
      </c>
    </row>
    <row r="8964" spans="1:2" x14ac:dyDescent="0.25">
      <c r="A8964" s="4">
        <v>33992</v>
      </c>
      <c r="B8964" s="90">
        <v>29.121700000000001</v>
      </c>
    </row>
    <row r="8965" spans="1:2" x14ac:dyDescent="0.25">
      <c r="A8965" s="4">
        <v>33991</v>
      </c>
      <c r="B8965" s="90">
        <v>30.6799</v>
      </c>
    </row>
    <row r="8966" spans="1:2" x14ac:dyDescent="0.25">
      <c r="A8966" s="4">
        <v>33990</v>
      </c>
      <c r="B8966" s="90">
        <v>32.256900000000002</v>
      </c>
    </row>
    <row r="8967" spans="1:2" x14ac:dyDescent="0.25">
      <c r="A8967" s="4">
        <v>33989</v>
      </c>
      <c r="B8967" s="90">
        <v>33.853000000000002</v>
      </c>
    </row>
    <row r="8968" spans="1:2" x14ac:dyDescent="0.25">
      <c r="A8968" s="4">
        <v>33988</v>
      </c>
      <c r="B8968" s="90">
        <v>33.7331</v>
      </c>
    </row>
    <row r="8969" spans="1:2" x14ac:dyDescent="0.25">
      <c r="A8969" s="4">
        <v>33987</v>
      </c>
      <c r="B8969" s="90">
        <v>33.613399999999999</v>
      </c>
    </row>
    <row r="8970" spans="1:2" x14ac:dyDescent="0.25">
      <c r="A8970" s="4">
        <v>33986</v>
      </c>
      <c r="B8970" s="90">
        <v>31.902100000000001</v>
      </c>
    </row>
    <row r="8971" spans="1:2" x14ac:dyDescent="0.25">
      <c r="A8971" s="4">
        <v>33985</v>
      </c>
      <c r="B8971" s="90">
        <v>30.212599999999998</v>
      </c>
    </row>
    <row r="8972" spans="1:2" x14ac:dyDescent="0.25">
      <c r="A8972" s="4">
        <v>33984</v>
      </c>
      <c r="B8972" s="90">
        <v>30.0961</v>
      </c>
    </row>
    <row r="8973" spans="1:2" x14ac:dyDescent="0.25">
      <c r="A8973" s="4">
        <v>33983</v>
      </c>
      <c r="B8973" s="90">
        <v>31.666</v>
      </c>
    </row>
    <row r="8974" spans="1:2" x14ac:dyDescent="0.25">
      <c r="A8974" s="4">
        <v>33982</v>
      </c>
      <c r="B8974" s="90">
        <v>33.232100000000003</v>
      </c>
    </row>
    <row r="8975" spans="1:2" x14ac:dyDescent="0.25">
      <c r="A8975" s="4">
        <v>33981</v>
      </c>
      <c r="B8975" s="90">
        <v>33.0901</v>
      </c>
    </row>
    <row r="8976" spans="1:2" x14ac:dyDescent="0.25">
      <c r="A8976" s="4">
        <v>33980</v>
      </c>
      <c r="B8976" s="90">
        <v>32.925699999999999</v>
      </c>
    </row>
    <row r="8977" spans="1:2" x14ac:dyDescent="0.25">
      <c r="A8977" s="4">
        <v>33979</v>
      </c>
      <c r="B8977" s="90">
        <v>31.223099999999999</v>
      </c>
    </row>
    <row r="8978" spans="1:2" x14ac:dyDescent="0.25">
      <c r="A8978" s="4">
        <v>33978</v>
      </c>
      <c r="B8978" s="90">
        <v>29.533100000000001</v>
      </c>
    </row>
    <row r="8979" spans="1:2" x14ac:dyDescent="0.25">
      <c r="A8979" s="4">
        <v>33977</v>
      </c>
      <c r="B8979" s="90">
        <v>29.346699999999998</v>
      </c>
    </row>
    <row r="8980" spans="1:2" x14ac:dyDescent="0.25">
      <c r="A8980" s="4">
        <v>33976</v>
      </c>
      <c r="B8980" s="90">
        <v>30.85</v>
      </c>
    </row>
    <row r="8981" spans="1:2" x14ac:dyDescent="0.25">
      <c r="A8981" s="4">
        <v>33975</v>
      </c>
      <c r="B8981" s="90">
        <v>32.370899999999999</v>
      </c>
    </row>
    <row r="8982" spans="1:2" x14ac:dyDescent="0.25">
      <c r="A8982" s="4">
        <v>33974</v>
      </c>
      <c r="B8982" s="90">
        <v>32.159300000000002</v>
      </c>
    </row>
    <row r="8983" spans="1:2" x14ac:dyDescent="0.25">
      <c r="A8983" s="4">
        <v>33973</v>
      </c>
      <c r="B8983" s="90">
        <v>31.933199999999999</v>
      </c>
    </row>
    <row r="8984" spans="1:2" x14ac:dyDescent="0.25">
      <c r="A8984" s="4">
        <v>33972</v>
      </c>
      <c r="B8984" s="90">
        <v>30.194299999999998</v>
      </c>
    </row>
    <row r="8985" spans="1:2" x14ac:dyDescent="0.25">
      <c r="A8985" s="4">
        <v>33971</v>
      </c>
      <c r="B8985" s="90">
        <v>28.465699999999998</v>
      </c>
    </row>
    <row r="8986" spans="1:2" x14ac:dyDescent="0.25">
      <c r="A8986" s="4">
        <v>33970</v>
      </c>
      <c r="B8986" s="90">
        <v>26.76</v>
      </c>
    </row>
    <row r="8987" spans="1:2" x14ac:dyDescent="0.25">
      <c r="A8987" s="4">
        <v>33969</v>
      </c>
      <c r="B8987" s="90">
        <v>28.0105</v>
      </c>
    </row>
    <row r="8988" spans="1:2" x14ac:dyDescent="0.25">
      <c r="A8988" s="4">
        <v>33968</v>
      </c>
      <c r="B8988" s="90">
        <v>29.273299999999999</v>
      </c>
    </row>
    <row r="8989" spans="1:2" x14ac:dyDescent="0.25">
      <c r="A8989" s="4">
        <v>33967</v>
      </c>
      <c r="B8989" s="90">
        <v>28.991900000000001</v>
      </c>
    </row>
    <row r="8990" spans="1:2" x14ac:dyDescent="0.25">
      <c r="A8990" s="4">
        <v>33966</v>
      </c>
      <c r="B8990" s="90">
        <v>28.711200000000002</v>
      </c>
    </row>
    <row r="8991" spans="1:2" x14ac:dyDescent="0.25">
      <c r="A8991" s="4">
        <v>33965</v>
      </c>
      <c r="B8991" s="90">
        <v>27.176400000000001</v>
      </c>
    </row>
    <row r="8992" spans="1:2" x14ac:dyDescent="0.25">
      <c r="A8992" s="4">
        <v>33964</v>
      </c>
      <c r="B8992" s="90">
        <v>25.66</v>
      </c>
    </row>
    <row r="8993" spans="1:2" x14ac:dyDescent="0.25">
      <c r="A8993" s="4">
        <v>33963</v>
      </c>
      <c r="B8993" s="90">
        <v>24.1617</v>
      </c>
    </row>
    <row r="8994" spans="1:2" x14ac:dyDescent="0.25">
      <c r="A8994" s="4">
        <v>33962</v>
      </c>
      <c r="B8994" s="90">
        <v>25.386500000000002</v>
      </c>
    </row>
    <row r="8995" spans="1:2" x14ac:dyDescent="0.25">
      <c r="A8995" s="4">
        <v>33961</v>
      </c>
      <c r="B8995" s="90">
        <v>26.6234</v>
      </c>
    </row>
    <row r="8996" spans="1:2" x14ac:dyDescent="0.25">
      <c r="A8996" s="4">
        <v>33960</v>
      </c>
      <c r="B8996" s="90">
        <v>26.347799999999999</v>
      </c>
    </row>
    <row r="8997" spans="1:2" x14ac:dyDescent="0.25">
      <c r="A8997" s="4">
        <v>33959</v>
      </c>
      <c r="B8997" s="90">
        <v>26.072800000000001</v>
      </c>
    </row>
    <row r="8998" spans="1:2" x14ac:dyDescent="0.25">
      <c r="A8998" s="4">
        <v>33958</v>
      </c>
      <c r="B8998" s="90">
        <v>24.569600000000001</v>
      </c>
    </row>
    <row r="8999" spans="1:2" x14ac:dyDescent="0.25">
      <c r="A8999" s="4">
        <v>33957</v>
      </c>
      <c r="B8999" s="90">
        <v>23.084199999999999</v>
      </c>
    </row>
    <row r="9000" spans="1:2" x14ac:dyDescent="0.25">
      <c r="A9000" s="4">
        <v>33956</v>
      </c>
      <c r="B9000" s="90">
        <v>22.816400000000002</v>
      </c>
    </row>
    <row r="9001" spans="1:2" x14ac:dyDescent="0.25">
      <c r="A9001" s="4">
        <v>33955</v>
      </c>
      <c r="B9001" s="90">
        <v>24.027899999999999</v>
      </c>
    </row>
    <row r="9002" spans="1:2" x14ac:dyDescent="0.25">
      <c r="A9002" s="4">
        <v>33954</v>
      </c>
      <c r="B9002" s="90">
        <v>25.2514</v>
      </c>
    </row>
    <row r="9003" spans="1:2" x14ac:dyDescent="0.25">
      <c r="A9003" s="4">
        <v>33953</v>
      </c>
      <c r="B9003" s="90">
        <v>24.9788</v>
      </c>
    </row>
    <row r="9004" spans="1:2" x14ac:dyDescent="0.25">
      <c r="A9004" s="4">
        <v>33952</v>
      </c>
      <c r="B9004" s="90">
        <v>24.706800000000001</v>
      </c>
    </row>
    <row r="9005" spans="1:2" x14ac:dyDescent="0.25">
      <c r="A9005" s="4">
        <v>33951</v>
      </c>
      <c r="B9005" s="90">
        <v>23.2409</v>
      </c>
    </row>
    <row r="9006" spans="1:2" x14ac:dyDescent="0.25">
      <c r="A9006" s="4">
        <v>33950</v>
      </c>
      <c r="B9006" s="90">
        <v>21.792300000000001</v>
      </c>
    </row>
    <row r="9007" spans="1:2" x14ac:dyDescent="0.25">
      <c r="A9007" s="4">
        <v>33949</v>
      </c>
      <c r="B9007" s="90">
        <v>21.5686</v>
      </c>
    </row>
    <row r="9008" spans="1:2" x14ac:dyDescent="0.25">
      <c r="A9008" s="4">
        <v>33948</v>
      </c>
      <c r="B9008" s="90">
        <v>22.757200000000001</v>
      </c>
    </row>
    <row r="9009" spans="1:2" x14ac:dyDescent="0.25">
      <c r="A9009" s="4">
        <v>33947</v>
      </c>
      <c r="B9009" s="90">
        <v>23.9575</v>
      </c>
    </row>
    <row r="9010" spans="1:2" x14ac:dyDescent="0.25">
      <c r="A9010" s="4">
        <v>33946</v>
      </c>
      <c r="B9010" s="90">
        <v>23.712900000000001</v>
      </c>
    </row>
    <row r="9011" spans="1:2" x14ac:dyDescent="0.25">
      <c r="A9011" s="4">
        <v>33945</v>
      </c>
      <c r="B9011" s="90">
        <v>23.481000000000002</v>
      </c>
    </row>
    <row r="9012" spans="1:2" x14ac:dyDescent="0.25">
      <c r="A9012" s="4">
        <v>33944</v>
      </c>
      <c r="B9012" s="90">
        <v>22.0623</v>
      </c>
    </row>
    <row r="9013" spans="1:2" x14ac:dyDescent="0.25">
      <c r="A9013" s="4">
        <v>33943</v>
      </c>
      <c r="B9013" s="90">
        <v>20.66</v>
      </c>
    </row>
    <row r="9014" spans="1:2" x14ac:dyDescent="0.25">
      <c r="A9014" s="4">
        <v>33942</v>
      </c>
      <c r="B9014" s="90">
        <v>20.4284</v>
      </c>
    </row>
    <row r="9015" spans="1:2" x14ac:dyDescent="0.25">
      <c r="A9015" s="4">
        <v>33941</v>
      </c>
      <c r="B9015" s="90">
        <v>21.5943</v>
      </c>
    </row>
    <row r="9016" spans="1:2" x14ac:dyDescent="0.25">
      <c r="A9016" s="4">
        <v>33940</v>
      </c>
      <c r="B9016" s="90">
        <v>22.766500000000001</v>
      </c>
    </row>
    <row r="9017" spans="1:2" x14ac:dyDescent="0.25">
      <c r="A9017" s="4">
        <v>33939</v>
      </c>
      <c r="B9017" s="90">
        <v>22.7392</v>
      </c>
    </row>
    <row r="9018" spans="1:2" x14ac:dyDescent="0.25">
      <c r="A9018" s="4">
        <v>33938</v>
      </c>
      <c r="B9018" s="90">
        <v>22.796500000000002</v>
      </c>
    </row>
    <row r="9019" spans="1:2" x14ac:dyDescent="0.25">
      <c r="A9019" s="4">
        <v>33937</v>
      </c>
      <c r="B9019" s="90">
        <v>21.597000000000001</v>
      </c>
    </row>
    <row r="9020" spans="1:2" x14ac:dyDescent="0.25">
      <c r="A9020" s="4">
        <v>33936</v>
      </c>
      <c r="B9020" s="90">
        <v>20.409199999999998</v>
      </c>
    </row>
    <row r="9021" spans="1:2" x14ac:dyDescent="0.25">
      <c r="A9021" s="4">
        <v>33935</v>
      </c>
      <c r="B9021" s="90">
        <v>21.6538</v>
      </c>
    </row>
    <row r="9022" spans="1:2" x14ac:dyDescent="0.25">
      <c r="A9022" s="4">
        <v>33934</v>
      </c>
      <c r="B9022" s="90">
        <v>22.911200000000001</v>
      </c>
    </row>
    <row r="9023" spans="1:2" x14ac:dyDescent="0.25">
      <c r="A9023" s="4">
        <v>33933</v>
      </c>
      <c r="B9023" s="90">
        <v>24.181699999999999</v>
      </c>
    </row>
    <row r="9024" spans="1:2" x14ac:dyDescent="0.25">
      <c r="A9024" s="4">
        <v>33932</v>
      </c>
      <c r="B9024" s="90">
        <v>24.239699999999999</v>
      </c>
    </row>
    <row r="9025" spans="1:2" x14ac:dyDescent="0.25">
      <c r="A9025" s="4">
        <v>33931</v>
      </c>
      <c r="B9025" s="90">
        <v>24.297699999999999</v>
      </c>
    </row>
    <row r="9026" spans="1:2" x14ac:dyDescent="0.25">
      <c r="A9026" s="4">
        <v>33930</v>
      </c>
      <c r="B9026" s="90">
        <v>23.083500000000001</v>
      </c>
    </row>
    <row r="9027" spans="1:2" x14ac:dyDescent="0.25">
      <c r="A9027" s="4">
        <v>33929</v>
      </c>
      <c r="B9027" s="90">
        <v>21.8812</v>
      </c>
    </row>
    <row r="9028" spans="1:2" x14ac:dyDescent="0.25">
      <c r="A9028" s="4">
        <v>33928</v>
      </c>
      <c r="B9028" s="90">
        <v>23.140999999999998</v>
      </c>
    </row>
    <row r="9029" spans="1:2" x14ac:dyDescent="0.25">
      <c r="A9029" s="4">
        <v>33927</v>
      </c>
      <c r="B9029" s="90">
        <v>24.413900000000002</v>
      </c>
    </row>
    <row r="9030" spans="1:2" x14ac:dyDescent="0.25">
      <c r="A9030" s="4">
        <v>33926</v>
      </c>
      <c r="B9030" s="90">
        <v>24.472000000000001</v>
      </c>
    </row>
    <row r="9031" spans="1:2" x14ac:dyDescent="0.25">
      <c r="A9031" s="4">
        <v>33925</v>
      </c>
      <c r="B9031" s="90">
        <v>24.530100000000001</v>
      </c>
    </row>
    <row r="9032" spans="1:2" x14ac:dyDescent="0.25">
      <c r="A9032" s="4">
        <v>33924</v>
      </c>
      <c r="B9032" s="90">
        <v>24.5883</v>
      </c>
    </row>
    <row r="9033" spans="1:2" x14ac:dyDescent="0.25">
      <c r="A9033" s="4">
        <v>33923</v>
      </c>
      <c r="B9033" s="90">
        <v>23.371200000000002</v>
      </c>
    </row>
    <row r="9034" spans="1:2" x14ac:dyDescent="0.25">
      <c r="A9034" s="4">
        <v>33922</v>
      </c>
      <c r="B9034" s="90">
        <v>22.1661</v>
      </c>
    </row>
    <row r="9035" spans="1:2" x14ac:dyDescent="0.25">
      <c r="A9035" s="4">
        <v>33921</v>
      </c>
      <c r="B9035" s="90">
        <v>23.428899999999999</v>
      </c>
    </row>
    <row r="9036" spans="1:2" x14ac:dyDescent="0.25">
      <c r="A9036" s="4">
        <v>33920</v>
      </c>
      <c r="B9036" s="90">
        <v>24.713899999999999</v>
      </c>
    </row>
    <row r="9037" spans="1:2" x14ac:dyDescent="0.25">
      <c r="A9037" s="4">
        <v>33919</v>
      </c>
      <c r="B9037" s="90">
        <v>24.8125</v>
      </c>
    </row>
    <row r="9038" spans="1:2" x14ac:dyDescent="0.25">
      <c r="A9038" s="4">
        <v>33918</v>
      </c>
      <c r="B9038" s="90">
        <v>24.936399999999999</v>
      </c>
    </row>
    <row r="9039" spans="1:2" x14ac:dyDescent="0.25">
      <c r="A9039" s="4">
        <v>33917</v>
      </c>
      <c r="B9039" s="90">
        <v>25.060400000000001</v>
      </c>
    </row>
    <row r="9040" spans="1:2" x14ac:dyDescent="0.25">
      <c r="A9040" s="4">
        <v>33916</v>
      </c>
      <c r="B9040" s="90">
        <v>23.855699999999999</v>
      </c>
    </row>
    <row r="9041" spans="1:2" x14ac:dyDescent="0.25">
      <c r="A9041" s="4">
        <v>33915</v>
      </c>
      <c r="B9041" s="90">
        <v>22.662600000000001</v>
      </c>
    </row>
    <row r="9042" spans="1:2" x14ac:dyDescent="0.25">
      <c r="A9042" s="4">
        <v>33914</v>
      </c>
      <c r="B9042" s="90">
        <v>23.997399999999999</v>
      </c>
    </row>
    <row r="9043" spans="1:2" x14ac:dyDescent="0.25">
      <c r="A9043" s="4">
        <v>33913</v>
      </c>
      <c r="B9043" s="90">
        <v>25.346699999999998</v>
      </c>
    </row>
    <row r="9044" spans="1:2" x14ac:dyDescent="0.25">
      <c r="A9044" s="4">
        <v>33912</v>
      </c>
      <c r="B9044" s="90">
        <v>25.512499999999999</v>
      </c>
    </row>
    <row r="9045" spans="1:2" x14ac:dyDescent="0.25">
      <c r="A9045" s="4">
        <v>33911</v>
      </c>
      <c r="B9045" s="90">
        <v>25.678599999999999</v>
      </c>
    </row>
    <row r="9046" spans="1:2" x14ac:dyDescent="0.25">
      <c r="A9046" s="4">
        <v>33910</v>
      </c>
      <c r="B9046" s="90">
        <v>24.4786</v>
      </c>
    </row>
    <row r="9047" spans="1:2" x14ac:dyDescent="0.25">
      <c r="A9047" s="4">
        <v>33909</v>
      </c>
      <c r="B9047" s="90">
        <v>23.29</v>
      </c>
    </row>
    <row r="9048" spans="1:2" x14ac:dyDescent="0.25">
      <c r="A9048" s="4">
        <v>33908</v>
      </c>
      <c r="B9048" s="90">
        <v>23.29</v>
      </c>
    </row>
    <row r="9049" spans="1:2" x14ac:dyDescent="0.25">
      <c r="A9049" s="4">
        <v>33907</v>
      </c>
      <c r="B9049" s="90">
        <v>23.3215</v>
      </c>
    </row>
    <row r="9050" spans="1:2" x14ac:dyDescent="0.25">
      <c r="A9050" s="4">
        <v>33906</v>
      </c>
      <c r="B9050" s="90">
        <v>24.628</v>
      </c>
    </row>
    <row r="9051" spans="1:2" x14ac:dyDescent="0.25">
      <c r="A9051" s="4">
        <v>33905</v>
      </c>
      <c r="B9051" s="90">
        <v>25.9483</v>
      </c>
    </row>
    <row r="9052" spans="1:2" x14ac:dyDescent="0.25">
      <c r="A9052" s="4">
        <v>33904</v>
      </c>
      <c r="B9052" s="90">
        <v>25.980499999999999</v>
      </c>
    </row>
    <row r="9053" spans="1:2" x14ac:dyDescent="0.25">
      <c r="A9053" s="4">
        <v>33903</v>
      </c>
      <c r="B9053" s="90">
        <v>26.012599999999999</v>
      </c>
    </row>
    <row r="9054" spans="1:2" x14ac:dyDescent="0.25">
      <c r="A9054" s="4">
        <v>33902</v>
      </c>
      <c r="B9054" s="90">
        <v>24.723400000000002</v>
      </c>
    </row>
    <row r="9055" spans="1:2" x14ac:dyDescent="0.25">
      <c r="A9055" s="4">
        <v>33901</v>
      </c>
      <c r="B9055" s="90">
        <v>23.447399999999998</v>
      </c>
    </row>
    <row r="9056" spans="1:2" x14ac:dyDescent="0.25">
      <c r="A9056" s="4">
        <v>33900</v>
      </c>
      <c r="B9056" s="90">
        <v>23.478899999999999</v>
      </c>
    </row>
    <row r="9057" spans="1:2" x14ac:dyDescent="0.25">
      <c r="A9057" s="4">
        <v>33899</v>
      </c>
      <c r="B9057" s="90">
        <v>24.787099999999999</v>
      </c>
    </row>
    <row r="9058" spans="1:2" x14ac:dyDescent="0.25">
      <c r="A9058" s="4">
        <v>33898</v>
      </c>
      <c r="B9058" s="90">
        <v>26.109100000000002</v>
      </c>
    </row>
    <row r="9059" spans="1:2" x14ac:dyDescent="0.25">
      <c r="A9059" s="4">
        <v>33897</v>
      </c>
      <c r="B9059" s="90">
        <v>26.141300000000001</v>
      </c>
    </row>
    <row r="9060" spans="1:2" x14ac:dyDescent="0.25">
      <c r="A9060" s="4">
        <v>33896</v>
      </c>
      <c r="B9060" s="90">
        <v>26.173500000000001</v>
      </c>
    </row>
    <row r="9061" spans="1:2" x14ac:dyDescent="0.25">
      <c r="A9061" s="4">
        <v>33895</v>
      </c>
      <c r="B9061" s="90">
        <v>24.8827</v>
      </c>
    </row>
    <row r="9062" spans="1:2" x14ac:dyDescent="0.25">
      <c r="A9062" s="4">
        <v>33894</v>
      </c>
      <c r="B9062" s="90">
        <v>23.605</v>
      </c>
    </row>
    <row r="9063" spans="1:2" x14ac:dyDescent="0.25">
      <c r="A9063" s="4">
        <v>33893</v>
      </c>
      <c r="B9063" s="90">
        <v>23.636600000000001</v>
      </c>
    </row>
    <row r="9064" spans="1:2" x14ac:dyDescent="0.25">
      <c r="A9064" s="4">
        <v>33892</v>
      </c>
      <c r="B9064" s="90">
        <v>24.946400000000001</v>
      </c>
    </row>
    <row r="9065" spans="1:2" x14ac:dyDescent="0.25">
      <c r="A9065" s="4">
        <v>33891</v>
      </c>
      <c r="B9065" s="90">
        <v>26.270099999999999</v>
      </c>
    </row>
    <row r="9066" spans="1:2" x14ac:dyDescent="0.25">
      <c r="A9066" s="4">
        <v>33890</v>
      </c>
      <c r="B9066" s="90">
        <v>26.3202</v>
      </c>
    </row>
    <row r="9067" spans="1:2" x14ac:dyDescent="0.25">
      <c r="A9067" s="4">
        <v>33889</v>
      </c>
      <c r="B9067" s="90">
        <v>25.018599999999999</v>
      </c>
    </row>
    <row r="9068" spans="1:2" x14ac:dyDescent="0.25">
      <c r="A9068" s="4">
        <v>33888</v>
      </c>
      <c r="B9068" s="90">
        <v>23.6995</v>
      </c>
    </row>
    <row r="9069" spans="1:2" x14ac:dyDescent="0.25">
      <c r="A9069" s="4">
        <v>33887</v>
      </c>
      <c r="B9069" s="90">
        <v>22.380299999999998</v>
      </c>
    </row>
    <row r="9070" spans="1:2" x14ac:dyDescent="0.25">
      <c r="A9070" s="4">
        <v>33886</v>
      </c>
      <c r="B9070" s="90">
        <v>22.3752</v>
      </c>
    </row>
    <row r="9071" spans="1:2" x14ac:dyDescent="0.25">
      <c r="A9071" s="4">
        <v>33885</v>
      </c>
      <c r="B9071" s="90">
        <v>23.702300000000001</v>
      </c>
    </row>
    <row r="9072" spans="1:2" x14ac:dyDescent="0.25">
      <c r="A9072" s="4">
        <v>33884</v>
      </c>
      <c r="B9072" s="90">
        <v>25.05</v>
      </c>
    </row>
    <row r="9073" spans="1:2" x14ac:dyDescent="0.25">
      <c r="A9073" s="4">
        <v>33883</v>
      </c>
      <c r="B9073" s="90">
        <v>25.063400000000001</v>
      </c>
    </row>
    <row r="9074" spans="1:2" x14ac:dyDescent="0.25">
      <c r="A9074" s="4">
        <v>33882</v>
      </c>
      <c r="B9074" s="90">
        <v>25.076799999999999</v>
      </c>
    </row>
    <row r="9075" spans="1:2" x14ac:dyDescent="0.25">
      <c r="A9075" s="4">
        <v>33881</v>
      </c>
      <c r="B9075" s="90">
        <v>23.713799999999999</v>
      </c>
    </row>
    <row r="9076" spans="1:2" x14ac:dyDescent="0.25">
      <c r="A9076" s="4">
        <v>33880</v>
      </c>
      <c r="B9076" s="90">
        <v>22.3657</v>
      </c>
    </row>
    <row r="9077" spans="1:2" x14ac:dyDescent="0.25">
      <c r="A9077" s="4">
        <v>33879</v>
      </c>
      <c r="B9077" s="90">
        <v>23.7105</v>
      </c>
    </row>
    <row r="9078" spans="1:2" x14ac:dyDescent="0.25">
      <c r="A9078" s="4">
        <v>33878</v>
      </c>
      <c r="B9078" s="90">
        <v>25.07</v>
      </c>
    </row>
    <row r="9079" spans="1:2" x14ac:dyDescent="0.25">
      <c r="A9079" s="4">
        <v>33877</v>
      </c>
      <c r="B9079" s="90">
        <v>25.1069</v>
      </c>
    </row>
    <row r="9080" spans="1:2" x14ac:dyDescent="0.25">
      <c r="A9080" s="4">
        <v>33876</v>
      </c>
      <c r="B9080" s="90">
        <v>25.143799999999999</v>
      </c>
    </row>
    <row r="9081" spans="1:2" x14ac:dyDescent="0.25">
      <c r="A9081" s="4">
        <v>33875</v>
      </c>
      <c r="B9081" s="90">
        <v>25.180800000000001</v>
      </c>
    </row>
    <row r="9082" spans="1:2" x14ac:dyDescent="0.25">
      <c r="A9082" s="4">
        <v>33874</v>
      </c>
      <c r="B9082" s="90">
        <v>23.868500000000001</v>
      </c>
    </row>
    <row r="9083" spans="1:2" x14ac:dyDescent="0.25">
      <c r="A9083" s="4">
        <v>33873</v>
      </c>
      <c r="B9083" s="90">
        <v>22.569900000000001</v>
      </c>
    </row>
    <row r="9084" spans="1:2" x14ac:dyDescent="0.25">
      <c r="A9084" s="4">
        <v>33872</v>
      </c>
      <c r="B9084" s="90">
        <v>23.905000000000001</v>
      </c>
    </row>
    <row r="9085" spans="1:2" x14ac:dyDescent="0.25">
      <c r="A9085" s="4">
        <v>33871</v>
      </c>
      <c r="B9085" s="90">
        <v>25.2547</v>
      </c>
    </row>
    <row r="9086" spans="1:2" x14ac:dyDescent="0.25">
      <c r="A9086" s="4">
        <v>33870</v>
      </c>
      <c r="B9086" s="90">
        <v>25.291599999999999</v>
      </c>
    </row>
    <row r="9087" spans="1:2" x14ac:dyDescent="0.25">
      <c r="A9087" s="4">
        <v>33869</v>
      </c>
      <c r="B9087" s="90">
        <v>25.328600000000002</v>
      </c>
    </row>
    <row r="9088" spans="1:2" x14ac:dyDescent="0.25">
      <c r="A9088" s="4">
        <v>33868</v>
      </c>
      <c r="B9088" s="90">
        <v>25.365600000000001</v>
      </c>
    </row>
    <row r="9089" spans="1:2" x14ac:dyDescent="0.25">
      <c r="A9089" s="4">
        <v>33867</v>
      </c>
      <c r="B9089" s="90">
        <v>24.051400000000001</v>
      </c>
    </row>
    <row r="9090" spans="1:2" x14ac:dyDescent="0.25">
      <c r="A9090" s="4">
        <v>33866</v>
      </c>
      <c r="B9090" s="90">
        <v>22.750900000000001</v>
      </c>
    </row>
    <row r="9091" spans="1:2" x14ac:dyDescent="0.25">
      <c r="A9091" s="4">
        <v>33865</v>
      </c>
      <c r="B9091" s="90">
        <v>24.088000000000001</v>
      </c>
    </row>
    <row r="9092" spans="1:2" x14ac:dyDescent="0.25">
      <c r="A9092" s="4">
        <v>33864</v>
      </c>
      <c r="B9092" s="90">
        <v>25.439599999999999</v>
      </c>
    </row>
    <row r="9093" spans="1:2" x14ac:dyDescent="0.25">
      <c r="A9093" s="4">
        <v>33863</v>
      </c>
      <c r="B9093" s="90">
        <v>25.476700000000001</v>
      </c>
    </row>
    <row r="9094" spans="1:2" x14ac:dyDescent="0.25">
      <c r="A9094" s="4">
        <v>33862</v>
      </c>
      <c r="B9094" s="90">
        <v>25.5137</v>
      </c>
    </row>
    <row r="9095" spans="1:2" x14ac:dyDescent="0.25">
      <c r="A9095" s="4">
        <v>33861</v>
      </c>
      <c r="B9095" s="90">
        <v>25.550699999999999</v>
      </c>
    </row>
    <row r="9096" spans="1:2" x14ac:dyDescent="0.25">
      <c r="A9096" s="4">
        <v>33860</v>
      </c>
      <c r="B9096" s="90">
        <v>24.216999999999999</v>
      </c>
    </row>
    <row r="9097" spans="1:2" x14ac:dyDescent="0.25">
      <c r="A9097" s="4">
        <v>33859</v>
      </c>
      <c r="B9097" s="90">
        <v>24.216999999999999</v>
      </c>
    </row>
    <row r="9098" spans="1:2" x14ac:dyDescent="0.25">
      <c r="A9098" s="4">
        <v>33858</v>
      </c>
      <c r="B9098" s="90">
        <v>25.552299999999999</v>
      </c>
    </row>
    <row r="9099" spans="1:2" x14ac:dyDescent="0.25">
      <c r="A9099" s="4">
        <v>33857</v>
      </c>
      <c r="B9099" s="90">
        <v>26.902000000000001</v>
      </c>
    </row>
    <row r="9100" spans="1:2" x14ac:dyDescent="0.25">
      <c r="A9100" s="4">
        <v>33856</v>
      </c>
      <c r="B9100" s="90">
        <v>26.903600000000001</v>
      </c>
    </row>
    <row r="9101" spans="1:2" x14ac:dyDescent="0.25">
      <c r="A9101" s="4">
        <v>33855</v>
      </c>
      <c r="B9101" s="90">
        <v>26.8917</v>
      </c>
    </row>
    <row r="9102" spans="1:2" x14ac:dyDescent="0.25">
      <c r="A9102" s="4">
        <v>33854</v>
      </c>
      <c r="B9102" s="90">
        <v>25.524100000000001</v>
      </c>
    </row>
    <row r="9103" spans="1:2" x14ac:dyDescent="0.25">
      <c r="A9103" s="4">
        <v>33853</v>
      </c>
      <c r="B9103" s="90">
        <v>24.159600000000001</v>
      </c>
    </row>
    <row r="9104" spans="1:2" x14ac:dyDescent="0.25">
      <c r="A9104" s="4">
        <v>33852</v>
      </c>
      <c r="B9104" s="90">
        <v>22.81</v>
      </c>
    </row>
    <row r="9105" spans="1:2" x14ac:dyDescent="0.25">
      <c r="A9105" s="4">
        <v>33851</v>
      </c>
      <c r="B9105" s="90">
        <v>24.130199999999999</v>
      </c>
    </row>
    <row r="9106" spans="1:2" x14ac:dyDescent="0.25">
      <c r="A9106" s="4">
        <v>33850</v>
      </c>
      <c r="B9106" s="90">
        <v>25.456199999999999</v>
      </c>
    </row>
    <row r="9107" spans="1:2" x14ac:dyDescent="0.25">
      <c r="A9107" s="4">
        <v>33849</v>
      </c>
      <c r="B9107" s="90">
        <v>25.418099999999999</v>
      </c>
    </row>
    <row r="9108" spans="1:2" x14ac:dyDescent="0.25">
      <c r="A9108" s="4">
        <v>33848</v>
      </c>
      <c r="B9108" s="90">
        <v>25.38</v>
      </c>
    </row>
    <row r="9109" spans="1:2" x14ac:dyDescent="0.25">
      <c r="A9109" s="4">
        <v>33847</v>
      </c>
      <c r="B9109" s="90">
        <v>26.642600000000002</v>
      </c>
    </row>
    <row r="9110" spans="1:2" x14ac:dyDescent="0.25">
      <c r="A9110" s="4">
        <v>33846</v>
      </c>
      <c r="B9110" s="90">
        <v>25.277999999999999</v>
      </c>
    </row>
    <row r="9111" spans="1:2" x14ac:dyDescent="0.25">
      <c r="A9111" s="4">
        <v>33845</v>
      </c>
      <c r="B9111" s="90">
        <v>23.928100000000001</v>
      </c>
    </row>
    <row r="9112" spans="1:2" x14ac:dyDescent="0.25">
      <c r="A9112" s="4">
        <v>33844</v>
      </c>
      <c r="B9112" s="90">
        <v>23.827200000000001</v>
      </c>
    </row>
    <row r="9113" spans="1:2" x14ac:dyDescent="0.25">
      <c r="A9113" s="4">
        <v>33843</v>
      </c>
      <c r="B9113" s="90">
        <v>25.074100000000001</v>
      </c>
    </row>
    <row r="9114" spans="1:2" x14ac:dyDescent="0.25">
      <c r="A9114" s="4">
        <v>33842</v>
      </c>
      <c r="B9114" s="90">
        <v>26.333600000000001</v>
      </c>
    </row>
    <row r="9115" spans="1:2" x14ac:dyDescent="0.25">
      <c r="A9115" s="4">
        <v>33841</v>
      </c>
      <c r="B9115" s="90">
        <v>26.230799999999999</v>
      </c>
    </row>
    <row r="9116" spans="1:2" x14ac:dyDescent="0.25">
      <c r="A9116" s="4">
        <v>33840</v>
      </c>
      <c r="B9116" s="90">
        <v>26.128</v>
      </c>
    </row>
    <row r="9117" spans="1:2" x14ac:dyDescent="0.25">
      <c r="A9117" s="4">
        <v>33839</v>
      </c>
      <c r="B9117" s="90">
        <v>24.768999999999998</v>
      </c>
    </row>
    <row r="9118" spans="1:2" x14ac:dyDescent="0.25">
      <c r="A9118" s="4">
        <v>33838</v>
      </c>
      <c r="B9118" s="90">
        <v>23.424499999999998</v>
      </c>
    </row>
    <row r="9119" spans="1:2" x14ac:dyDescent="0.25">
      <c r="A9119" s="4">
        <v>33837</v>
      </c>
      <c r="B9119" s="90">
        <v>23.324100000000001</v>
      </c>
    </row>
    <row r="9120" spans="1:2" x14ac:dyDescent="0.25">
      <c r="A9120" s="4">
        <v>33836</v>
      </c>
      <c r="B9120" s="90">
        <v>24.565899999999999</v>
      </c>
    </row>
    <row r="9121" spans="1:2" x14ac:dyDescent="0.25">
      <c r="A9121" s="4">
        <v>33835</v>
      </c>
      <c r="B9121" s="90">
        <v>25.8203</v>
      </c>
    </row>
    <row r="9122" spans="1:2" x14ac:dyDescent="0.25">
      <c r="A9122" s="4">
        <v>33834</v>
      </c>
      <c r="B9122" s="90">
        <v>25.7179</v>
      </c>
    </row>
    <row r="9123" spans="1:2" x14ac:dyDescent="0.25">
      <c r="A9123" s="4">
        <v>33833</v>
      </c>
      <c r="B9123" s="90">
        <v>25.615600000000001</v>
      </c>
    </row>
    <row r="9124" spans="1:2" x14ac:dyDescent="0.25">
      <c r="A9124" s="4">
        <v>33832</v>
      </c>
      <c r="B9124" s="90">
        <v>24.262</v>
      </c>
    </row>
    <row r="9125" spans="1:2" x14ac:dyDescent="0.25">
      <c r="A9125" s="4">
        <v>33831</v>
      </c>
      <c r="B9125" s="90">
        <v>22.923100000000002</v>
      </c>
    </row>
    <row r="9126" spans="1:2" x14ac:dyDescent="0.25">
      <c r="A9126" s="4">
        <v>33830</v>
      </c>
      <c r="B9126" s="90">
        <v>22.823</v>
      </c>
    </row>
    <row r="9127" spans="1:2" x14ac:dyDescent="0.25">
      <c r="A9127" s="4">
        <v>33829</v>
      </c>
      <c r="B9127" s="90">
        <v>24.059799999999999</v>
      </c>
    </row>
    <row r="9128" spans="1:2" x14ac:dyDescent="0.25">
      <c r="A9128" s="4">
        <v>33828</v>
      </c>
      <c r="B9128" s="90">
        <v>25.291899999999998</v>
      </c>
    </row>
    <row r="9129" spans="1:2" x14ac:dyDescent="0.25">
      <c r="A9129" s="4">
        <v>33827</v>
      </c>
      <c r="B9129" s="90">
        <v>25.1904</v>
      </c>
    </row>
    <row r="9130" spans="1:2" x14ac:dyDescent="0.25">
      <c r="A9130" s="4">
        <v>33826</v>
      </c>
      <c r="B9130" s="90">
        <v>25.088899999999999</v>
      </c>
    </row>
    <row r="9131" spans="1:2" x14ac:dyDescent="0.25">
      <c r="A9131" s="4">
        <v>33825</v>
      </c>
      <c r="B9131" s="90">
        <v>23.758500000000002</v>
      </c>
    </row>
    <row r="9132" spans="1:2" x14ac:dyDescent="0.25">
      <c r="A9132" s="4">
        <v>33824</v>
      </c>
      <c r="B9132" s="90">
        <v>22.442299999999999</v>
      </c>
    </row>
    <row r="9133" spans="1:2" x14ac:dyDescent="0.25">
      <c r="A9133" s="4">
        <v>33823</v>
      </c>
      <c r="B9133" s="90">
        <v>23.645700000000001</v>
      </c>
    </row>
    <row r="9134" spans="1:2" x14ac:dyDescent="0.25">
      <c r="A9134" s="4">
        <v>33822</v>
      </c>
      <c r="B9134" s="90">
        <v>24.860900000000001</v>
      </c>
    </row>
    <row r="9135" spans="1:2" x14ac:dyDescent="0.25">
      <c r="A9135" s="4">
        <v>33821</v>
      </c>
      <c r="B9135" s="90">
        <v>26.088100000000001</v>
      </c>
    </row>
    <row r="9136" spans="1:2" x14ac:dyDescent="0.25">
      <c r="A9136" s="4">
        <v>33820</v>
      </c>
      <c r="B9136" s="90">
        <v>25.973099999999999</v>
      </c>
    </row>
    <row r="9137" spans="1:2" x14ac:dyDescent="0.25">
      <c r="A9137" s="4">
        <v>33819</v>
      </c>
      <c r="B9137" s="90">
        <v>25.866700000000002</v>
      </c>
    </row>
    <row r="9138" spans="1:2" x14ac:dyDescent="0.25">
      <c r="A9138" s="4">
        <v>33818</v>
      </c>
      <c r="B9138" s="90">
        <v>24.536300000000001</v>
      </c>
    </row>
    <row r="9139" spans="1:2" x14ac:dyDescent="0.25">
      <c r="A9139" s="4">
        <v>33817</v>
      </c>
      <c r="B9139" s="90">
        <v>23.22</v>
      </c>
    </row>
    <row r="9140" spans="1:2" x14ac:dyDescent="0.25">
      <c r="A9140" s="4">
        <v>33816</v>
      </c>
      <c r="B9140" s="90">
        <v>23.1265</v>
      </c>
    </row>
    <row r="9141" spans="1:2" x14ac:dyDescent="0.25">
      <c r="A9141" s="4">
        <v>33815</v>
      </c>
      <c r="B9141" s="90">
        <v>24.272099999999998</v>
      </c>
    </row>
    <row r="9142" spans="1:2" x14ac:dyDescent="0.25">
      <c r="A9142" s="4">
        <v>33814</v>
      </c>
      <c r="B9142" s="90">
        <v>25.4283</v>
      </c>
    </row>
    <row r="9143" spans="1:2" x14ac:dyDescent="0.25">
      <c r="A9143" s="4">
        <v>33813</v>
      </c>
      <c r="B9143" s="90">
        <v>25.333100000000002</v>
      </c>
    </row>
    <row r="9144" spans="1:2" x14ac:dyDescent="0.25">
      <c r="A9144" s="4">
        <v>33812</v>
      </c>
      <c r="B9144" s="90">
        <v>25.238099999999999</v>
      </c>
    </row>
    <row r="9145" spans="1:2" x14ac:dyDescent="0.25">
      <c r="A9145" s="4">
        <v>33811</v>
      </c>
      <c r="B9145" s="90">
        <v>23.9895</v>
      </c>
    </row>
    <row r="9146" spans="1:2" x14ac:dyDescent="0.25">
      <c r="A9146" s="4">
        <v>33810</v>
      </c>
      <c r="B9146" s="90">
        <v>22.753399999999999</v>
      </c>
    </row>
    <row r="9147" spans="1:2" x14ac:dyDescent="0.25">
      <c r="A9147" s="4">
        <v>33809</v>
      </c>
      <c r="B9147" s="90">
        <v>22.660299999999999</v>
      </c>
    </row>
    <row r="9148" spans="1:2" x14ac:dyDescent="0.25">
      <c r="A9148" s="4">
        <v>33808</v>
      </c>
      <c r="B9148" s="90">
        <v>23.801500000000001</v>
      </c>
    </row>
    <row r="9149" spans="1:2" x14ac:dyDescent="0.25">
      <c r="A9149" s="4">
        <v>33807</v>
      </c>
      <c r="B9149" s="90">
        <v>24.953299999999999</v>
      </c>
    </row>
    <row r="9150" spans="1:2" x14ac:dyDescent="0.25">
      <c r="A9150" s="4">
        <v>33806</v>
      </c>
      <c r="B9150" s="90">
        <v>24.858499999999999</v>
      </c>
    </row>
    <row r="9151" spans="1:2" x14ac:dyDescent="0.25">
      <c r="A9151" s="4">
        <v>33805</v>
      </c>
      <c r="B9151" s="90">
        <v>24.7638</v>
      </c>
    </row>
    <row r="9152" spans="1:2" x14ac:dyDescent="0.25">
      <c r="A9152" s="4">
        <v>33804</v>
      </c>
      <c r="B9152" s="90">
        <v>23.52</v>
      </c>
    </row>
    <row r="9153" spans="1:2" x14ac:dyDescent="0.25">
      <c r="A9153" s="4">
        <v>33803</v>
      </c>
      <c r="B9153" s="90">
        <v>22.288599999999999</v>
      </c>
    </row>
    <row r="9154" spans="1:2" x14ac:dyDescent="0.25">
      <c r="A9154" s="4">
        <v>33802</v>
      </c>
      <c r="B9154" s="90">
        <v>22.195799999999998</v>
      </c>
    </row>
    <row r="9155" spans="1:2" x14ac:dyDescent="0.25">
      <c r="A9155" s="4">
        <v>33801</v>
      </c>
      <c r="B9155" s="90">
        <v>23.332699999999999</v>
      </c>
    </row>
    <row r="9156" spans="1:2" x14ac:dyDescent="0.25">
      <c r="A9156" s="4">
        <v>33800</v>
      </c>
      <c r="B9156" s="90">
        <v>24.4801</v>
      </c>
    </row>
    <row r="9157" spans="1:2" x14ac:dyDescent="0.25">
      <c r="A9157" s="4">
        <v>33799</v>
      </c>
      <c r="B9157" s="90">
        <v>24.3857</v>
      </c>
    </row>
    <row r="9158" spans="1:2" x14ac:dyDescent="0.25">
      <c r="A9158" s="4">
        <v>33798</v>
      </c>
      <c r="B9158" s="90">
        <v>24.291399999999999</v>
      </c>
    </row>
    <row r="9159" spans="1:2" x14ac:dyDescent="0.25">
      <c r="A9159" s="4">
        <v>33797</v>
      </c>
      <c r="B9159" s="90">
        <v>23.069199999999999</v>
      </c>
    </row>
    <row r="9160" spans="1:2" x14ac:dyDescent="0.25">
      <c r="A9160" s="4">
        <v>33796</v>
      </c>
      <c r="B9160" s="90">
        <v>21.859000000000002</v>
      </c>
    </row>
    <row r="9161" spans="1:2" x14ac:dyDescent="0.25">
      <c r="A9161" s="4">
        <v>33795</v>
      </c>
      <c r="B9161" s="90">
        <v>21.7774</v>
      </c>
    </row>
    <row r="9162" spans="1:2" x14ac:dyDescent="0.25">
      <c r="A9162" s="4">
        <v>33794</v>
      </c>
      <c r="B9162" s="90">
        <v>22.904399999999999</v>
      </c>
    </row>
    <row r="9163" spans="1:2" x14ac:dyDescent="0.25">
      <c r="A9163" s="4">
        <v>33793</v>
      </c>
      <c r="B9163" s="90">
        <v>24.041899999999998</v>
      </c>
    </row>
    <row r="9164" spans="1:2" x14ac:dyDescent="0.25">
      <c r="A9164" s="4">
        <v>33792</v>
      </c>
      <c r="B9164" s="90">
        <v>23.971399999999999</v>
      </c>
    </row>
    <row r="9165" spans="1:2" x14ac:dyDescent="0.25">
      <c r="A9165" s="4">
        <v>33791</v>
      </c>
      <c r="B9165" s="90">
        <v>23.901</v>
      </c>
    </row>
    <row r="9166" spans="1:2" x14ac:dyDescent="0.25">
      <c r="A9166" s="4">
        <v>33790</v>
      </c>
      <c r="B9166" s="90">
        <v>22.6951</v>
      </c>
    </row>
    <row r="9167" spans="1:2" x14ac:dyDescent="0.25">
      <c r="A9167" s="4">
        <v>33789</v>
      </c>
      <c r="B9167" s="90">
        <v>21.501000000000001</v>
      </c>
    </row>
    <row r="9168" spans="1:2" x14ac:dyDescent="0.25">
      <c r="A9168" s="4">
        <v>33788</v>
      </c>
      <c r="B9168" s="90">
        <v>21.431999999999999</v>
      </c>
    </row>
    <row r="9169" spans="1:2" x14ac:dyDescent="0.25">
      <c r="A9169" s="4">
        <v>33787</v>
      </c>
      <c r="B9169" s="90">
        <v>22.555800000000001</v>
      </c>
    </row>
    <row r="9170" spans="1:2" x14ac:dyDescent="0.25">
      <c r="A9170" s="4">
        <v>33786</v>
      </c>
      <c r="B9170" s="90">
        <v>22.549800000000001</v>
      </c>
    </row>
    <row r="9171" spans="1:2" x14ac:dyDescent="0.25">
      <c r="A9171" s="4">
        <v>33785</v>
      </c>
      <c r="B9171" s="90">
        <v>22.519400000000001</v>
      </c>
    </row>
    <row r="9172" spans="1:2" x14ac:dyDescent="0.25">
      <c r="A9172" s="4">
        <v>33784</v>
      </c>
      <c r="B9172" s="90">
        <v>22.489100000000001</v>
      </c>
    </row>
    <row r="9173" spans="1:2" x14ac:dyDescent="0.25">
      <c r="A9173" s="4">
        <v>33783</v>
      </c>
      <c r="B9173" s="90">
        <v>21.36</v>
      </c>
    </row>
    <row r="9174" spans="1:2" x14ac:dyDescent="0.25">
      <c r="A9174" s="4">
        <v>33782</v>
      </c>
      <c r="B9174" s="90">
        <v>20.241299999999999</v>
      </c>
    </row>
    <row r="9175" spans="1:2" x14ac:dyDescent="0.25">
      <c r="A9175" s="4">
        <v>33781</v>
      </c>
      <c r="B9175" s="90">
        <v>21.329899999999999</v>
      </c>
    </row>
    <row r="9176" spans="1:2" x14ac:dyDescent="0.25">
      <c r="A9176" s="4">
        <v>33780</v>
      </c>
      <c r="B9176" s="90">
        <v>22.4283</v>
      </c>
    </row>
    <row r="9177" spans="1:2" x14ac:dyDescent="0.25">
      <c r="A9177" s="4">
        <v>33779</v>
      </c>
      <c r="B9177" s="90">
        <v>22.398</v>
      </c>
    </row>
    <row r="9178" spans="1:2" x14ac:dyDescent="0.25">
      <c r="A9178" s="4">
        <v>33778</v>
      </c>
      <c r="B9178" s="90">
        <v>22.367599999999999</v>
      </c>
    </row>
    <row r="9179" spans="1:2" x14ac:dyDescent="0.25">
      <c r="A9179" s="4">
        <v>33777</v>
      </c>
      <c r="B9179" s="90">
        <v>22.337299999999999</v>
      </c>
    </row>
    <row r="9180" spans="1:2" x14ac:dyDescent="0.25">
      <c r="A9180" s="4">
        <v>33776</v>
      </c>
      <c r="B9180" s="90">
        <v>21.209599999999998</v>
      </c>
    </row>
    <row r="9181" spans="1:2" x14ac:dyDescent="0.25">
      <c r="A9181" s="4">
        <v>33775</v>
      </c>
      <c r="B9181" s="90">
        <v>20.092300000000002</v>
      </c>
    </row>
    <row r="9182" spans="1:2" x14ac:dyDescent="0.25">
      <c r="A9182" s="4">
        <v>33774</v>
      </c>
      <c r="B9182" s="90">
        <v>21.179500000000001</v>
      </c>
    </row>
    <row r="9183" spans="1:2" x14ac:dyDescent="0.25">
      <c r="A9183" s="4">
        <v>33773</v>
      </c>
      <c r="B9183" s="90">
        <v>21.179500000000001</v>
      </c>
    </row>
    <row r="9184" spans="1:2" x14ac:dyDescent="0.25">
      <c r="A9184" s="4">
        <v>33772</v>
      </c>
      <c r="B9184" s="90">
        <v>21.1495</v>
      </c>
    </row>
    <row r="9185" spans="1:2" x14ac:dyDescent="0.25">
      <c r="A9185" s="4">
        <v>33771</v>
      </c>
      <c r="B9185" s="90">
        <v>21.119499999999999</v>
      </c>
    </row>
    <row r="9186" spans="1:2" x14ac:dyDescent="0.25">
      <c r="A9186" s="4">
        <v>33770</v>
      </c>
      <c r="B9186" s="90">
        <v>21.089400000000001</v>
      </c>
    </row>
    <row r="9187" spans="1:2" x14ac:dyDescent="0.25">
      <c r="A9187" s="4">
        <v>33769</v>
      </c>
      <c r="B9187" s="90">
        <v>19.973199999999999</v>
      </c>
    </row>
    <row r="9188" spans="1:2" x14ac:dyDescent="0.25">
      <c r="A9188" s="4">
        <v>33768</v>
      </c>
      <c r="B9188" s="90">
        <v>18.8673</v>
      </c>
    </row>
    <row r="9189" spans="1:2" x14ac:dyDescent="0.25">
      <c r="A9189" s="4">
        <v>33767</v>
      </c>
      <c r="B9189" s="90">
        <v>19.9435</v>
      </c>
    </row>
    <row r="9190" spans="1:2" x14ac:dyDescent="0.25">
      <c r="A9190" s="4">
        <v>33766</v>
      </c>
      <c r="B9190" s="90">
        <v>21.029399999999999</v>
      </c>
    </row>
    <row r="9191" spans="1:2" x14ac:dyDescent="0.25">
      <c r="A9191" s="4">
        <v>33765</v>
      </c>
      <c r="B9191" s="90">
        <v>21.0168</v>
      </c>
    </row>
    <row r="9192" spans="1:2" x14ac:dyDescent="0.25">
      <c r="A9192" s="4">
        <v>33764</v>
      </c>
      <c r="B9192" s="90">
        <v>21.011299999999999</v>
      </c>
    </row>
    <row r="9193" spans="1:2" x14ac:dyDescent="0.25">
      <c r="A9193" s="4">
        <v>33763</v>
      </c>
      <c r="B9193" s="90">
        <v>21.015799999999999</v>
      </c>
    </row>
    <row r="9194" spans="1:2" x14ac:dyDescent="0.25">
      <c r="A9194" s="4">
        <v>33762</v>
      </c>
      <c r="B9194" s="90">
        <v>19.906099999999999</v>
      </c>
    </row>
    <row r="9195" spans="1:2" x14ac:dyDescent="0.25">
      <c r="A9195" s="4">
        <v>33761</v>
      </c>
      <c r="B9195" s="90">
        <v>18.8066</v>
      </c>
    </row>
    <row r="9196" spans="1:2" x14ac:dyDescent="0.25">
      <c r="A9196" s="4">
        <v>33760</v>
      </c>
      <c r="B9196" s="90">
        <v>19.910599999999999</v>
      </c>
    </row>
    <row r="9197" spans="1:2" x14ac:dyDescent="0.25">
      <c r="A9197" s="4">
        <v>33759</v>
      </c>
      <c r="B9197" s="90">
        <v>21.027699999999999</v>
      </c>
    </row>
    <row r="9198" spans="1:2" x14ac:dyDescent="0.25">
      <c r="A9198" s="4">
        <v>33758</v>
      </c>
      <c r="B9198" s="90">
        <v>21.0351</v>
      </c>
    </row>
    <row r="9199" spans="1:2" x14ac:dyDescent="0.25">
      <c r="A9199" s="4">
        <v>33757</v>
      </c>
      <c r="B9199" s="90">
        <v>21.0426</v>
      </c>
    </row>
    <row r="9200" spans="1:2" x14ac:dyDescent="0.25">
      <c r="A9200" s="4">
        <v>33756</v>
      </c>
      <c r="B9200" s="90">
        <v>21.05</v>
      </c>
    </row>
    <row r="9201" spans="1:2" x14ac:dyDescent="0.25">
      <c r="A9201" s="4">
        <v>33755</v>
      </c>
      <c r="B9201" s="90">
        <v>21.05</v>
      </c>
    </row>
    <row r="9202" spans="1:2" x14ac:dyDescent="0.25">
      <c r="A9202" s="4">
        <v>33754</v>
      </c>
      <c r="B9202" s="90">
        <v>19.963899999999999</v>
      </c>
    </row>
    <row r="9203" spans="1:2" x14ac:dyDescent="0.25">
      <c r="A9203" s="4">
        <v>33753</v>
      </c>
      <c r="B9203" s="90">
        <v>19.953199999999999</v>
      </c>
    </row>
    <row r="9204" spans="1:2" x14ac:dyDescent="0.25">
      <c r="A9204" s="4">
        <v>33752</v>
      </c>
      <c r="B9204" s="90">
        <v>21.028400000000001</v>
      </c>
    </row>
    <row r="9205" spans="1:2" x14ac:dyDescent="0.25">
      <c r="A9205" s="4">
        <v>33751</v>
      </c>
      <c r="B9205" s="90">
        <v>22.113199999999999</v>
      </c>
    </row>
    <row r="9206" spans="1:2" x14ac:dyDescent="0.25">
      <c r="A9206" s="4">
        <v>33750</v>
      </c>
      <c r="B9206" s="90">
        <v>22.1023</v>
      </c>
    </row>
    <row r="9207" spans="1:2" x14ac:dyDescent="0.25">
      <c r="A9207" s="4">
        <v>33749</v>
      </c>
      <c r="B9207" s="90">
        <v>22.0914</v>
      </c>
    </row>
    <row r="9208" spans="1:2" x14ac:dyDescent="0.25">
      <c r="A9208" s="4">
        <v>33748</v>
      </c>
      <c r="B9208" s="90">
        <v>20.995999999999999</v>
      </c>
    </row>
    <row r="9209" spans="1:2" x14ac:dyDescent="0.25">
      <c r="A9209" s="4">
        <v>33747</v>
      </c>
      <c r="B9209" s="90">
        <v>19.910299999999999</v>
      </c>
    </row>
    <row r="9210" spans="1:2" x14ac:dyDescent="0.25">
      <c r="A9210" s="4">
        <v>33746</v>
      </c>
      <c r="B9210" s="90">
        <v>19.8996</v>
      </c>
    </row>
    <row r="9211" spans="1:2" x14ac:dyDescent="0.25">
      <c r="A9211" s="4">
        <v>33745</v>
      </c>
      <c r="B9211" s="90">
        <v>20.974299999999999</v>
      </c>
    </row>
    <row r="9212" spans="1:2" x14ac:dyDescent="0.25">
      <c r="A9212" s="4">
        <v>33744</v>
      </c>
      <c r="B9212" s="90">
        <v>22.058700000000002</v>
      </c>
    </row>
    <row r="9213" spans="1:2" x14ac:dyDescent="0.25">
      <c r="A9213" s="4">
        <v>33743</v>
      </c>
      <c r="B9213" s="90">
        <v>22.047799999999999</v>
      </c>
    </row>
    <row r="9214" spans="1:2" x14ac:dyDescent="0.25">
      <c r="A9214" s="4">
        <v>33742</v>
      </c>
      <c r="B9214" s="90">
        <v>23.1417</v>
      </c>
    </row>
    <row r="9215" spans="1:2" x14ac:dyDescent="0.25">
      <c r="A9215" s="4">
        <v>33741</v>
      </c>
      <c r="B9215" s="90">
        <v>22.036899999999999</v>
      </c>
    </row>
    <row r="9216" spans="1:2" x14ac:dyDescent="0.25">
      <c r="A9216" s="4">
        <v>33740</v>
      </c>
      <c r="B9216" s="90">
        <v>20.9419</v>
      </c>
    </row>
    <row r="9217" spans="1:2" x14ac:dyDescent="0.25">
      <c r="A9217" s="4">
        <v>33739</v>
      </c>
      <c r="B9217" s="90">
        <v>20.931100000000001</v>
      </c>
    </row>
    <row r="9218" spans="1:2" x14ac:dyDescent="0.25">
      <c r="A9218" s="4">
        <v>33738</v>
      </c>
      <c r="B9218" s="90">
        <v>22.0151</v>
      </c>
    </row>
    <row r="9219" spans="1:2" x14ac:dyDescent="0.25">
      <c r="A9219" s="4">
        <v>33737</v>
      </c>
      <c r="B9219" s="90">
        <v>23.125</v>
      </c>
    </row>
    <row r="9220" spans="1:2" x14ac:dyDescent="0.25">
      <c r="A9220" s="4">
        <v>33736</v>
      </c>
      <c r="B9220" s="90">
        <v>23.130299999999998</v>
      </c>
    </row>
    <row r="9221" spans="1:2" x14ac:dyDescent="0.25">
      <c r="A9221" s="4">
        <v>33735</v>
      </c>
      <c r="B9221" s="90">
        <v>23.142900000000001</v>
      </c>
    </row>
    <row r="9222" spans="1:2" x14ac:dyDescent="0.25">
      <c r="A9222" s="4">
        <v>33734</v>
      </c>
      <c r="B9222" s="90">
        <v>22.026399999999999</v>
      </c>
    </row>
    <row r="9223" spans="1:2" x14ac:dyDescent="0.25">
      <c r="A9223" s="4">
        <v>33733</v>
      </c>
      <c r="B9223" s="90">
        <v>20.9129</v>
      </c>
    </row>
    <row r="9224" spans="1:2" x14ac:dyDescent="0.25">
      <c r="A9224" s="4">
        <v>33732</v>
      </c>
      <c r="B9224" s="90">
        <v>20.9101</v>
      </c>
    </row>
    <row r="9225" spans="1:2" x14ac:dyDescent="0.25">
      <c r="A9225" s="4">
        <v>33731</v>
      </c>
      <c r="B9225" s="90">
        <v>22.037099999999999</v>
      </c>
    </row>
    <row r="9226" spans="1:2" x14ac:dyDescent="0.25">
      <c r="A9226" s="4">
        <v>33730</v>
      </c>
      <c r="B9226" s="90">
        <v>23.174600000000002</v>
      </c>
    </row>
    <row r="9227" spans="1:2" x14ac:dyDescent="0.25">
      <c r="A9227" s="4">
        <v>33729</v>
      </c>
      <c r="B9227" s="90">
        <v>23.183800000000002</v>
      </c>
    </row>
    <row r="9228" spans="1:2" x14ac:dyDescent="0.25">
      <c r="A9228" s="4">
        <v>33728</v>
      </c>
      <c r="B9228" s="90">
        <v>23.19</v>
      </c>
    </row>
    <row r="9229" spans="1:2" x14ac:dyDescent="0.25">
      <c r="A9229" s="4">
        <v>33727</v>
      </c>
      <c r="B9229" s="90">
        <v>22.052900000000001</v>
      </c>
    </row>
    <row r="9230" spans="1:2" x14ac:dyDescent="0.25">
      <c r="A9230" s="4">
        <v>33726</v>
      </c>
      <c r="B9230" s="90">
        <v>20.926200000000001</v>
      </c>
    </row>
    <row r="9231" spans="1:2" x14ac:dyDescent="0.25">
      <c r="A9231" s="4">
        <v>33725</v>
      </c>
      <c r="B9231" s="90">
        <v>19.809999999999999</v>
      </c>
    </row>
    <row r="9232" spans="1:2" x14ac:dyDescent="0.25">
      <c r="A9232" s="4">
        <v>33724</v>
      </c>
      <c r="B9232" s="90">
        <v>20.995799999999999</v>
      </c>
    </row>
    <row r="9233" spans="1:2" x14ac:dyDescent="0.25">
      <c r="A9233" s="4">
        <v>33723</v>
      </c>
      <c r="B9233" s="90">
        <v>21.107700000000001</v>
      </c>
    </row>
    <row r="9234" spans="1:2" x14ac:dyDescent="0.25">
      <c r="A9234" s="4">
        <v>33722</v>
      </c>
      <c r="B9234" s="90">
        <v>21.219799999999999</v>
      </c>
    </row>
    <row r="9235" spans="1:2" x14ac:dyDescent="0.25">
      <c r="A9235" s="4">
        <v>33721</v>
      </c>
      <c r="B9235" s="90">
        <v>21.332000000000001</v>
      </c>
    </row>
    <row r="9236" spans="1:2" x14ac:dyDescent="0.25">
      <c r="A9236" s="4">
        <v>33720</v>
      </c>
      <c r="B9236" s="90">
        <v>20.254100000000001</v>
      </c>
    </row>
    <row r="9237" spans="1:2" x14ac:dyDescent="0.25">
      <c r="A9237" s="4">
        <v>33719</v>
      </c>
      <c r="B9237" s="90">
        <v>19.1858</v>
      </c>
    </row>
    <row r="9238" spans="1:2" x14ac:dyDescent="0.25">
      <c r="A9238" s="4">
        <v>33718</v>
      </c>
      <c r="B9238" s="90">
        <v>20.365400000000001</v>
      </c>
    </row>
    <row r="9239" spans="1:2" x14ac:dyDescent="0.25">
      <c r="A9239" s="4">
        <v>33717</v>
      </c>
      <c r="B9239" s="90">
        <v>21.5566</v>
      </c>
    </row>
    <row r="9240" spans="1:2" x14ac:dyDescent="0.25">
      <c r="A9240" s="4">
        <v>33716</v>
      </c>
      <c r="B9240" s="90">
        <v>21.6691</v>
      </c>
    </row>
    <row r="9241" spans="1:2" x14ac:dyDescent="0.25">
      <c r="A9241" s="4">
        <v>33715</v>
      </c>
      <c r="B9241" s="90">
        <v>20.588200000000001</v>
      </c>
    </row>
    <row r="9242" spans="1:2" x14ac:dyDescent="0.25">
      <c r="A9242" s="4">
        <v>33714</v>
      </c>
      <c r="B9242" s="90">
        <v>20.6998</v>
      </c>
    </row>
    <row r="9243" spans="1:2" x14ac:dyDescent="0.25">
      <c r="A9243" s="4">
        <v>33713</v>
      </c>
      <c r="B9243" s="90">
        <v>19.627600000000001</v>
      </c>
    </row>
    <row r="9244" spans="1:2" x14ac:dyDescent="0.25">
      <c r="A9244" s="4">
        <v>33712</v>
      </c>
      <c r="B9244" s="90">
        <v>18.564800000000002</v>
      </c>
    </row>
    <row r="9245" spans="1:2" x14ac:dyDescent="0.25">
      <c r="A9245" s="4">
        <v>33711</v>
      </c>
      <c r="B9245" s="90">
        <v>18.564800000000002</v>
      </c>
    </row>
    <row r="9246" spans="1:2" x14ac:dyDescent="0.25">
      <c r="A9246" s="4">
        <v>33710</v>
      </c>
      <c r="B9246" s="90">
        <v>18.564800000000002</v>
      </c>
    </row>
    <row r="9247" spans="1:2" x14ac:dyDescent="0.25">
      <c r="A9247" s="4">
        <v>33709</v>
      </c>
      <c r="B9247" s="90">
        <v>18.674499999999998</v>
      </c>
    </row>
    <row r="9248" spans="1:2" x14ac:dyDescent="0.25">
      <c r="A9248" s="4">
        <v>33708</v>
      </c>
      <c r="B9248" s="90">
        <v>18.784300000000002</v>
      </c>
    </row>
    <row r="9249" spans="1:2" x14ac:dyDescent="0.25">
      <c r="A9249" s="4">
        <v>33707</v>
      </c>
      <c r="B9249" s="90">
        <v>18.878599999999999</v>
      </c>
    </row>
    <row r="9250" spans="1:2" x14ac:dyDescent="0.25">
      <c r="A9250" s="4">
        <v>33706</v>
      </c>
      <c r="B9250" s="90">
        <v>17.806899999999999</v>
      </c>
    </row>
    <row r="9251" spans="1:2" x14ac:dyDescent="0.25">
      <c r="A9251" s="4">
        <v>33705</v>
      </c>
      <c r="B9251" s="90">
        <v>16.738</v>
      </c>
    </row>
    <row r="9252" spans="1:2" x14ac:dyDescent="0.25">
      <c r="A9252" s="4">
        <v>33704</v>
      </c>
      <c r="B9252" s="90">
        <v>17.930499999999999</v>
      </c>
    </row>
    <row r="9253" spans="1:2" x14ac:dyDescent="0.25">
      <c r="A9253" s="4">
        <v>33703</v>
      </c>
      <c r="B9253" s="90">
        <v>19.135100000000001</v>
      </c>
    </row>
    <row r="9254" spans="1:2" x14ac:dyDescent="0.25">
      <c r="A9254" s="4">
        <v>33702</v>
      </c>
      <c r="B9254" s="90">
        <v>19.261900000000001</v>
      </c>
    </row>
    <row r="9255" spans="1:2" x14ac:dyDescent="0.25">
      <c r="A9255" s="4">
        <v>33701</v>
      </c>
      <c r="B9255" s="90">
        <v>19.3827</v>
      </c>
    </row>
    <row r="9256" spans="1:2" x14ac:dyDescent="0.25">
      <c r="A9256" s="4">
        <v>33700</v>
      </c>
      <c r="B9256" s="90">
        <v>19.5199</v>
      </c>
    </row>
    <row r="9257" spans="1:2" x14ac:dyDescent="0.25">
      <c r="A9257" s="4">
        <v>33699</v>
      </c>
      <c r="B9257" s="90">
        <v>18.410699999999999</v>
      </c>
    </row>
    <row r="9258" spans="1:2" x14ac:dyDescent="0.25">
      <c r="A9258" s="4">
        <v>33698</v>
      </c>
      <c r="B9258" s="90">
        <v>17.311699999999998</v>
      </c>
    </row>
    <row r="9259" spans="1:2" x14ac:dyDescent="0.25">
      <c r="A9259" s="4">
        <v>33697</v>
      </c>
      <c r="B9259" s="90">
        <v>18.5413</v>
      </c>
    </row>
    <row r="9260" spans="1:2" x14ac:dyDescent="0.25">
      <c r="A9260" s="4">
        <v>33696</v>
      </c>
      <c r="B9260" s="90">
        <v>19.803899999999999</v>
      </c>
    </row>
    <row r="9261" spans="1:2" x14ac:dyDescent="0.25">
      <c r="A9261" s="4">
        <v>33695</v>
      </c>
      <c r="B9261" s="90">
        <v>21.08</v>
      </c>
    </row>
    <row r="9262" spans="1:2" x14ac:dyDescent="0.25">
      <c r="A9262" s="4">
        <v>33694</v>
      </c>
      <c r="B9262" s="90">
        <v>22.389500000000002</v>
      </c>
    </row>
    <row r="9263" spans="1:2" x14ac:dyDescent="0.25">
      <c r="A9263" s="4">
        <v>33693</v>
      </c>
      <c r="B9263" s="90">
        <v>22.500800000000002</v>
      </c>
    </row>
    <row r="9264" spans="1:2" x14ac:dyDescent="0.25">
      <c r="A9264" s="4">
        <v>33692</v>
      </c>
      <c r="B9264" s="90">
        <v>21.3003</v>
      </c>
    </row>
    <row r="9265" spans="1:2" x14ac:dyDescent="0.25">
      <c r="A9265" s="4">
        <v>33691</v>
      </c>
      <c r="B9265" s="90">
        <v>20.111499999999999</v>
      </c>
    </row>
    <row r="9266" spans="1:2" x14ac:dyDescent="0.25">
      <c r="A9266" s="4">
        <v>33690</v>
      </c>
      <c r="B9266" s="90">
        <v>20.220800000000001</v>
      </c>
    </row>
    <row r="9267" spans="1:2" x14ac:dyDescent="0.25">
      <c r="A9267" s="4">
        <v>33689</v>
      </c>
      <c r="B9267" s="90">
        <v>21.521000000000001</v>
      </c>
    </row>
    <row r="9268" spans="1:2" x14ac:dyDescent="0.25">
      <c r="A9268" s="4">
        <v>33688</v>
      </c>
      <c r="B9268" s="90">
        <v>22.8353</v>
      </c>
    </row>
    <row r="9269" spans="1:2" x14ac:dyDescent="0.25">
      <c r="A9269" s="4">
        <v>33687</v>
      </c>
      <c r="B9269" s="90">
        <v>22.946999999999999</v>
      </c>
    </row>
    <row r="9270" spans="1:2" x14ac:dyDescent="0.25">
      <c r="A9270" s="4">
        <v>33686</v>
      </c>
      <c r="B9270" s="90">
        <v>23.058800000000002</v>
      </c>
    </row>
    <row r="9271" spans="1:2" x14ac:dyDescent="0.25">
      <c r="A9271" s="4">
        <v>33685</v>
      </c>
      <c r="B9271" s="90">
        <v>21.852799999999998</v>
      </c>
    </row>
    <row r="9272" spans="1:2" x14ac:dyDescent="0.25">
      <c r="A9272" s="4">
        <v>33684</v>
      </c>
      <c r="B9272" s="90">
        <v>21.852799999999998</v>
      </c>
    </row>
    <row r="9273" spans="1:2" x14ac:dyDescent="0.25">
      <c r="A9273" s="4">
        <v>33683</v>
      </c>
      <c r="B9273" s="90">
        <v>21.9636</v>
      </c>
    </row>
    <row r="9274" spans="1:2" x14ac:dyDescent="0.25">
      <c r="A9274" s="4">
        <v>33682</v>
      </c>
      <c r="B9274" s="90">
        <v>23.282699999999998</v>
      </c>
    </row>
    <row r="9275" spans="1:2" x14ac:dyDescent="0.25">
      <c r="A9275" s="4">
        <v>33681</v>
      </c>
      <c r="B9275" s="90">
        <v>24.616</v>
      </c>
    </row>
    <row r="9276" spans="1:2" x14ac:dyDescent="0.25">
      <c r="A9276" s="4">
        <v>33680</v>
      </c>
      <c r="B9276" s="90">
        <v>25.963799999999999</v>
      </c>
    </row>
    <row r="9277" spans="1:2" x14ac:dyDescent="0.25">
      <c r="A9277" s="4">
        <v>33679</v>
      </c>
      <c r="B9277" s="90">
        <v>27.3261</v>
      </c>
    </row>
    <row r="9278" spans="1:2" x14ac:dyDescent="0.25">
      <c r="A9278" s="4">
        <v>33678</v>
      </c>
      <c r="B9278" s="90">
        <v>26.078299999999999</v>
      </c>
    </row>
    <row r="9279" spans="1:2" x14ac:dyDescent="0.25">
      <c r="A9279" s="4">
        <v>33677</v>
      </c>
      <c r="B9279" s="90">
        <v>24.8428</v>
      </c>
    </row>
    <row r="9280" spans="1:2" x14ac:dyDescent="0.25">
      <c r="A9280" s="4">
        <v>33676</v>
      </c>
      <c r="B9280" s="90">
        <v>24.9588</v>
      </c>
    </row>
    <row r="9281" spans="1:2" x14ac:dyDescent="0.25">
      <c r="A9281" s="4">
        <v>33675</v>
      </c>
      <c r="B9281" s="90">
        <v>26.320599999999999</v>
      </c>
    </row>
    <row r="9282" spans="1:2" x14ac:dyDescent="0.25">
      <c r="A9282" s="4">
        <v>33674</v>
      </c>
      <c r="B9282" s="90">
        <v>27.704599999999999</v>
      </c>
    </row>
    <row r="9283" spans="1:2" x14ac:dyDescent="0.25">
      <c r="A9283" s="4">
        <v>33673</v>
      </c>
      <c r="B9283" s="90">
        <v>27.8188</v>
      </c>
    </row>
    <row r="9284" spans="1:2" x14ac:dyDescent="0.25">
      <c r="A9284" s="4">
        <v>33672</v>
      </c>
      <c r="B9284" s="90">
        <v>27.945900000000002</v>
      </c>
    </row>
    <row r="9285" spans="1:2" x14ac:dyDescent="0.25">
      <c r="A9285" s="4">
        <v>33671</v>
      </c>
      <c r="B9285" s="90">
        <v>26.636199999999999</v>
      </c>
    </row>
    <row r="9286" spans="1:2" x14ac:dyDescent="0.25">
      <c r="A9286" s="4">
        <v>33670</v>
      </c>
      <c r="B9286" s="90">
        <v>25.3398</v>
      </c>
    </row>
    <row r="9287" spans="1:2" x14ac:dyDescent="0.25">
      <c r="A9287" s="4">
        <v>33669</v>
      </c>
      <c r="B9287" s="90">
        <v>25.4314</v>
      </c>
    </row>
    <row r="9288" spans="1:2" x14ac:dyDescent="0.25">
      <c r="A9288" s="4">
        <v>33668</v>
      </c>
      <c r="B9288" s="90">
        <v>26.838699999999999</v>
      </c>
    </row>
    <row r="9289" spans="1:2" x14ac:dyDescent="0.25">
      <c r="A9289" s="4">
        <v>33667</v>
      </c>
      <c r="B9289" s="90">
        <v>28.261800000000001</v>
      </c>
    </row>
    <row r="9290" spans="1:2" x14ac:dyDescent="0.25">
      <c r="A9290" s="4">
        <v>33666</v>
      </c>
      <c r="B9290" s="90">
        <v>26.9314</v>
      </c>
    </row>
    <row r="9291" spans="1:2" x14ac:dyDescent="0.25">
      <c r="A9291" s="4">
        <v>33665</v>
      </c>
      <c r="B9291" s="90">
        <v>25.593699999999998</v>
      </c>
    </row>
    <row r="9292" spans="1:2" x14ac:dyDescent="0.25">
      <c r="A9292" s="4">
        <v>33664</v>
      </c>
      <c r="B9292" s="90">
        <v>21.6249</v>
      </c>
    </row>
    <row r="9293" spans="1:2" x14ac:dyDescent="0.25">
      <c r="A9293" s="4">
        <v>33663</v>
      </c>
      <c r="B9293" s="90">
        <v>21.6249</v>
      </c>
    </row>
    <row r="9294" spans="1:2" x14ac:dyDescent="0.25">
      <c r="A9294" s="4">
        <v>33662</v>
      </c>
      <c r="B9294" s="90">
        <v>23.023099999999999</v>
      </c>
    </row>
    <row r="9295" spans="1:2" x14ac:dyDescent="0.25">
      <c r="A9295" s="4">
        <v>33661</v>
      </c>
      <c r="B9295" s="90">
        <v>23.105799999999999</v>
      </c>
    </row>
    <row r="9296" spans="1:2" x14ac:dyDescent="0.25">
      <c r="A9296" s="4">
        <v>33660</v>
      </c>
      <c r="B9296" s="90">
        <v>23.188600000000001</v>
      </c>
    </row>
    <row r="9297" spans="1:2" x14ac:dyDescent="0.25">
      <c r="A9297" s="4">
        <v>33659</v>
      </c>
      <c r="B9297" s="90">
        <v>23.2715</v>
      </c>
    </row>
    <row r="9298" spans="1:2" x14ac:dyDescent="0.25">
      <c r="A9298" s="4">
        <v>33658</v>
      </c>
      <c r="B9298" s="90">
        <v>23.354500000000002</v>
      </c>
    </row>
    <row r="9299" spans="1:2" x14ac:dyDescent="0.25">
      <c r="A9299" s="4">
        <v>33657</v>
      </c>
      <c r="B9299" s="90">
        <v>22.034600000000001</v>
      </c>
    </row>
    <row r="9300" spans="1:2" x14ac:dyDescent="0.25">
      <c r="A9300" s="4">
        <v>33656</v>
      </c>
      <c r="B9300" s="90">
        <v>22.034600000000001</v>
      </c>
    </row>
    <row r="9301" spans="1:2" x14ac:dyDescent="0.25">
      <c r="A9301" s="4">
        <v>33655</v>
      </c>
      <c r="B9301" s="90">
        <v>23.4374</v>
      </c>
    </row>
    <row r="9302" spans="1:2" x14ac:dyDescent="0.25">
      <c r="A9302" s="4">
        <v>33654</v>
      </c>
      <c r="B9302" s="90">
        <v>23.520499999999998</v>
      </c>
    </row>
    <row r="9303" spans="1:2" x14ac:dyDescent="0.25">
      <c r="A9303" s="4">
        <v>33653</v>
      </c>
      <c r="B9303" s="90">
        <v>23.6036</v>
      </c>
    </row>
    <row r="9304" spans="1:2" x14ac:dyDescent="0.25">
      <c r="A9304" s="4">
        <v>33652</v>
      </c>
      <c r="B9304" s="90">
        <v>23.686699999999998</v>
      </c>
    </row>
    <row r="9305" spans="1:2" x14ac:dyDescent="0.25">
      <c r="A9305" s="4">
        <v>33651</v>
      </c>
      <c r="B9305" s="90">
        <v>23.7699</v>
      </c>
    </row>
    <row r="9306" spans="1:2" x14ac:dyDescent="0.25">
      <c r="A9306" s="4">
        <v>33650</v>
      </c>
      <c r="B9306" s="90">
        <v>22.445599999999999</v>
      </c>
    </row>
    <row r="9307" spans="1:2" x14ac:dyDescent="0.25">
      <c r="A9307" s="4">
        <v>33649</v>
      </c>
      <c r="B9307" s="90">
        <v>22.445599999999999</v>
      </c>
    </row>
    <row r="9308" spans="1:2" x14ac:dyDescent="0.25">
      <c r="A9308" s="4">
        <v>33648</v>
      </c>
      <c r="B9308" s="90">
        <v>23.853200000000001</v>
      </c>
    </row>
    <row r="9309" spans="1:2" x14ac:dyDescent="0.25">
      <c r="A9309" s="4">
        <v>33647</v>
      </c>
      <c r="B9309" s="90">
        <v>23.934000000000001</v>
      </c>
    </row>
    <row r="9310" spans="1:2" x14ac:dyDescent="0.25">
      <c r="A9310" s="4">
        <v>33646</v>
      </c>
      <c r="B9310" s="90">
        <v>23.998200000000001</v>
      </c>
    </row>
    <row r="9311" spans="1:2" x14ac:dyDescent="0.25">
      <c r="A9311" s="4">
        <v>33645</v>
      </c>
      <c r="B9311" s="90">
        <v>24.055199999999999</v>
      </c>
    </row>
    <row r="9312" spans="1:2" x14ac:dyDescent="0.25">
      <c r="A9312" s="4">
        <v>33644</v>
      </c>
      <c r="B9312" s="90">
        <v>24.092400000000001</v>
      </c>
    </row>
    <row r="9313" spans="1:2" x14ac:dyDescent="0.25">
      <c r="A9313" s="4">
        <v>33643</v>
      </c>
      <c r="B9313" s="90">
        <v>22.715599999999998</v>
      </c>
    </row>
    <row r="9314" spans="1:2" x14ac:dyDescent="0.25">
      <c r="A9314" s="4">
        <v>33642</v>
      </c>
      <c r="B9314" s="90">
        <v>22.715599999999998</v>
      </c>
    </row>
    <row r="9315" spans="1:2" x14ac:dyDescent="0.25">
      <c r="A9315" s="4">
        <v>33641</v>
      </c>
      <c r="B9315" s="90">
        <v>24.1172</v>
      </c>
    </row>
    <row r="9316" spans="1:2" x14ac:dyDescent="0.25">
      <c r="A9316" s="4">
        <v>33640</v>
      </c>
      <c r="B9316" s="90">
        <v>24.141999999999999</v>
      </c>
    </row>
    <row r="9317" spans="1:2" x14ac:dyDescent="0.25">
      <c r="A9317" s="4">
        <v>33639</v>
      </c>
      <c r="B9317" s="90">
        <v>24.166799999999999</v>
      </c>
    </row>
    <row r="9318" spans="1:2" x14ac:dyDescent="0.25">
      <c r="A9318" s="4">
        <v>33638</v>
      </c>
      <c r="B9318" s="90">
        <v>24.191500000000001</v>
      </c>
    </row>
    <row r="9319" spans="1:2" x14ac:dyDescent="0.25">
      <c r="A9319" s="4">
        <v>33637</v>
      </c>
      <c r="B9319" s="90">
        <v>25.61</v>
      </c>
    </row>
    <row r="9320" spans="1:2" x14ac:dyDescent="0.25">
      <c r="A9320" s="4">
        <v>33636</v>
      </c>
      <c r="B9320" s="90">
        <v>25.61</v>
      </c>
    </row>
    <row r="9321" spans="1:2" x14ac:dyDescent="0.25">
      <c r="A9321" s="4">
        <v>33635</v>
      </c>
      <c r="B9321" s="90">
        <v>25.61</v>
      </c>
    </row>
    <row r="9322" spans="1:2" x14ac:dyDescent="0.25">
      <c r="A9322" s="4">
        <v>33634</v>
      </c>
      <c r="B9322" s="90">
        <v>26.886900000000001</v>
      </c>
    </row>
    <row r="9323" spans="1:2" x14ac:dyDescent="0.25">
      <c r="A9323" s="4">
        <v>33633</v>
      </c>
      <c r="B9323" s="90">
        <v>28.1767</v>
      </c>
    </row>
    <row r="9324" spans="1:2" x14ac:dyDescent="0.25">
      <c r="A9324" s="4">
        <v>33632</v>
      </c>
      <c r="B9324" s="90">
        <v>29.479600000000001</v>
      </c>
    </row>
    <row r="9325" spans="1:2" x14ac:dyDescent="0.25">
      <c r="A9325" s="4">
        <v>33631</v>
      </c>
      <c r="B9325" s="90">
        <v>29.3093</v>
      </c>
    </row>
    <row r="9326" spans="1:2" x14ac:dyDescent="0.25">
      <c r="A9326" s="4">
        <v>33630</v>
      </c>
      <c r="B9326" s="90">
        <v>29.139299999999999</v>
      </c>
    </row>
    <row r="9327" spans="1:2" x14ac:dyDescent="0.25">
      <c r="A9327" s="4">
        <v>33629</v>
      </c>
      <c r="B9327" s="90">
        <v>27.671700000000001</v>
      </c>
    </row>
    <row r="9328" spans="1:2" x14ac:dyDescent="0.25">
      <c r="A9328" s="4">
        <v>33628</v>
      </c>
      <c r="B9328" s="90">
        <v>26.220700000000001</v>
      </c>
    </row>
    <row r="9329" spans="1:2" x14ac:dyDescent="0.25">
      <c r="A9329" s="4">
        <v>33627</v>
      </c>
      <c r="B9329" s="90">
        <v>26.0547</v>
      </c>
    </row>
    <row r="9330" spans="1:2" x14ac:dyDescent="0.25">
      <c r="A9330" s="4">
        <v>33626</v>
      </c>
      <c r="B9330" s="90">
        <v>27.336099999999998</v>
      </c>
    </row>
    <row r="9331" spans="1:2" x14ac:dyDescent="0.25">
      <c r="A9331" s="4">
        <v>33625</v>
      </c>
      <c r="B9331" s="90">
        <v>28.630500000000001</v>
      </c>
    </row>
    <row r="9332" spans="1:2" x14ac:dyDescent="0.25">
      <c r="A9332" s="4">
        <v>33624</v>
      </c>
      <c r="B9332" s="90">
        <v>28.461300000000001</v>
      </c>
    </row>
    <row r="9333" spans="1:2" x14ac:dyDescent="0.25">
      <c r="A9333" s="4">
        <v>33623</v>
      </c>
      <c r="B9333" s="90">
        <v>28.292400000000001</v>
      </c>
    </row>
    <row r="9334" spans="1:2" x14ac:dyDescent="0.25">
      <c r="A9334" s="4">
        <v>33622</v>
      </c>
      <c r="B9334" s="90">
        <v>26.834399999999999</v>
      </c>
    </row>
    <row r="9335" spans="1:2" x14ac:dyDescent="0.25">
      <c r="A9335" s="4">
        <v>33621</v>
      </c>
      <c r="B9335" s="90">
        <v>25.392900000000001</v>
      </c>
    </row>
    <row r="9336" spans="1:2" x14ac:dyDescent="0.25">
      <c r="A9336" s="4">
        <v>33620</v>
      </c>
      <c r="B9336" s="90">
        <v>25.228000000000002</v>
      </c>
    </row>
    <row r="9337" spans="1:2" x14ac:dyDescent="0.25">
      <c r="A9337" s="4">
        <v>33619</v>
      </c>
      <c r="B9337" s="90">
        <v>26.501000000000001</v>
      </c>
    </row>
    <row r="9338" spans="1:2" x14ac:dyDescent="0.25">
      <c r="A9338" s="4">
        <v>33618</v>
      </c>
      <c r="B9338" s="90">
        <v>27.786899999999999</v>
      </c>
    </row>
    <row r="9339" spans="1:2" x14ac:dyDescent="0.25">
      <c r="A9339" s="4">
        <v>33617</v>
      </c>
      <c r="B9339" s="90">
        <v>27.6189</v>
      </c>
    </row>
    <row r="9340" spans="1:2" x14ac:dyDescent="0.25">
      <c r="A9340" s="4">
        <v>33616</v>
      </c>
      <c r="B9340" s="90">
        <v>27.488700000000001</v>
      </c>
    </row>
    <row r="9341" spans="1:2" x14ac:dyDescent="0.25">
      <c r="A9341" s="4">
        <v>33615</v>
      </c>
      <c r="B9341" s="90">
        <v>26.048999999999999</v>
      </c>
    </row>
    <row r="9342" spans="1:2" x14ac:dyDescent="0.25">
      <c r="A9342" s="4">
        <v>33614</v>
      </c>
      <c r="B9342" s="90">
        <v>24.625599999999999</v>
      </c>
    </row>
    <row r="9343" spans="1:2" x14ac:dyDescent="0.25">
      <c r="A9343" s="4">
        <v>33613</v>
      </c>
      <c r="B9343" s="90">
        <v>24.5076</v>
      </c>
    </row>
    <row r="9344" spans="1:2" x14ac:dyDescent="0.25">
      <c r="A9344" s="4">
        <v>33612</v>
      </c>
      <c r="B9344" s="90">
        <v>25.8415</v>
      </c>
    </row>
    <row r="9345" spans="1:2" x14ac:dyDescent="0.25">
      <c r="A9345" s="4">
        <v>33611</v>
      </c>
      <c r="B9345" s="90">
        <v>27.189800000000002</v>
      </c>
    </row>
    <row r="9346" spans="1:2" x14ac:dyDescent="0.25">
      <c r="A9346" s="4">
        <v>33610</v>
      </c>
      <c r="B9346" s="90">
        <v>27.1008</v>
      </c>
    </row>
    <row r="9347" spans="1:2" x14ac:dyDescent="0.25">
      <c r="A9347" s="4">
        <v>33609</v>
      </c>
      <c r="B9347" s="90">
        <v>27.0382</v>
      </c>
    </row>
    <row r="9348" spans="1:2" x14ac:dyDescent="0.25">
      <c r="A9348" s="4">
        <v>33608</v>
      </c>
      <c r="B9348" s="90">
        <v>25.6036</v>
      </c>
    </row>
    <row r="9349" spans="1:2" x14ac:dyDescent="0.25">
      <c r="A9349" s="4">
        <v>33607</v>
      </c>
      <c r="B9349" s="90">
        <v>24.185199999999998</v>
      </c>
    </row>
    <row r="9350" spans="1:2" x14ac:dyDescent="0.25">
      <c r="A9350" s="4">
        <v>33606</v>
      </c>
      <c r="B9350" s="90">
        <v>24.124099999999999</v>
      </c>
    </row>
    <row r="9351" spans="1:2" x14ac:dyDescent="0.25">
      <c r="A9351" s="4">
        <v>33605</v>
      </c>
      <c r="B9351" s="90">
        <v>25.48</v>
      </c>
    </row>
    <row r="9352" spans="1:2" x14ac:dyDescent="0.25">
      <c r="A9352" s="4">
        <v>33604</v>
      </c>
      <c r="B9352" s="90">
        <v>25.48</v>
      </c>
    </row>
    <row r="9353" spans="1:2" x14ac:dyDescent="0.25">
      <c r="A9353" s="4">
        <v>33603</v>
      </c>
      <c r="B9353" s="90">
        <v>25.679500000000001</v>
      </c>
    </row>
    <row r="9354" spans="1:2" x14ac:dyDescent="0.25">
      <c r="A9354" s="4">
        <v>33602</v>
      </c>
      <c r="B9354" s="90">
        <v>25.879300000000001</v>
      </c>
    </row>
    <row r="9355" spans="1:2" x14ac:dyDescent="0.25">
      <c r="A9355" s="4">
        <v>33601</v>
      </c>
      <c r="B9355" s="90">
        <v>24.6126</v>
      </c>
    </row>
    <row r="9356" spans="1:2" x14ac:dyDescent="0.25">
      <c r="A9356" s="4">
        <v>33600</v>
      </c>
      <c r="B9356" s="90">
        <v>23.358599999999999</v>
      </c>
    </row>
    <row r="9357" spans="1:2" x14ac:dyDescent="0.25">
      <c r="A9357" s="4">
        <v>33599</v>
      </c>
      <c r="B9357" s="90">
        <v>23.5547</v>
      </c>
    </row>
    <row r="9358" spans="1:2" x14ac:dyDescent="0.25">
      <c r="A9358" s="4">
        <v>33598</v>
      </c>
      <c r="B9358" s="90">
        <v>25.0091</v>
      </c>
    </row>
    <row r="9359" spans="1:2" x14ac:dyDescent="0.25">
      <c r="A9359" s="4">
        <v>33597</v>
      </c>
      <c r="B9359" s="90">
        <v>25.0091</v>
      </c>
    </row>
    <row r="9360" spans="1:2" x14ac:dyDescent="0.25">
      <c r="A9360" s="4">
        <v>33596</v>
      </c>
      <c r="B9360" s="90">
        <v>25.207799999999999</v>
      </c>
    </row>
    <row r="9361" spans="1:2" x14ac:dyDescent="0.25">
      <c r="A9361" s="4">
        <v>33595</v>
      </c>
      <c r="B9361" s="90">
        <v>25.4069</v>
      </c>
    </row>
    <row r="9362" spans="1:2" x14ac:dyDescent="0.25">
      <c r="A9362" s="4">
        <v>33594</v>
      </c>
      <c r="B9362" s="90">
        <v>24.1449</v>
      </c>
    </row>
    <row r="9363" spans="1:2" x14ac:dyDescent="0.25">
      <c r="A9363" s="4">
        <v>33593</v>
      </c>
      <c r="B9363" s="90">
        <v>22.895700000000001</v>
      </c>
    </row>
    <row r="9364" spans="1:2" x14ac:dyDescent="0.25">
      <c r="A9364" s="4">
        <v>33592</v>
      </c>
      <c r="B9364" s="90">
        <v>23.091000000000001</v>
      </c>
    </row>
    <row r="9365" spans="1:2" x14ac:dyDescent="0.25">
      <c r="A9365" s="4">
        <v>33591</v>
      </c>
      <c r="B9365" s="90">
        <v>24.54</v>
      </c>
    </row>
    <row r="9366" spans="1:2" x14ac:dyDescent="0.25">
      <c r="A9366" s="4">
        <v>33590</v>
      </c>
      <c r="B9366" s="90">
        <v>26.0059</v>
      </c>
    </row>
    <row r="9367" spans="1:2" x14ac:dyDescent="0.25">
      <c r="A9367" s="4">
        <v>33589</v>
      </c>
      <c r="B9367" s="90">
        <v>26.206299999999999</v>
      </c>
    </row>
    <row r="9368" spans="1:2" x14ac:dyDescent="0.25">
      <c r="A9368" s="4">
        <v>33588</v>
      </c>
      <c r="B9368" s="90">
        <v>26.4069</v>
      </c>
    </row>
    <row r="9369" spans="1:2" x14ac:dyDescent="0.25">
      <c r="A9369" s="4">
        <v>33587</v>
      </c>
      <c r="B9369" s="90">
        <v>25.134899999999998</v>
      </c>
    </row>
    <row r="9370" spans="1:2" x14ac:dyDescent="0.25">
      <c r="A9370" s="4">
        <v>33586</v>
      </c>
      <c r="B9370" s="90">
        <v>23.875699999999998</v>
      </c>
    </row>
    <row r="9371" spans="1:2" x14ac:dyDescent="0.25">
      <c r="A9371" s="4">
        <v>33585</v>
      </c>
      <c r="B9371" s="90">
        <v>24.036000000000001</v>
      </c>
    </row>
    <row r="9372" spans="1:2" x14ac:dyDescent="0.25">
      <c r="A9372" s="4">
        <v>33584</v>
      </c>
      <c r="B9372" s="90">
        <v>25.495999999999999</v>
      </c>
    </row>
    <row r="9373" spans="1:2" x14ac:dyDescent="0.25">
      <c r="A9373" s="4">
        <v>33583</v>
      </c>
      <c r="B9373" s="90">
        <v>27.002099999999999</v>
      </c>
    </row>
    <row r="9374" spans="1:2" x14ac:dyDescent="0.25">
      <c r="A9374" s="4">
        <v>33582</v>
      </c>
      <c r="B9374" s="90">
        <v>27.202400000000001</v>
      </c>
    </row>
    <row r="9375" spans="1:2" x14ac:dyDescent="0.25">
      <c r="A9375" s="4">
        <v>33581</v>
      </c>
      <c r="B9375" s="90">
        <v>27.391200000000001</v>
      </c>
    </row>
    <row r="9376" spans="1:2" x14ac:dyDescent="0.25">
      <c r="A9376" s="4">
        <v>33580</v>
      </c>
      <c r="B9376" s="90">
        <v>26.040800000000001</v>
      </c>
    </row>
    <row r="9377" spans="1:2" x14ac:dyDescent="0.25">
      <c r="A9377" s="4">
        <v>33579</v>
      </c>
      <c r="B9377" s="90">
        <v>24.704799999999999</v>
      </c>
    </row>
    <row r="9378" spans="1:2" x14ac:dyDescent="0.25">
      <c r="A9378" s="4">
        <v>33578</v>
      </c>
      <c r="B9378" s="90">
        <v>24.882000000000001</v>
      </c>
    </row>
    <row r="9379" spans="1:2" x14ac:dyDescent="0.25">
      <c r="A9379" s="4">
        <v>33577</v>
      </c>
      <c r="B9379" s="90">
        <v>26.437200000000001</v>
      </c>
    </row>
    <row r="9380" spans="1:2" x14ac:dyDescent="0.25">
      <c r="A9380" s="4">
        <v>33576</v>
      </c>
      <c r="B9380" s="90">
        <v>28.011600000000001</v>
      </c>
    </row>
    <row r="9381" spans="1:2" x14ac:dyDescent="0.25">
      <c r="A9381" s="4">
        <v>33575</v>
      </c>
      <c r="B9381" s="90">
        <v>28.215699999999998</v>
      </c>
    </row>
    <row r="9382" spans="1:2" x14ac:dyDescent="0.25">
      <c r="A9382" s="4">
        <v>33574</v>
      </c>
      <c r="B9382" s="90">
        <v>28.42</v>
      </c>
    </row>
    <row r="9383" spans="1:2" x14ac:dyDescent="0.25">
      <c r="A9383" s="4">
        <v>33573</v>
      </c>
      <c r="B9383" s="90">
        <v>26.925899999999999</v>
      </c>
    </row>
    <row r="9384" spans="1:2" x14ac:dyDescent="0.25">
      <c r="A9384" s="4">
        <v>33572</v>
      </c>
      <c r="B9384" s="90">
        <v>25.449300000000001</v>
      </c>
    </row>
    <row r="9385" spans="1:2" x14ac:dyDescent="0.25">
      <c r="A9385" s="4">
        <v>33571</v>
      </c>
      <c r="B9385" s="90">
        <v>27.148099999999999</v>
      </c>
    </row>
    <row r="9386" spans="1:2" x14ac:dyDescent="0.25">
      <c r="A9386" s="4">
        <v>33570</v>
      </c>
      <c r="B9386" s="90">
        <v>28.869900000000001</v>
      </c>
    </row>
    <row r="9387" spans="1:2" x14ac:dyDescent="0.25">
      <c r="A9387" s="4">
        <v>33569</v>
      </c>
      <c r="B9387" s="90">
        <v>29.095400000000001</v>
      </c>
    </row>
    <row r="9388" spans="1:2" x14ac:dyDescent="0.25">
      <c r="A9388" s="4">
        <v>33568</v>
      </c>
      <c r="B9388" s="90">
        <v>29.321300000000001</v>
      </c>
    </row>
    <row r="9389" spans="1:2" x14ac:dyDescent="0.25">
      <c r="A9389" s="4">
        <v>33567</v>
      </c>
      <c r="B9389" s="90">
        <v>31.072600000000001</v>
      </c>
    </row>
    <row r="9390" spans="1:2" x14ac:dyDescent="0.25">
      <c r="A9390" s="4">
        <v>33566</v>
      </c>
      <c r="B9390" s="90">
        <v>29.547599999999999</v>
      </c>
    </row>
    <row r="9391" spans="1:2" x14ac:dyDescent="0.25">
      <c r="A9391" s="4">
        <v>33565</v>
      </c>
      <c r="B9391" s="90">
        <v>28.040500000000002</v>
      </c>
    </row>
    <row r="9392" spans="1:2" x14ac:dyDescent="0.25">
      <c r="A9392" s="4">
        <v>33564</v>
      </c>
      <c r="B9392" s="90">
        <v>29.7744</v>
      </c>
    </row>
    <row r="9393" spans="1:2" x14ac:dyDescent="0.25">
      <c r="A9393" s="4">
        <v>33563</v>
      </c>
      <c r="B9393" s="90">
        <v>31.531700000000001</v>
      </c>
    </row>
    <row r="9394" spans="1:2" x14ac:dyDescent="0.25">
      <c r="A9394" s="4">
        <v>33562</v>
      </c>
      <c r="B9394" s="90">
        <v>31.761900000000001</v>
      </c>
    </row>
    <row r="9395" spans="1:2" x14ac:dyDescent="0.25">
      <c r="A9395" s="4">
        <v>33561</v>
      </c>
      <c r="B9395" s="90">
        <v>31.9925</v>
      </c>
    </row>
    <row r="9396" spans="1:2" x14ac:dyDescent="0.25">
      <c r="A9396" s="4">
        <v>33560</v>
      </c>
      <c r="B9396" s="90">
        <v>32.223500000000001</v>
      </c>
    </row>
    <row r="9397" spans="1:2" x14ac:dyDescent="0.25">
      <c r="A9397" s="4">
        <v>33559</v>
      </c>
      <c r="B9397" s="90">
        <v>30.685199999999998</v>
      </c>
    </row>
    <row r="9398" spans="1:2" x14ac:dyDescent="0.25">
      <c r="A9398" s="4">
        <v>33558</v>
      </c>
      <c r="B9398" s="90">
        <v>29.1648</v>
      </c>
    </row>
    <row r="9399" spans="1:2" x14ac:dyDescent="0.25">
      <c r="A9399" s="4">
        <v>33557</v>
      </c>
      <c r="B9399" s="90">
        <v>29.1648</v>
      </c>
    </row>
    <row r="9400" spans="1:2" x14ac:dyDescent="0.25">
      <c r="A9400" s="4">
        <v>33556</v>
      </c>
      <c r="B9400" s="90">
        <v>30.913900000000002</v>
      </c>
    </row>
    <row r="9401" spans="1:2" x14ac:dyDescent="0.25">
      <c r="A9401" s="4">
        <v>33555</v>
      </c>
      <c r="B9401" s="90">
        <v>31.143000000000001</v>
      </c>
    </row>
    <row r="9402" spans="1:2" x14ac:dyDescent="0.25">
      <c r="A9402" s="4">
        <v>33554</v>
      </c>
      <c r="B9402" s="90">
        <v>31.328800000000001</v>
      </c>
    </row>
    <row r="9403" spans="1:2" x14ac:dyDescent="0.25">
      <c r="A9403" s="4">
        <v>33553</v>
      </c>
      <c r="B9403" s="90">
        <v>31.484999999999999</v>
      </c>
    </row>
    <row r="9404" spans="1:2" x14ac:dyDescent="0.25">
      <c r="A9404" s="4">
        <v>33552</v>
      </c>
      <c r="B9404" s="90">
        <v>29.918600000000001</v>
      </c>
    </row>
    <row r="9405" spans="1:2" x14ac:dyDescent="0.25">
      <c r="A9405" s="4">
        <v>33551</v>
      </c>
      <c r="B9405" s="90">
        <v>28.350899999999999</v>
      </c>
    </row>
    <row r="9406" spans="1:2" x14ac:dyDescent="0.25">
      <c r="A9406" s="4">
        <v>33550</v>
      </c>
      <c r="B9406" s="90">
        <v>30.0457</v>
      </c>
    </row>
    <row r="9407" spans="1:2" x14ac:dyDescent="0.25">
      <c r="A9407" s="4">
        <v>33549</v>
      </c>
      <c r="B9407" s="90">
        <v>31.762899999999998</v>
      </c>
    </row>
    <row r="9408" spans="1:2" x14ac:dyDescent="0.25">
      <c r="A9408" s="4">
        <v>33548</v>
      </c>
      <c r="B9408" s="90">
        <v>31.872699999999998</v>
      </c>
    </row>
    <row r="9409" spans="1:2" x14ac:dyDescent="0.25">
      <c r="A9409" s="4">
        <v>33547</v>
      </c>
      <c r="B9409" s="90">
        <v>31.970700000000001</v>
      </c>
    </row>
    <row r="9410" spans="1:2" x14ac:dyDescent="0.25">
      <c r="A9410" s="4">
        <v>33546</v>
      </c>
      <c r="B9410" s="90">
        <v>32.0687</v>
      </c>
    </row>
    <row r="9411" spans="1:2" x14ac:dyDescent="0.25">
      <c r="A9411" s="4">
        <v>33545</v>
      </c>
      <c r="B9411" s="90">
        <v>30.433700000000002</v>
      </c>
    </row>
    <row r="9412" spans="1:2" x14ac:dyDescent="0.25">
      <c r="A9412" s="4">
        <v>33544</v>
      </c>
      <c r="B9412" s="90">
        <v>28.818999999999999</v>
      </c>
    </row>
    <row r="9413" spans="1:2" x14ac:dyDescent="0.25">
      <c r="A9413" s="4">
        <v>33543</v>
      </c>
      <c r="B9413" s="90">
        <v>30.52</v>
      </c>
    </row>
    <row r="9414" spans="1:2" x14ac:dyDescent="0.25">
      <c r="A9414" s="4">
        <v>33542</v>
      </c>
      <c r="B9414" s="90">
        <v>31.564699999999998</v>
      </c>
    </row>
    <row r="9415" spans="1:2" x14ac:dyDescent="0.25">
      <c r="A9415" s="4">
        <v>33541</v>
      </c>
      <c r="B9415" s="90">
        <v>32.617800000000003</v>
      </c>
    </row>
    <row r="9416" spans="1:2" x14ac:dyDescent="0.25">
      <c r="A9416" s="4">
        <v>33540</v>
      </c>
      <c r="B9416" s="90">
        <v>31.8932</v>
      </c>
    </row>
    <row r="9417" spans="1:2" x14ac:dyDescent="0.25">
      <c r="A9417" s="4">
        <v>33539</v>
      </c>
      <c r="B9417" s="90">
        <v>31.172599999999999</v>
      </c>
    </row>
    <row r="9418" spans="1:2" x14ac:dyDescent="0.25">
      <c r="A9418" s="4">
        <v>33538</v>
      </c>
      <c r="B9418" s="90">
        <v>29.42</v>
      </c>
    </row>
    <row r="9419" spans="1:2" x14ac:dyDescent="0.25">
      <c r="A9419" s="4">
        <v>33537</v>
      </c>
      <c r="B9419" s="90">
        <v>27.690899999999999</v>
      </c>
    </row>
    <row r="9420" spans="1:2" x14ac:dyDescent="0.25">
      <c r="A9420" s="4">
        <v>33536</v>
      </c>
      <c r="B9420" s="90">
        <v>26.993200000000002</v>
      </c>
    </row>
    <row r="9421" spans="1:2" x14ac:dyDescent="0.25">
      <c r="A9421" s="4">
        <v>33535</v>
      </c>
      <c r="B9421" s="90">
        <v>28.009699999999999</v>
      </c>
    </row>
    <row r="9422" spans="1:2" x14ac:dyDescent="0.25">
      <c r="A9422" s="4">
        <v>33534</v>
      </c>
      <c r="B9422" s="90">
        <v>29.034300000000002</v>
      </c>
    </row>
    <row r="9423" spans="1:2" x14ac:dyDescent="0.25">
      <c r="A9423" s="4">
        <v>33533</v>
      </c>
      <c r="B9423" s="90">
        <v>28.3294</v>
      </c>
    </row>
    <row r="9424" spans="1:2" x14ac:dyDescent="0.25">
      <c r="A9424" s="4">
        <v>33532</v>
      </c>
      <c r="B9424" s="90">
        <v>27.6282</v>
      </c>
    </row>
    <row r="9425" spans="1:2" x14ac:dyDescent="0.25">
      <c r="A9425" s="4">
        <v>33531</v>
      </c>
      <c r="B9425" s="90">
        <v>25.922999999999998</v>
      </c>
    </row>
    <row r="9426" spans="1:2" x14ac:dyDescent="0.25">
      <c r="A9426" s="4">
        <v>33530</v>
      </c>
      <c r="B9426" s="90">
        <v>24.240600000000001</v>
      </c>
    </row>
    <row r="9427" spans="1:2" x14ac:dyDescent="0.25">
      <c r="A9427" s="4">
        <v>33529</v>
      </c>
      <c r="B9427" s="90">
        <v>23.561800000000002</v>
      </c>
    </row>
    <row r="9428" spans="1:2" x14ac:dyDescent="0.25">
      <c r="A9428" s="4">
        <v>33528</v>
      </c>
      <c r="B9428" s="90">
        <v>24.550799999999999</v>
      </c>
    </row>
    <row r="9429" spans="1:2" x14ac:dyDescent="0.25">
      <c r="A9429" s="4">
        <v>33527</v>
      </c>
      <c r="B9429" s="90">
        <v>25.547699999999999</v>
      </c>
    </row>
    <row r="9430" spans="1:2" x14ac:dyDescent="0.25">
      <c r="A9430" s="4">
        <v>33526</v>
      </c>
      <c r="B9430" s="90">
        <v>26.552600000000002</v>
      </c>
    </row>
    <row r="9431" spans="1:2" x14ac:dyDescent="0.25">
      <c r="A9431" s="4">
        <v>33525</v>
      </c>
      <c r="B9431" s="90">
        <v>25.8612</v>
      </c>
    </row>
    <row r="9432" spans="1:2" x14ac:dyDescent="0.25">
      <c r="A9432" s="4">
        <v>33524</v>
      </c>
      <c r="B9432" s="90">
        <v>24.179600000000001</v>
      </c>
    </row>
    <row r="9433" spans="1:2" x14ac:dyDescent="0.25">
      <c r="A9433" s="4">
        <v>33523</v>
      </c>
      <c r="B9433" s="90">
        <v>22.561199999999999</v>
      </c>
    </row>
    <row r="9434" spans="1:2" x14ac:dyDescent="0.25">
      <c r="A9434" s="4">
        <v>33522</v>
      </c>
      <c r="B9434" s="90">
        <v>21.932200000000002</v>
      </c>
    </row>
    <row r="9435" spans="1:2" x14ac:dyDescent="0.25">
      <c r="A9435" s="4">
        <v>33521</v>
      </c>
      <c r="B9435" s="90">
        <v>22.908100000000001</v>
      </c>
    </row>
    <row r="9436" spans="1:2" x14ac:dyDescent="0.25">
      <c r="A9436" s="4">
        <v>33520</v>
      </c>
      <c r="B9436" s="90">
        <v>23.8919</v>
      </c>
    </row>
    <row r="9437" spans="1:2" x14ac:dyDescent="0.25">
      <c r="A9437" s="4">
        <v>33519</v>
      </c>
      <c r="B9437" s="90">
        <v>23.256</v>
      </c>
    </row>
    <row r="9438" spans="1:2" x14ac:dyDescent="0.25">
      <c r="A9438" s="4">
        <v>33518</v>
      </c>
      <c r="B9438" s="90">
        <v>22.550799999999999</v>
      </c>
    </row>
    <row r="9439" spans="1:2" x14ac:dyDescent="0.25">
      <c r="A9439" s="4">
        <v>33517</v>
      </c>
      <c r="B9439" s="90">
        <v>20.953600000000002</v>
      </c>
    </row>
    <row r="9440" spans="1:2" x14ac:dyDescent="0.25">
      <c r="A9440" s="4">
        <v>33516</v>
      </c>
      <c r="B9440" s="90">
        <v>19.377300000000002</v>
      </c>
    </row>
    <row r="9441" spans="1:2" x14ac:dyDescent="0.25">
      <c r="A9441" s="4">
        <v>33515</v>
      </c>
      <c r="B9441" s="90">
        <v>18.694299999999998</v>
      </c>
    </row>
    <row r="9442" spans="1:2" x14ac:dyDescent="0.25">
      <c r="A9442" s="4">
        <v>33514</v>
      </c>
      <c r="B9442" s="90">
        <v>19.573499999999999</v>
      </c>
    </row>
    <row r="9443" spans="1:2" x14ac:dyDescent="0.25">
      <c r="A9443" s="4">
        <v>33513</v>
      </c>
      <c r="B9443" s="90">
        <v>20.459199999999999</v>
      </c>
    </row>
    <row r="9444" spans="1:2" x14ac:dyDescent="0.25">
      <c r="A9444" s="4">
        <v>33512</v>
      </c>
      <c r="B9444" s="90">
        <v>18.818899999999999</v>
      </c>
    </row>
    <row r="9445" spans="1:2" x14ac:dyDescent="0.25">
      <c r="A9445" s="4">
        <v>33511</v>
      </c>
      <c r="B9445" s="90">
        <v>18.754799999999999</v>
      </c>
    </row>
    <row r="9446" spans="1:2" x14ac:dyDescent="0.25">
      <c r="A9446" s="4">
        <v>33510</v>
      </c>
      <c r="B9446" s="90">
        <v>17.811800000000002</v>
      </c>
    </row>
    <row r="9447" spans="1:2" x14ac:dyDescent="0.25">
      <c r="A9447" s="4">
        <v>33509</v>
      </c>
      <c r="B9447" s="90">
        <v>16.876300000000001</v>
      </c>
    </row>
    <row r="9448" spans="1:2" x14ac:dyDescent="0.25">
      <c r="A9448" s="4">
        <v>33508</v>
      </c>
      <c r="B9448" s="90">
        <v>17.748200000000001</v>
      </c>
    </row>
    <row r="9449" spans="1:2" x14ac:dyDescent="0.25">
      <c r="A9449" s="4">
        <v>33507</v>
      </c>
      <c r="B9449" s="90">
        <v>18.6267</v>
      </c>
    </row>
    <row r="9450" spans="1:2" x14ac:dyDescent="0.25">
      <c r="A9450" s="4">
        <v>33506</v>
      </c>
      <c r="B9450" s="90">
        <v>18.5626</v>
      </c>
    </row>
    <row r="9451" spans="1:2" x14ac:dyDescent="0.25">
      <c r="A9451" s="4">
        <v>33505</v>
      </c>
      <c r="B9451" s="90">
        <v>18.4986</v>
      </c>
    </row>
    <row r="9452" spans="1:2" x14ac:dyDescent="0.25">
      <c r="A9452" s="4">
        <v>33504</v>
      </c>
      <c r="B9452" s="90">
        <v>18.434699999999999</v>
      </c>
    </row>
    <row r="9453" spans="1:2" x14ac:dyDescent="0.25">
      <c r="A9453" s="4">
        <v>33503</v>
      </c>
      <c r="B9453" s="90">
        <v>17.494199999999999</v>
      </c>
    </row>
    <row r="9454" spans="1:2" x14ac:dyDescent="0.25">
      <c r="A9454" s="4">
        <v>33502</v>
      </c>
      <c r="B9454" s="90">
        <v>16.561199999999999</v>
      </c>
    </row>
    <row r="9455" spans="1:2" x14ac:dyDescent="0.25">
      <c r="A9455" s="4">
        <v>33501</v>
      </c>
      <c r="B9455" s="90">
        <v>17.430800000000001</v>
      </c>
    </row>
    <row r="9456" spans="1:2" x14ac:dyDescent="0.25">
      <c r="A9456" s="4">
        <v>33500</v>
      </c>
      <c r="B9456" s="90">
        <v>18.306899999999999</v>
      </c>
    </row>
    <row r="9457" spans="1:2" x14ac:dyDescent="0.25">
      <c r="A9457" s="4">
        <v>33499</v>
      </c>
      <c r="B9457" s="90">
        <v>18.242999999999999</v>
      </c>
    </row>
    <row r="9458" spans="1:2" x14ac:dyDescent="0.25">
      <c r="A9458" s="4">
        <v>33498</v>
      </c>
      <c r="B9458" s="90">
        <v>18.179200000000002</v>
      </c>
    </row>
    <row r="9459" spans="1:2" x14ac:dyDescent="0.25">
      <c r="A9459" s="4">
        <v>33497</v>
      </c>
      <c r="B9459" s="90">
        <v>18.115400000000001</v>
      </c>
    </row>
    <row r="9460" spans="1:2" x14ac:dyDescent="0.25">
      <c r="A9460" s="4">
        <v>33496</v>
      </c>
      <c r="B9460" s="90">
        <v>17.177499999999998</v>
      </c>
    </row>
    <row r="9461" spans="1:2" x14ac:dyDescent="0.25">
      <c r="A9461" s="4">
        <v>33495</v>
      </c>
      <c r="B9461" s="90">
        <v>16.247</v>
      </c>
    </row>
    <row r="9462" spans="1:2" x14ac:dyDescent="0.25">
      <c r="A9462" s="4">
        <v>33494</v>
      </c>
      <c r="B9462" s="90">
        <v>17.1142</v>
      </c>
    </row>
    <row r="9463" spans="1:2" x14ac:dyDescent="0.25">
      <c r="A9463" s="4">
        <v>33493</v>
      </c>
      <c r="B9463" s="90">
        <v>17.9879</v>
      </c>
    </row>
    <row r="9464" spans="1:2" x14ac:dyDescent="0.25">
      <c r="A9464" s="4">
        <v>33492</v>
      </c>
      <c r="B9464" s="90">
        <v>17.924199999999999</v>
      </c>
    </row>
    <row r="9465" spans="1:2" x14ac:dyDescent="0.25">
      <c r="A9465" s="4">
        <v>33491</v>
      </c>
      <c r="B9465" s="90">
        <v>17.860600000000002</v>
      </c>
    </row>
    <row r="9466" spans="1:2" x14ac:dyDescent="0.25">
      <c r="A9466" s="4">
        <v>33490</v>
      </c>
      <c r="B9466" s="90">
        <v>17.778099999999998</v>
      </c>
    </row>
    <row r="9467" spans="1:2" x14ac:dyDescent="0.25">
      <c r="A9467" s="4">
        <v>33489</v>
      </c>
      <c r="B9467" s="90">
        <v>16.8429</v>
      </c>
    </row>
    <row r="9468" spans="1:2" x14ac:dyDescent="0.25">
      <c r="A9468" s="4">
        <v>33488</v>
      </c>
      <c r="B9468" s="90">
        <v>15.9838</v>
      </c>
    </row>
    <row r="9469" spans="1:2" x14ac:dyDescent="0.25">
      <c r="A9469" s="4">
        <v>33487</v>
      </c>
      <c r="B9469" s="90">
        <v>16.830300000000001</v>
      </c>
    </row>
    <row r="9470" spans="1:2" x14ac:dyDescent="0.25">
      <c r="A9470" s="4">
        <v>33486</v>
      </c>
      <c r="B9470" s="90">
        <v>17.6831</v>
      </c>
    </row>
    <row r="9471" spans="1:2" x14ac:dyDescent="0.25">
      <c r="A9471" s="4">
        <v>33485</v>
      </c>
      <c r="B9471" s="90">
        <v>17.670400000000001</v>
      </c>
    </row>
    <row r="9472" spans="1:2" x14ac:dyDescent="0.25">
      <c r="A9472" s="4">
        <v>33484</v>
      </c>
      <c r="B9472" s="90">
        <v>17.657699999999998</v>
      </c>
    </row>
    <row r="9473" spans="1:2" x14ac:dyDescent="0.25">
      <c r="A9473" s="4">
        <v>33483</v>
      </c>
      <c r="B9473" s="90">
        <v>17.645</v>
      </c>
    </row>
    <row r="9474" spans="1:2" x14ac:dyDescent="0.25">
      <c r="A9474" s="4">
        <v>33482</v>
      </c>
      <c r="B9474" s="90">
        <v>16.78</v>
      </c>
    </row>
    <row r="9475" spans="1:2" x14ac:dyDescent="0.25">
      <c r="A9475" s="4">
        <v>33481</v>
      </c>
      <c r="B9475" s="90">
        <v>16.78</v>
      </c>
    </row>
    <row r="9476" spans="1:2" x14ac:dyDescent="0.25">
      <c r="A9476" s="4">
        <v>33480</v>
      </c>
      <c r="B9476" s="90">
        <v>16.520800000000001</v>
      </c>
    </row>
    <row r="9477" spans="1:2" x14ac:dyDescent="0.25">
      <c r="A9477" s="4">
        <v>33479</v>
      </c>
      <c r="B9477" s="90">
        <v>17.1295</v>
      </c>
    </row>
    <row r="9478" spans="1:2" x14ac:dyDescent="0.25">
      <c r="A9478" s="4">
        <v>33478</v>
      </c>
      <c r="B9478" s="90">
        <v>17.741399999999999</v>
      </c>
    </row>
    <row r="9479" spans="1:2" x14ac:dyDescent="0.25">
      <c r="A9479" s="4">
        <v>33477</v>
      </c>
      <c r="B9479" s="90">
        <v>17.4801</v>
      </c>
    </row>
    <row r="9480" spans="1:2" x14ac:dyDescent="0.25">
      <c r="A9480" s="4">
        <v>33476</v>
      </c>
      <c r="B9480" s="90">
        <v>17.2194</v>
      </c>
    </row>
    <row r="9481" spans="1:2" x14ac:dyDescent="0.25">
      <c r="A9481" s="4">
        <v>33475</v>
      </c>
      <c r="B9481" s="90">
        <v>16.351400000000002</v>
      </c>
    </row>
    <row r="9482" spans="1:2" x14ac:dyDescent="0.25">
      <c r="A9482" s="4">
        <v>33474</v>
      </c>
      <c r="B9482" s="90">
        <v>15.489800000000001</v>
      </c>
    </row>
    <row r="9483" spans="1:2" x14ac:dyDescent="0.25">
      <c r="A9483" s="4">
        <v>33473</v>
      </c>
      <c r="B9483" s="90">
        <v>15.233499999999999</v>
      </c>
    </row>
    <row r="9484" spans="1:2" x14ac:dyDescent="0.25">
      <c r="A9484" s="4">
        <v>33472</v>
      </c>
      <c r="B9484" s="90">
        <v>15.8355</v>
      </c>
    </row>
    <row r="9485" spans="1:2" x14ac:dyDescent="0.25">
      <c r="A9485" s="4">
        <v>33471</v>
      </c>
      <c r="B9485" s="90">
        <v>16.4406</v>
      </c>
    </row>
    <row r="9486" spans="1:2" x14ac:dyDescent="0.25">
      <c r="A9486" s="4">
        <v>33470</v>
      </c>
      <c r="B9486" s="90">
        <v>16.182200000000002</v>
      </c>
    </row>
    <row r="9487" spans="1:2" x14ac:dyDescent="0.25">
      <c r="A9487" s="4">
        <v>33469</v>
      </c>
      <c r="B9487" s="90">
        <v>15.924300000000001</v>
      </c>
    </row>
    <row r="9488" spans="1:2" x14ac:dyDescent="0.25">
      <c r="A9488" s="4">
        <v>33468</v>
      </c>
      <c r="B9488" s="90">
        <v>15.065899999999999</v>
      </c>
    </row>
    <row r="9489" spans="1:2" x14ac:dyDescent="0.25">
      <c r="A9489" s="4">
        <v>33467</v>
      </c>
      <c r="B9489" s="90">
        <v>14.213900000000001</v>
      </c>
    </row>
    <row r="9490" spans="1:2" x14ac:dyDescent="0.25">
      <c r="A9490" s="4">
        <v>33466</v>
      </c>
      <c r="B9490" s="90">
        <v>13.9604</v>
      </c>
    </row>
    <row r="9491" spans="1:2" x14ac:dyDescent="0.25">
      <c r="A9491" s="4">
        <v>33465</v>
      </c>
      <c r="B9491" s="90">
        <v>14.5557</v>
      </c>
    </row>
    <row r="9492" spans="1:2" x14ac:dyDescent="0.25">
      <c r="A9492" s="4">
        <v>33464</v>
      </c>
      <c r="B9492" s="90">
        <v>15.154199999999999</v>
      </c>
    </row>
    <row r="9493" spans="1:2" x14ac:dyDescent="0.25">
      <c r="A9493" s="4">
        <v>33463</v>
      </c>
      <c r="B9493" s="90">
        <v>14.8986</v>
      </c>
    </row>
    <row r="9494" spans="1:2" x14ac:dyDescent="0.25">
      <c r="A9494" s="4">
        <v>33462</v>
      </c>
      <c r="B9494" s="90">
        <v>14.643599999999999</v>
      </c>
    </row>
    <row r="9495" spans="1:2" x14ac:dyDescent="0.25">
      <c r="A9495" s="4">
        <v>33461</v>
      </c>
      <c r="B9495" s="90">
        <v>13.794700000000001</v>
      </c>
    </row>
    <row r="9496" spans="1:2" x14ac:dyDescent="0.25">
      <c r="A9496" s="4">
        <v>33460</v>
      </c>
      <c r="B9496" s="90">
        <v>12.952</v>
      </c>
    </row>
    <row r="9497" spans="1:2" x14ac:dyDescent="0.25">
      <c r="A9497" s="4">
        <v>33459</v>
      </c>
      <c r="B9497" s="90">
        <v>12.7026</v>
      </c>
    </row>
    <row r="9498" spans="1:2" x14ac:dyDescent="0.25">
      <c r="A9498" s="4">
        <v>33458</v>
      </c>
      <c r="B9498" s="90">
        <v>13.2744</v>
      </c>
    </row>
    <row r="9499" spans="1:2" x14ac:dyDescent="0.25">
      <c r="A9499" s="4">
        <v>33457</v>
      </c>
      <c r="B9499" s="90">
        <v>13.837199999999999</v>
      </c>
    </row>
    <row r="9500" spans="1:2" x14ac:dyDescent="0.25">
      <c r="A9500" s="4">
        <v>33456</v>
      </c>
      <c r="B9500" s="90">
        <v>13.5739</v>
      </c>
    </row>
    <row r="9501" spans="1:2" x14ac:dyDescent="0.25">
      <c r="A9501" s="4">
        <v>33455</v>
      </c>
      <c r="B9501" s="90">
        <v>13.3111</v>
      </c>
    </row>
    <row r="9502" spans="1:2" x14ac:dyDescent="0.25">
      <c r="A9502" s="4">
        <v>33454</v>
      </c>
      <c r="B9502" s="90">
        <v>12.49</v>
      </c>
    </row>
    <row r="9503" spans="1:2" x14ac:dyDescent="0.25">
      <c r="A9503" s="4">
        <v>33453</v>
      </c>
      <c r="B9503" s="90">
        <v>11.674899999999999</v>
      </c>
    </row>
    <row r="9504" spans="1:2" x14ac:dyDescent="0.25">
      <c r="A9504" s="4">
        <v>33452</v>
      </c>
      <c r="B9504" s="90">
        <v>11.406499999999999</v>
      </c>
    </row>
    <row r="9505" spans="1:2" x14ac:dyDescent="0.25">
      <c r="A9505" s="4">
        <v>33451</v>
      </c>
      <c r="B9505" s="90">
        <v>11.95</v>
      </c>
    </row>
    <row r="9506" spans="1:2" x14ac:dyDescent="0.25">
      <c r="A9506" s="4">
        <v>33450</v>
      </c>
      <c r="B9506" s="90">
        <v>12.420400000000001</v>
      </c>
    </row>
    <row r="9507" spans="1:2" x14ac:dyDescent="0.25">
      <c r="A9507" s="4">
        <v>33449</v>
      </c>
      <c r="B9507" s="90">
        <v>12.305999999999999</v>
      </c>
    </row>
    <row r="9508" spans="1:2" x14ac:dyDescent="0.25">
      <c r="A9508" s="4">
        <v>33448</v>
      </c>
      <c r="B9508" s="90">
        <v>12.191800000000001</v>
      </c>
    </row>
    <row r="9509" spans="1:2" x14ac:dyDescent="0.25">
      <c r="A9509" s="4">
        <v>33447</v>
      </c>
      <c r="B9509" s="90">
        <v>11.6088</v>
      </c>
    </row>
    <row r="9510" spans="1:2" x14ac:dyDescent="0.25">
      <c r="A9510" s="4">
        <v>33446</v>
      </c>
      <c r="B9510" s="90">
        <v>11.028700000000001</v>
      </c>
    </row>
    <row r="9511" spans="1:2" x14ac:dyDescent="0.25">
      <c r="A9511" s="4">
        <v>33445</v>
      </c>
      <c r="B9511" s="90">
        <v>10.915800000000001</v>
      </c>
    </row>
    <row r="9512" spans="1:2" x14ac:dyDescent="0.25">
      <c r="A9512" s="4">
        <v>33444</v>
      </c>
      <c r="B9512" s="90">
        <v>11.3818</v>
      </c>
    </row>
    <row r="9513" spans="1:2" x14ac:dyDescent="0.25">
      <c r="A9513" s="4">
        <v>33443</v>
      </c>
      <c r="B9513" s="90">
        <v>11.8498</v>
      </c>
    </row>
    <row r="9514" spans="1:2" x14ac:dyDescent="0.25">
      <c r="A9514" s="4">
        <v>33442</v>
      </c>
      <c r="B9514" s="90">
        <v>11.7361</v>
      </c>
    </row>
    <row r="9515" spans="1:2" x14ac:dyDescent="0.25">
      <c r="A9515" s="4">
        <v>33441</v>
      </c>
      <c r="B9515" s="90">
        <v>11.622400000000001</v>
      </c>
    </row>
    <row r="9516" spans="1:2" x14ac:dyDescent="0.25">
      <c r="A9516" s="4">
        <v>33440</v>
      </c>
      <c r="B9516" s="90">
        <v>11.042299999999999</v>
      </c>
    </row>
    <row r="9517" spans="1:2" x14ac:dyDescent="0.25">
      <c r="A9517" s="4">
        <v>33439</v>
      </c>
      <c r="B9517" s="90">
        <v>10.465299999999999</v>
      </c>
    </row>
    <row r="9518" spans="1:2" x14ac:dyDescent="0.25">
      <c r="A9518" s="4">
        <v>33438</v>
      </c>
      <c r="B9518" s="90">
        <v>10.3529</v>
      </c>
    </row>
    <row r="9519" spans="1:2" x14ac:dyDescent="0.25">
      <c r="A9519" s="4">
        <v>33437</v>
      </c>
      <c r="B9519" s="90">
        <v>10.816599999999999</v>
      </c>
    </row>
    <row r="9520" spans="1:2" x14ac:dyDescent="0.25">
      <c r="A9520" s="4">
        <v>33436</v>
      </c>
      <c r="B9520" s="90">
        <v>11.2822</v>
      </c>
    </row>
    <row r="9521" spans="1:2" x14ac:dyDescent="0.25">
      <c r="A9521" s="4">
        <v>33435</v>
      </c>
      <c r="B9521" s="90">
        <v>11.169</v>
      </c>
    </row>
    <row r="9522" spans="1:2" x14ac:dyDescent="0.25">
      <c r="A9522" s="4">
        <v>33434</v>
      </c>
      <c r="B9522" s="90">
        <v>11.055899999999999</v>
      </c>
    </row>
    <row r="9523" spans="1:2" x14ac:dyDescent="0.25">
      <c r="A9523" s="4">
        <v>33433</v>
      </c>
      <c r="B9523" s="90">
        <v>10.4788</v>
      </c>
    </row>
    <row r="9524" spans="1:2" x14ac:dyDescent="0.25">
      <c r="A9524" s="4">
        <v>33432</v>
      </c>
      <c r="B9524" s="90">
        <v>9.9046000000000003</v>
      </c>
    </row>
    <row r="9525" spans="1:2" x14ac:dyDescent="0.25">
      <c r="A9525" s="4">
        <v>33431</v>
      </c>
      <c r="B9525" s="90">
        <v>9.7927999999999997</v>
      </c>
    </row>
    <row r="9526" spans="1:2" x14ac:dyDescent="0.25">
      <c r="A9526" s="4">
        <v>33430</v>
      </c>
      <c r="B9526" s="90">
        <v>10.254200000000001</v>
      </c>
    </row>
    <row r="9527" spans="1:2" x14ac:dyDescent="0.25">
      <c r="A9527" s="4">
        <v>33429</v>
      </c>
      <c r="B9527" s="90">
        <v>10.7174</v>
      </c>
    </row>
    <row r="9528" spans="1:2" x14ac:dyDescent="0.25">
      <c r="A9528" s="4">
        <v>33428</v>
      </c>
      <c r="B9528" s="90">
        <v>10.6213</v>
      </c>
    </row>
    <row r="9529" spans="1:2" x14ac:dyDescent="0.25">
      <c r="A9529" s="4">
        <v>33427</v>
      </c>
      <c r="B9529" s="90">
        <v>10.516400000000001</v>
      </c>
    </row>
    <row r="9530" spans="1:2" x14ac:dyDescent="0.25">
      <c r="A9530" s="4">
        <v>33426</v>
      </c>
      <c r="B9530" s="90">
        <v>9.9700000000000006</v>
      </c>
    </row>
    <row r="9531" spans="1:2" x14ac:dyDescent="0.25">
      <c r="A9531" s="4">
        <v>33425</v>
      </c>
      <c r="B9531" s="90">
        <v>9.4263999999999992</v>
      </c>
    </row>
    <row r="9532" spans="1:2" x14ac:dyDescent="0.25">
      <c r="A9532" s="4">
        <v>33424</v>
      </c>
      <c r="B9532" s="90">
        <v>9.3340999999999994</v>
      </c>
    </row>
    <row r="9533" spans="1:2" x14ac:dyDescent="0.25">
      <c r="A9533" s="4">
        <v>33423</v>
      </c>
      <c r="B9533" s="90">
        <v>9.7794000000000008</v>
      </c>
    </row>
    <row r="9534" spans="1:2" x14ac:dyDescent="0.25">
      <c r="A9534" s="4">
        <v>33422</v>
      </c>
      <c r="B9534" s="90">
        <v>10.226599999999999</v>
      </c>
    </row>
    <row r="9535" spans="1:2" x14ac:dyDescent="0.25">
      <c r="A9535" s="4">
        <v>33421</v>
      </c>
      <c r="B9535" s="90">
        <v>10.138299999999999</v>
      </c>
    </row>
    <row r="9536" spans="1:2" x14ac:dyDescent="0.25">
      <c r="A9536" s="4">
        <v>33420</v>
      </c>
      <c r="B9536" s="90">
        <v>9.5894999999999992</v>
      </c>
    </row>
    <row r="9537" spans="1:2" x14ac:dyDescent="0.25">
      <c r="A9537" s="4">
        <v>33419</v>
      </c>
      <c r="B9537" s="90">
        <v>9.1310000000000002</v>
      </c>
    </row>
    <row r="9538" spans="1:2" x14ac:dyDescent="0.25">
      <c r="A9538" s="4">
        <v>33418</v>
      </c>
      <c r="B9538" s="90">
        <v>8.6744000000000003</v>
      </c>
    </row>
    <row r="9539" spans="1:2" x14ac:dyDescent="0.25">
      <c r="A9539" s="4">
        <v>33417</v>
      </c>
      <c r="B9539" s="90">
        <v>9.1647999999999996</v>
      </c>
    </row>
    <row r="9540" spans="1:2" x14ac:dyDescent="0.25">
      <c r="A9540" s="4">
        <v>33416</v>
      </c>
      <c r="B9540" s="90">
        <v>9.6572999999999993</v>
      </c>
    </row>
    <row r="9541" spans="1:2" x14ac:dyDescent="0.25">
      <c r="A9541" s="4">
        <v>33415</v>
      </c>
      <c r="B9541" s="90">
        <v>9.6913</v>
      </c>
    </row>
    <row r="9542" spans="1:2" x14ac:dyDescent="0.25">
      <c r="A9542" s="4">
        <v>33414</v>
      </c>
      <c r="B9542" s="90">
        <v>9.7251999999999992</v>
      </c>
    </row>
    <row r="9543" spans="1:2" x14ac:dyDescent="0.25">
      <c r="A9543" s="4">
        <v>33413</v>
      </c>
      <c r="B9543" s="90">
        <v>9.7591000000000001</v>
      </c>
    </row>
    <row r="9544" spans="1:2" x14ac:dyDescent="0.25">
      <c r="A9544" s="4">
        <v>33412</v>
      </c>
      <c r="B9544" s="90">
        <v>9.2998999999999992</v>
      </c>
    </row>
    <row r="9545" spans="1:2" x14ac:dyDescent="0.25">
      <c r="A9545" s="4">
        <v>33411</v>
      </c>
      <c r="B9545" s="90">
        <v>8.8424999999999994</v>
      </c>
    </row>
    <row r="9546" spans="1:2" x14ac:dyDescent="0.25">
      <c r="A9546" s="4">
        <v>33410</v>
      </c>
      <c r="B9546" s="90">
        <v>9.3337000000000003</v>
      </c>
    </row>
    <row r="9547" spans="1:2" x14ac:dyDescent="0.25">
      <c r="A9547" s="4">
        <v>33409</v>
      </c>
      <c r="B9547" s="90">
        <v>9.827</v>
      </c>
    </row>
    <row r="9548" spans="1:2" x14ac:dyDescent="0.25">
      <c r="A9548" s="4">
        <v>33408</v>
      </c>
      <c r="B9548" s="90">
        <v>9.8610000000000007</v>
      </c>
    </row>
    <row r="9549" spans="1:2" x14ac:dyDescent="0.25">
      <c r="A9549" s="4">
        <v>33407</v>
      </c>
      <c r="B9549" s="90">
        <v>9.8949999999999996</v>
      </c>
    </row>
    <row r="9550" spans="1:2" x14ac:dyDescent="0.25">
      <c r="A9550" s="4">
        <v>33406</v>
      </c>
      <c r="B9550" s="90">
        <v>9.9290000000000003</v>
      </c>
    </row>
    <row r="9551" spans="1:2" x14ac:dyDescent="0.25">
      <c r="A9551" s="4">
        <v>33405</v>
      </c>
      <c r="B9551" s="90">
        <v>9.4689999999999994</v>
      </c>
    </row>
    <row r="9552" spans="1:2" x14ac:dyDescent="0.25">
      <c r="A9552" s="4">
        <v>33404</v>
      </c>
      <c r="B9552" s="90">
        <v>9.0109999999999992</v>
      </c>
    </row>
    <row r="9553" spans="1:2" x14ac:dyDescent="0.25">
      <c r="A9553" s="4">
        <v>33403</v>
      </c>
      <c r="B9553" s="90">
        <v>9.5029000000000003</v>
      </c>
    </row>
    <row r="9554" spans="1:2" x14ac:dyDescent="0.25">
      <c r="A9554" s="4">
        <v>33402</v>
      </c>
      <c r="B9554" s="90">
        <v>9.9969999999999999</v>
      </c>
    </row>
    <row r="9555" spans="1:2" x14ac:dyDescent="0.25">
      <c r="A9555" s="4">
        <v>33401</v>
      </c>
      <c r="B9555" s="90">
        <v>10.031000000000001</v>
      </c>
    </row>
    <row r="9556" spans="1:2" x14ac:dyDescent="0.25">
      <c r="A9556" s="4">
        <v>33400</v>
      </c>
      <c r="B9556" s="90">
        <v>10.065</v>
      </c>
    </row>
    <row r="9557" spans="1:2" x14ac:dyDescent="0.25">
      <c r="A9557" s="4">
        <v>33399</v>
      </c>
      <c r="B9557" s="90">
        <v>10.0991</v>
      </c>
    </row>
    <row r="9558" spans="1:2" x14ac:dyDescent="0.25">
      <c r="A9558" s="4">
        <v>33398</v>
      </c>
      <c r="B9558" s="90">
        <v>9.6384000000000007</v>
      </c>
    </row>
    <row r="9559" spans="1:2" x14ac:dyDescent="0.25">
      <c r="A9559" s="4">
        <v>33397</v>
      </c>
      <c r="B9559" s="90">
        <v>9.1883999999999997</v>
      </c>
    </row>
    <row r="9560" spans="1:2" x14ac:dyDescent="0.25">
      <c r="A9560" s="4">
        <v>33396</v>
      </c>
      <c r="B9560" s="90">
        <v>9.6811000000000007</v>
      </c>
    </row>
    <row r="9561" spans="1:2" x14ac:dyDescent="0.25">
      <c r="A9561" s="4">
        <v>33395</v>
      </c>
      <c r="B9561" s="90">
        <v>10.176</v>
      </c>
    </row>
    <row r="9562" spans="1:2" x14ac:dyDescent="0.25">
      <c r="A9562" s="4">
        <v>33394</v>
      </c>
      <c r="B9562" s="90">
        <v>10.218999999999999</v>
      </c>
    </row>
    <row r="9563" spans="1:2" x14ac:dyDescent="0.25">
      <c r="A9563" s="4">
        <v>33393</v>
      </c>
      <c r="B9563" s="90">
        <v>10.256</v>
      </c>
    </row>
    <row r="9564" spans="1:2" x14ac:dyDescent="0.25">
      <c r="A9564" s="4">
        <v>33392</v>
      </c>
      <c r="B9564" s="90">
        <v>10.292999999999999</v>
      </c>
    </row>
    <row r="9565" spans="1:2" x14ac:dyDescent="0.25">
      <c r="A9565" s="4">
        <v>33391</v>
      </c>
      <c r="B9565" s="90">
        <v>9.8455999999999992</v>
      </c>
    </row>
    <row r="9566" spans="1:2" x14ac:dyDescent="0.25">
      <c r="A9566" s="4">
        <v>33390</v>
      </c>
      <c r="B9566" s="90">
        <v>9.4</v>
      </c>
    </row>
    <row r="9567" spans="1:2" x14ac:dyDescent="0.25">
      <c r="A9567" s="4">
        <v>33389</v>
      </c>
      <c r="B9567" s="90">
        <v>9.8503000000000007</v>
      </c>
    </row>
    <row r="9568" spans="1:2" x14ac:dyDescent="0.25">
      <c r="A9568" s="4">
        <v>33388</v>
      </c>
      <c r="B9568" s="90">
        <v>9.8503000000000007</v>
      </c>
    </row>
    <row r="9569" spans="1:2" x14ac:dyDescent="0.25">
      <c r="A9569" s="4">
        <v>33387</v>
      </c>
      <c r="B9569" s="90">
        <v>10.3024</v>
      </c>
    </row>
    <row r="9570" spans="1:2" x14ac:dyDescent="0.25">
      <c r="A9570" s="4">
        <v>33386</v>
      </c>
      <c r="B9570" s="90">
        <v>10.258900000000001</v>
      </c>
    </row>
    <row r="9571" spans="1:2" x14ac:dyDescent="0.25">
      <c r="A9571" s="4">
        <v>33385</v>
      </c>
      <c r="B9571" s="90">
        <v>10.215400000000001</v>
      </c>
    </row>
    <row r="9572" spans="1:2" x14ac:dyDescent="0.25">
      <c r="A9572" s="4">
        <v>33384</v>
      </c>
      <c r="B9572" s="90">
        <v>9.7202999999999999</v>
      </c>
    </row>
    <row r="9573" spans="1:2" x14ac:dyDescent="0.25">
      <c r="A9573" s="4">
        <v>33383</v>
      </c>
      <c r="B9573" s="90">
        <v>9.2273999999999994</v>
      </c>
    </row>
    <row r="9574" spans="1:2" x14ac:dyDescent="0.25">
      <c r="A9574" s="4">
        <v>33382</v>
      </c>
      <c r="B9574" s="90">
        <v>9.1843000000000004</v>
      </c>
    </row>
    <row r="9575" spans="1:2" x14ac:dyDescent="0.25">
      <c r="A9575" s="4">
        <v>33381</v>
      </c>
      <c r="B9575" s="90">
        <v>9.6336999999999993</v>
      </c>
    </row>
    <row r="9576" spans="1:2" x14ac:dyDescent="0.25">
      <c r="A9576" s="4">
        <v>33380</v>
      </c>
      <c r="B9576" s="90">
        <v>10.085000000000001</v>
      </c>
    </row>
    <row r="9577" spans="1:2" x14ac:dyDescent="0.25">
      <c r="A9577" s="4">
        <v>33379</v>
      </c>
      <c r="B9577" s="90">
        <v>10.041499999999999</v>
      </c>
    </row>
    <row r="9578" spans="1:2" x14ac:dyDescent="0.25">
      <c r="A9578" s="4">
        <v>33378</v>
      </c>
      <c r="B9578" s="90">
        <v>9.9981000000000009</v>
      </c>
    </row>
    <row r="9579" spans="1:2" x14ac:dyDescent="0.25">
      <c r="A9579" s="4">
        <v>33377</v>
      </c>
      <c r="B9579" s="90">
        <v>9.5039999999999996</v>
      </c>
    </row>
    <row r="9580" spans="1:2" x14ac:dyDescent="0.25">
      <c r="A9580" s="4">
        <v>33376</v>
      </c>
      <c r="B9580" s="90">
        <v>9.0121000000000002</v>
      </c>
    </row>
    <row r="9581" spans="1:2" x14ac:dyDescent="0.25">
      <c r="A9581" s="4">
        <v>33375</v>
      </c>
      <c r="B9581" s="90">
        <v>8.9690999999999992</v>
      </c>
    </row>
    <row r="9582" spans="1:2" x14ac:dyDescent="0.25">
      <c r="A9582" s="4">
        <v>33374</v>
      </c>
      <c r="B9582" s="90">
        <v>9.4176000000000002</v>
      </c>
    </row>
    <row r="9583" spans="1:2" x14ac:dyDescent="0.25">
      <c r="A9583" s="4">
        <v>33373</v>
      </c>
      <c r="B9583" s="90">
        <v>9.8679000000000006</v>
      </c>
    </row>
    <row r="9584" spans="1:2" x14ac:dyDescent="0.25">
      <c r="A9584" s="4">
        <v>33372</v>
      </c>
      <c r="B9584" s="90">
        <v>9.8246000000000002</v>
      </c>
    </row>
    <row r="9585" spans="1:2" x14ac:dyDescent="0.25">
      <c r="A9585" s="4">
        <v>33371</v>
      </c>
      <c r="B9585" s="90">
        <v>9.7812999999999999</v>
      </c>
    </row>
    <row r="9586" spans="1:2" x14ac:dyDescent="0.25">
      <c r="A9586" s="4">
        <v>33370</v>
      </c>
      <c r="B9586" s="90">
        <v>9.2881</v>
      </c>
    </row>
    <row r="9587" spans="1:2" x14ac:dyDescent="0.25">
      <c r="A9587" s="4">
        <v>33369</v>
      </c>
      <c r="B9587" s="90">
        <v>8.7972000000000001</v>
      </c>
    </row>
    <row r="9588" spans="1:2" x14ac:dyDescent="0.25">
      <c r="A9588" s="4">
        <v>33368</v>
      </c>
      <c r="B9588" s="90">
        <v>8.7542000000000009</v>
      </c>
    </row>
    <row r="9589" spans="1:2" x14ac:dyDescent="0.25">
      <c r="A9589" s="4">
        <v>33367</v>
      </c>
      <c r="B9589" s="90">
        <v>9.2019000000000002</v>
      </c>
    </row>
    <row r="9590" spans="1:2" x14ac:dyDescent="0.25">
      <c r="A9590" s="4">
        <v>33366</v>
      </c>
      <c r="B9590" s="90">
        <v>9.6476000000000006</v>
      </c>
    </row>
    <row r="9591" spans="1:2" x14ac:dyDescent="0.25">
      <c r="A9591" s="4">
        <v>33365</v>
      </c>
      <c r="B9591" s="90">
        <v>9.6005000000000003</v>
      </c>
    </row>
    <row r="9592" spans="1:2" x14ac:dyDescent="0.25">
      <c r="A9592" s="4">
        <v>33364</v>
      </c>
      <c r="B9592" s="90">
        <v>9.5534999999999997</v>
      </c>
    </row>
    <row r="9593" spans="1:2" x14ac:dyDescent="0.25">
      <c r="A9593" s="4">
        <v>33363</v>
      </c>
      <c r="B9593" s="90">
        <v>9.0614000000000008</v>
      </c>
    </row>
    <row r="9594" spans="1:2" x14ac:dyDescent="0.25">
      <c r="A9594" s="4">
        <v>33362</v>
      </c>
      <c r="B9594" s="90">
        <v>8.5824999999999996</v>
      </c>
    </row>
    <row r="9595" spans="1:2" x14ac:dyDescent="0.25">
      <c r="A9595" s="4">
        <v>33361</v>
      </c>
      <c r="B9595" s="90">
        <v>8.5470000000000006</v>
      </c>
    </row>
    <row r="9596" spans="1:2" x14ac:dyDescent="0.25">
      <c r="A9596" s="4">
        <v>33360</v>
      </c>
      <c r="B9596" s="90">
        <v>8.99</v>
      </c>
    </row>
    <row r="9597" spans="1:2" x14ac:dyDescent="0.25">
      <c r="A9597" s="4">
        <v>33359</v>
      </c>
      <c r="B9597" s="90">
        <v>8.5432000000000006</v>
      </c>
    </row>
    <row r="9598" spans="1:2" x14ac:dyDescent="0.25">
      <c r="A9598" s="4">
        <v>33358</v>
      </c>
      <c r="B9598" s="90">
        <v>8.9758999999999993</v>
      </c>
    </row>
    <row r="9599" spans="1:2" x14ac:dyDescent="0.25">
      <c r="A9599" s="4">
        <v>33357</v>
      </c>
      <c r="B9599" s="90">
        <v>8.9619</v>
      </c>
    </row>
    <row r="9600" spans="1:2" x14ac:dyDescent="0.25">
      <c r="A9600" s="4">
        <v>33356</v>
      </c>
      <c r="B9600" s="90">
        <v>8.5152000000000001</v>
      </c>
    </row>
    <row r="9601" spans="1:2" x14ac:dyDescent="0.25">
      <c r="A9601" s="4">
        <v>33355</v>
      </c>
      <c r="B9601" s="90">
        <v>8.0703999999999994</v>
      </c>
    </row>
    <row r="9602" spans="1:2" x14ac:dyDescent="0.25">
      <c r="A9602" s="4">
        <v>33354</v>
      </c>
      <c r="B9602" s="90">
        <v>8.5012000000000008</v>
      </c>
    </row>
    <row r="9603" spans="1:2" x14ac:dyDescent="0.25">
      <c r="A9603" s="4">
        <v>33353</v>
      </c>
      <c r="B9603" s="90">
        <v>8.9337</v>
      </c>
    </row>
    <row r="9604" spans="1:2" x14ac:dyDescent="0.25">
      <c r="A9604" s="4">
        <v>33352</v>
      </c>
      <c r="B9604" s="90">
        <v>8.9197000000000006</v>
      </c>
    </row>
    <row r="9605" spans="1:2" x14ac:dyDescent="0.25">
      <c r="A9605" s="4">
        <v>33351</v>
      </c>
      <c r="B9605" s="90">
        <v>8.9055999999999997</v>
      </c>
    </row>
    <row r="9606" spans="1:2" x14ac:dyDescent="0.25">
      <c r="A9606" s="4">
        <v>33350</v>
      </c>
      <c r="B9606" s="90">
        <v>8.8916000000000004</v>
      </c>
    </row>
    <row r="9607" spans="1:2" x14ac:dyDescent="0.25">
      <c r="A9607" s="4">
        <v>33349</v>
      </c>
      <c r="B9607" s="90">
        <v>8.4451999999999998</v>
      </c>
    </row>
    <row r="9608" spans="1:2" x14ac:dyDescent="0.25">
      <c r="A9608" s="4">
        <v>33348</v>
      </c>
      <c r="B9608" s="90">
        <v>8.0007000000000001</v>
      </c>
    </row>
    <row r="9609" spans="1:2" x14ac:dyDescent="0.25">
      <c r="A9609" s="4">
        <v>33347</v>
      </c>
      <c r="B9609" s="90">
        <v>8.4312000000000005</v>
      </c>
    </row>
    <row r="9610" spans="1:2" x14ac:dyDescent="0.25">
      <c r="A9610" s="4">
        <v>33346</v>
      </c>
      <c r="B9610" s="90">
        <v>8.8635000000000002</v>
      </c>
    </row>
    <row r="9611" spans="1:2" x14ac:dyDescent="0.25">
      <c r="A9611" s="4">
        <v>33345</v>
      </c>
      <c r="B9611" s="90">
        <v>8.8493999999999993</v>
      </c>
    </row>
    <row r="9612" spans="1:2" x14ac:dyDescent="0.25">
      <c r="A9612" s="4">
        <v>33344</v>
      </c>
      <c r="B9612" s="90">
        <v>8.8353999999999999</v>
      </c>
    </row>
    <row r="9613" spans="1:2" x14ac:dyDescent="0.25">
      <c r="A9613" s="4">
        <v>33343</v>
      </c>
      <c r="B9613" s="90">
        <v>8.8213000000000008</v>
      </c>
    </row>
    <row r="9614" spans="1:2" x14ac:dyDescent="0.25">
      <c r="A9614" s="4">
        <v>33342</v>
      </c>
      <c r="B9614" s="90">
        <v>8.3751999999999995</v>
      </c>
    </row>
    <row r="9615" spans="1:2" x14ac:dyDescent="0.25">
      <c r="A9615" s="4">
        <v>33341</v>
      </c>
      <c r="B9615" s="90">
        <v>7.931</v>
      </c>
    </row>
    <row r="9616" spans="1:2" x14ac:dyDescent="0.25">
      <c r="A9616" s="4">
        <v>33340</v>
      </c>
      <c r="B9616" s="90">
        <v>8.3612000000000002</v>
      </c>
    </row>
    <row r="9617" spans="1:2" x14ac:dyDescent="0.25">
      <c r="A9617" s="4">
        <v>33339</v>
      </c>
      <c r="B9617" s="90">
        <v>8.7932000000000006</v>
      </c>
    </row>
    <row r="9618" spans="1:2" x14ac:dyDescent="0.25">
      <c r="A9618" s="4">
        <v>33338</v>
      </c>
      <c r="B9618" s="90">
        <v>8.7791999999999994</v>
      </c>
    </row>
    <row r="9619" spans="1:2" x14ac:dyDescent="0.25">
      <c r="A9619" s="4">
        <v>33337</v>
      </c>
      <c r="B9619" s="90">
        <v>8.7651000000000003</v>
      </c>
    </row>
    <row r="9620" spans="1:2" x14ac:dyDescent="0.25">
      <c r="A9620" s="4">
        <v>33336</v>
      </c>
      <c r="B9620" s="90">
        <v>8.7154000000000007</v>
      </c>
    </row>
    <row r="9621" spans="1:2" x14ac:dyDescent="0.25">
      <c r="A9621" s="4">
        <v>33335</v>
      </c>
      <c r="B9621" s="90">
        <v>8.2735000000000003</v>
      </c>
    </row>
    <row r="9622" spans="1:2" x14ac:dyDescent="0.25">
      <c r="A9622" s="4">
        <v>33334</v>
      </c>
      <c r="B9622" s="90">
        <v>7.8334000000000001</v>
      </c>
    </row>
    <row r="9623" spans="1:2" x14ac:dyDescent="0.25">
      <c r="A9623" s="4">
        <v>33333</v>
      </c>
      <c r="B9623" s="90">
        <v>8.2240000000000002</v>
      </c>
    </row>
    <row r="9624" spans="1:2" x14ac:dyDescent="0.25">
      <c r="A9624" s="4">
        <v>33332</v>
      </c>
      <c r="B9624" s="90">
        <v>8.6160999999999994</v>
      </c>
    </row>
    <row r="9625" spans="1:2" x14ac:dyDescent="0.25">
      <c r="A9625" s="4">
        <v>33331</v>
      </c>
      <c r="B9625" s="90">
        <v>8.5663999999999998</v>
      </c>
    </row>
    <row r="9626" spans="1:2" x14ac:dyDescent="0.25">
      <c r="A9626" s="4">
        <v>33330</v>
      </c>
      <c r="B9626" s="90">
        <v>8.5267999999999997</v>
      </c>
    </row>
    <row r="9627" spans="1:2" x14ac:dyDescent="0.25">
      <c r="A9627" s="4">
        <v>33329</v>
      </c>
      <c r="B9627" s="90">
        <v>8.93</v>
      </c>
    </row>
    <row r="9628" spans="1:2" x14ac:dyDescent="0.25">
      <c r="A9628" s="4">
        <v>33328</v>
      </c>
      <c r="B9628" s="90">
        <v>8.93</v>
      </c>
    </row>
    <row r="9629" spans="1:2" x14ac:dyDescent="0.25">
      <c r="A9629" s="4">
        <v>33327</v>
      </c>
      <c r="B9629" s="90">
        <v>8.4975000000000005</v>
      </c>
    </row>
    <row r="9630" spans="1:2" x14ac:dyDescent="0.25">
      <c r="A9630" s="4">
        <v>33326</v>
      </c>
      <c r="B9630" s="90">
        <v>8.0667000000000009</v>
      </c>
    </row>
    <row r="9631" spans="1:2" x14ac:dyDescent="0.25">
      <c r="A9631" s="4">
        <v>33325</v>
      </c>
      <c r="B9631" s="90">
        <v>8.0667000000000009</v>
      </c>
    </row>
    <row r="9632" spans="1:2" x14ac:dyDescent="0.25">
      <c r="A9632" s="4">
        <v>33324</v>
      </c>
      <c r="B9632" s="90">
        <v>8.5317000000000007</v>
      </c>
    </row>
    <row r="9633" spans="1:2" x14ac:dyDescent="0.25">
      <c r="A9633" s="4">
        <v>33323</v>
      </c>
      <c r="B9633" s="90">
        <v>8.5658999999999992</v>
      </c>
    </row>
    <row r="9634" spans="1:2" x14ac:dyDescent="0.25">
      <c r="A9634" s="4">
        <v>33322</v>
      </c>
      <c r="B9634" s="90">
        <v>8.6000999999999994</v>
      </c>
    </row>
    <row r="9635" spans="1:2" x14ac:dyDescent="0.25">
      <c r="A9635" s="4">
        <v>33321</v>
      </c>
      <c r="B9635" s="90">
        <v>8.1689000000000007</v>
      </c>
    </row>
    <row r="9636" spans="1:2" x14ac:dyDescent="0.25">
      <c r="A9636" s="4">
        <v>33320</v>
      </c>
      <c r="B9636" s="90">
        <v>7.7393999999999998</v>
      </c>
    </row>
    <row r="9637" spans="1:2" x14ac:dyDescent="0.25">
      <c r="A9637" s="4">
        <v>33319</v>
      </c>
      <c r="B9637" s="90">
        <v>7.7733999999999996</v>
      </c>
    </row>
    <row r="9638" spans="1:2" x14ac:dyDescent="0.25">
      <c r="A9638" s="4">
        <v>33318</v>
      </c>
      <c r="B9638" s="90">
        <v>8.2371999999999996</v>
      </c>
    </row>
    <row r="9639" spans="1:2" x14ac:dyDescent="0.25">
      <c r="A9639" s="4">
        <v>33317</v>
      </c>
      <c r="B9639" s="90">
        <v>8.7028999999999996</v>
      </c>
    </row>
    <row r="9640" spans="1:2" x14ac:dyDescent="0.25">
      <c r="A9640" s="4">
        <v>33316</v>
      </c>
      <c r="B9640" s="90">
        <v>8.7371999999999996</v>
      </c>
    </row>
    <row r="9641" spans="1:2" x14ac:dyDescent="0.25">
      <c r="A9641" s="4">
        <v>33315</v>
      </c>
      <c r="B9641" s="90">
        <v>8.7713999999999999</v>
      </c>
    </row>
    <row r="9642" spans="1:2" x14ac:dyDescent="0.25">
      <c r="A9642" s="4">
        <v>33314</v>
      </c>
      <c r="B9642" s="90">
        <v>8.3396000000000008</v>
      </c>
    </row>
    <row r="9643" spans="1:2" x14ac:dyDescent="0.25">
      <c r="A9643" s="4">
        <v>33313</v>
      </c>
      <c r="B9643" s="90">
        <v>7.9093999999999998</v>
      </c>
    </row>
    <row r="9644" spans="1:2" x14ac:dyDescent="0.25">
      <c r="A9644" s="4">
        <v>33312</v>
      </c>
      <c r="B9644" s="90">
        <v>7.9433999999999996</v>
      </c>
    </row>
    <row r="9645" spans="1:2" x14ac:dyDescent="0.25">
      <c r="A9645" s="4">
        <v>33311</v>
      </c>
      <c r="B9645" s="90">
        <v>8.4078999999999997</v>
      </c>
    </row>
    <row r="9646" spans="1:2" x14ac:dyDescent="0.25">
      <c r="A9646" s="4">
        <v>33310</v>
      </c>
      <c r="B9646" s="90">
        <v>8.8743999999999996</v>
      </c>
    </row>
    <row r="9647" spans="1:2" x14ac:dyDescent="0.25">
      <c r="A9647" s="4">
        <v>33309</v>
      </c>
      <c r="B9647" s="90">
        <v>8.9086999999999996</v>
      </c>
    </row>
    <row r="9648" spans="1:2" x14ac:dyDescent="0.25">
      <c r="A9648" s="4">
        <v>33308</v>
      </c>
      <c r="B9648" s="90">
        <v>8.9429999999999996</v>
      </c>
    </row>
    <row r="9649" spans="1:2" x14ac:dyDescent="0.25">
      <c r="A9649" s="4">
        <v>33307</v>
      </c>
      <c r="B9649" s="90">
        <v>8.5105000000000004</v>
      </c>
    </row>
    <row r="9650" spans="1:2" x14ac:dyDescent="0.25">
      <c r="A9650" s="4">
        <v>33306</v>
      </c>
      <c r="B9650" s="90">
        <v>8.0795999999999992</v>
      </c>
    </row>
    <row r="9651" spans="1:2" x14ac:dyDescent="0.25">
      <c r="A9651" s="4">
        <v>33305</v>
      </c>
      <c r="B9651" s="90">
        <v>8.1529000000000007</v>
      </c>
    </row>
    <row r="9652" spans="1:2" x14ac:dyDescent="0.25">
      <c r="A9652" s="4">
        <v>33304</v>
      </c>
      <c r="B9652" s="90">
        <v>8.6182999999999996</v>
      </c>
    </row>
    <row r="9653" spans="1:2" x14ac:dyDescent="0.25">
      <c r="A9653" s="4">
        <v>33303</v>
      </c>
      <c r="B9653" s="90">
        <v>9.0855999999999995</v>
      </c>
    </row>
    <row r="9654" spans="1:2" x14ac:dyDescent="0.25">
      <c r="A9654" s="4">
        <v>33302</v>
      </c>
      <c r="B9654" s="90">
        <v>9.1595999999999993</v>
      </c>
    </row>
    <row r="9655" spans="1:2" x14ac:dyDescent="0.25">
      <c r="A9655" s="4">
        <v>33301</v>
      </c>
      <c r="B9655" s="90">
        <v>9.2335999999999991</v>
      </c>
    </row>
    <row r="9656" spans="1:2" x14ac:dyDescent="0.25">
      <c r="A9656" s="4">
        <v>33300</v>
      </c>
      <c r="B9656" s="90">
        <v>8.8392999999999997</v>
      </c>
    </row>
    <row r="9657" spans="1:2" x14ac:dyDescent="0.25">
      <c r="A9657" s="4">
        <v>33299</v>
      </c>
      <c r="B9657" s="90">
        <v>8.4365000000000006</v>
      </c>
    </row>
    <row r="9658" spans="1:2" x14ac:dyDescent="0.25">
      <c r="A9658" s="4">
        <v>33298</v>
      </c>
      <c r="B9658" s="90">
        <v>8.5</v>
      </c>
    </row>
    <row r="9659" spans="1:2" x14ac:dyDescent="0.25">
      <c r="A9659" s="4">
        <v>33297</v>
      </c>
      <c r="B9659" s="90">
        <v>9.0000999999999998</v>
      </c>
    </row>
    <row r="9660" spans="1:2" x14ac:dyDescent="0.25">
      <c r="A9660" s="4">
        <v>33296</v>
      </c>
      <c r="B9660" s="90">
        <v>9.0334000000000003</v>
      </c>
    </row>
    <row r="9661" spans="1:2" x14ac:dyDescent="0.25">
      <c r="A9661" s="4">
        <v>33295</v>
      </c>
      <c r="B9661" s="90">
        <v>9.0667000000000009</v>
      </c>
    </row>
    <row r="9662" spans="1:2" x14ac:dyDescent="0.25">
      <c r="A9662" s="4">
        <v>33294</v>
      </c>
      <c r="B9662" s="90">
        <v>9.1</v>
      </c>
    </row>
    <row r="9663" spans="1:2" x14ac:dyDescent="0.25">
      <c r="A9663" s="4">
        <v>33293</v>
      </c>
      <c r="B9663" s="90">
        <v>9.1</v>
      </c>
    </row>
    <row r="9664" spans="1:2" x14ac:dyDescent="0.25">
      <c r="A9664" s="4">
        <v>33292</v>
      </c>
      <c r="B9664" s="90">
        <v>9.1</v>
      </c>
    </row>
    <row r="9665" spans="1:2" x14ac:dyDescent="0.25">
      <c r="A9665" s="4">
        <v>33291</v>
      </c>
      <c r="B9665" s="90">
        <v>9.1333000000000002</v>
      </c>
    </row>
    <row r="9666" spans="1:2" x14ac:dyDescent="0.25">
      <c r="A9666" s="4">
        <v>33290</v>
      </c>
      <c r="B9666" s="90">
        <v>9.1666000000000007</v>
      </c>
    </row>
    <row r="9667" spans="1:2" x14ac:dyDescent="0.25">
      <c r="A9667" s="4">
        <v>33289</v>
      </c>
      <c r="B9667" s="90">
        <v>9.1998999999999995</v>
      </c>
    </row>
    <row r="9668" spans="1:2" x14ac:dyDescent="0.25">
      <c r="A9668" s="4">
        <v>33288</v>
      </c>
      <c r="B9668" s="90">
        <v>9.2332000000000001</v>
      </c>
    </row>
    <row r="9669" spans="1:2" x14ac:dyDescent="0.25">
      <c r="A9669" s="4">
        <v>33287</v>
      </c>
      <c r="B9669" s="90">
        <v>9.2666000000000004</v>
      </c>
    </row>
    <row r="9670" spans="1:2" x14ac:dyDescent="0.25">
      <c r="A9670" s="4">
        <v>33286</v>
      </c>
      <c r="B9670" s="90">
        <v>9.2666000000000004</v>
      </c>
    </row>
    <row r="9671" spans="1:2" x14ac:dyDescent="0.25">
      <c r="A9671" s="4">
        <v>33285</v>
      </c>
      <c r="B9671" s="90">
        <v>9.2666000000000004</v>
      </c>
    </row>
    <row r="9672" spans="1:2" x14ac:dyDescent="0.25">
      <c r="A9672" s="4">
        <v>33284</v>
      </c>
      <c r="B9672" s="90">
        <v>9.2998999999999992</v>
      </c>
    </row>
    <row r="9673" spans="1:2" x14ac:dyDescent="0.25">
      <c r="A9673" s="4">
        <v>33283</v>
      </c>
      <c r="B9673" s="90">
        <v>9.2307000000000006</v>
      </c>
    </row>
    <row r="9674" spans="1:2" x14ac:dyDescent="0.25">
      <c r="A9674" s="4">
        <v>33282</v>
      </c>
      <c r="B9674" s="90">
        <v>9.1615000000000002</v>
      </c>
    </row>
    <row r="9675" spans="1:2" x14ac:dyDescent="0.25">
      <c r="A9675" s="4">
        <v>33281</v>
      </c>
      <c r="B9675" s="90">
        <v>8.6937999999999995</v>
      </c>
    </row>
    <row r="9676" spans="1:2" x14ac:dyDescent="0.25">
      <c r="A9676" s="4">
        <v>33280</v>
      </c>
      <c r="B9676" s="90">
        <v>8.2280999999999995</v>
      </c>
    </row>
    <row r="9677" spans="1:2" x14ac:dyDescent="0.25">
      <c r="A9677" s="4">
        <v>33279</v>
      </c>
      <c r="B9677" s="90">
        <v>8.2280999999999995</v>
      </c>
    </row>
    <row r="9678" spans="1:2" x14ac:dyDescent="0.25">
      <c r="A9678" s="4">
        <v>33278</v>
      </c>
      <c r="B9678" s="90">
        <v>8.2280999999999995</v>
      </c>
    </row>
    <row r="9679" spans="1:2" x14ac:dyDescent="0.25">
      <c r="A9679" s="4">
        <v>33277</v>
      </c>
      <c r="B9679" s="90">
        <v>8.0740999999999996</v>
      </c>
    </row>
    <row r="9680" spans="1:2" x14ac:dyDescent="0.25">
      <c r="A9680" s="4">
        <v>33276</v>
      </c>
      <c r="B9680" s="90">
        <v>7.9203999999999999</v>
      </c>
    </row>
    <row r="9681" spans="1:2" x14ac:dyDescent="0.25">
      <c r="A9681" s="4">
        <v>33275</v>
      </c>
      <c r="B9681" s="90">
        <v>7.7667999999999999</v>
      </c>
    </row>
    <row r="9682" spans="1:2" x14ac:dyDescent="0.25">
      <c r="A9682" s="4">
        <v>33274</v>
      </c>
      <c r="B9682" s="90">
        <v>7.6135000000000002</v>
      </c>
    </row>
    <row r="9683" spans="1:2" x14ac:dyDescent="0.25">
      <c r="A9683" s="4">
        <v>33273</v>
      </c>
      <c r="B9683" s="90">
        <v>7.4603999999999999</v>
      </c>
    </row>
    <row r="9684" spans="1:2" x14ac:dyDescent="0.25">
      <c r="A9684" s="4">
        <v>33272</v>
      </c>
      <c r="B9684" s="90">
        <v>7.4603999999999999</v>
      </c>
    </row>
    <row r="9685" spans="1:2" x14ac:dyDescent="0.25">
      <c r="A9685" s="4">
        <v>33271</v>
      </c>
      <c r="B9685" s="90">
        <v>7.4603999999999999</v>
      </c>
    </row>
    <row r="9686" spans="1:2" x14ac:dyDescent="0.25">
      <c r="A9686" s="4">
        <v>33270</v>
      </c>
      <c r="B9686" s="90">
        <v>7</v>
      </c>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7"/>
  <sheetViews>
    <sheetView showGridLines="0" workbookViewId="0">
      <selection activeCell="F5" sqref="F5"/>
    </sheetView>
  </sheetViews>
  <sheetFormatPr defaultRowHeight="13.5" x14ac:dyDescent="0.25"/>
  <cols>
    <col min="1" max="1" width="22.85546875" style="1" customWidth="1"/>
    <col min="2" max="2" width="9.140625" style="1"/>
    <col min="3" max="3" width="14" style="1" bestFit="1" customWidth="1"/>
    <col min="4" max="4" width="12.5703125" style="1"/>
    <col min="5" max="5" width="9.140625" style="1"/>
    <col min="6" max="6" width="18.5703125" bestFit="1" customWidth="1"/>
    <col min="7" max="7" width="29.7109375" bestFit="1" customWidth="1"/>
    <col min="8" max="16384" width="9.140625" style="1"/>
  </cols>
  <sheetData>
    <row r="1" spans="1:7" x14ac:dyDescent="0.25">
      <c r="A1" s="16" t="s">
        <v>38</v>
      </c>
      <c r="C1" s="16" t="s">
        <v>41</v>
      </c>
      <c r="D1" s="23" t="s">
        <v>42</v>
      </c>
      <c r="F1" s="39" t="s">
        <v>79</v>
      </c>
      <c r="G1" s="1" t="s">
        <v>160</v>
      </c>
    </row>
    <row r="2" spans="1:7" x14ac:dyDescent="0.25">
      <c r="A2" s="17">
        <v>36892</v>
      </c>
      <c r="C2" s="17" t="s">
        <v>40</v>
      </c>
      <c r="D2" s="21">
        <v>1</v>
      </c>
    </row>
    <row r="3" spans="1:7" x14ac:dyDescent="0.25">
      <c r="A3" s="18">
        <v>36948</v>
      </c>
      <c r="C3" s="18" t="s">
        <v>43</v>
      </c>
      <c r="D3" s="22">
        <v>2</v>
      </c>
      <c r="F3" s="39" t="s">
        <v>82</v>
      </c>
      <c r="G3" t="s">
        <v>85</v>
      </c>
    </row>
    <row r="4" spans="1:7" x14ac:dyDescent="0.25">
      <c r="A4" s="17">
        <v>36949</v>
      </c>
      <c r="C4" s="17" t="s">
        <v>44</v>
      </c>
      <c r="D4" s="21">
        <v>3</v>
      </c>
      <c r="F4" s="40" t="s">
        <v>92</v>
      </c>
      <c r="G4" s="43"/>
    </row>
    <row r="5" spans="1:7" x14ac:dyDescent="0.25">
      <c r="A5" s="18">
        <v>36994</v>
      </c>
      <c r="C5" s="18" t="s">
        <v>45</v>
      </c>
      <c r="D5" s="22">
        <v>6</v>
      </c>
      <c r="F5" s="41" t="s">
        <v>125</v>
      </c>
      <c r="G5" s="43"/>
    </row>
    <row r="6" spans="1:7" x14ac:dyDescent="0.25">
      <c r="A6" s="17">
        <v>37002</v>
      </c>
      <c r="C6" s="17" t="s">
        <v>46</v>
      </c>
      <c r="D6" s="21">
        <v>12</v>
      </c>
      <c r="F6" s="42" t="s">
        <v>126</v>
      </c>
      <c r="G6" s="43">
        <v>1549642.61988424</v>
      </c>
    </row>
    <row r="7" spans="1:7" x14ac:dyDescent="0.25">
      <c r="A7" s="18">
        <v>37012</v>
      </c>
      <c r="F7" s="42" t="s">
        <v>127</v>
      </c>
      <c r="G7" s="43">
        <v>1549733.39013518</v>
      </c>
    </row>
    <row r="8" spans="1:7" x14ac:dyDescent="0.25">
      <c r="A8" s="17">
        <v>37056</v>
      </c>
      <c r="F8" s="42" t="s">
        <v>128</v>
      </c>
      <c r="G8" s="43">
        <v>1549787.1383975199</v>
      </c>
    </row>
    <row r="9" spans="1:7" x14ac:dyDescent="0.25">
      <c r="A9" s="18">
        <v>37141</v>
      </c>
      <c r="F9" s="41" t="s">
        <v>129</v>
      </c>
      <c r="G9" s="43"/>
    </row>
    <row r="10" spans="1:7" x14ac:dyDescent="0.25">
      <c r="A10" s="17">
        <v>37176</v>
      </c>
      <c r="F10" s="42" t="s">
        <v>130</v>
      </c>
      <c r="G10" s="43">
        <v>1549596.67869122</v>
      </c>
    </row>
    <row r="11" spans="1:7" x14ac:dyDescent="0.25">
      <c r="A11" s="18">
        <v>37197</v>
      </c>
      <c r="F11" s="42" t="s">
        <v>131</v>
      </c>
      <c r="G11" s="43">
        <v>1549785.2821423202</v>
      </c>
    </row>
    <row r="12" spans="1:7" x14ac:dyDescent="0.25">
      <c r="A12" s="17">
        <v>37210</v>
      </c>
      <c r="F12" s="42" t="s">
        <v>132</v>
      </c>
      <c r="G12" s="43">
        <v>1549728.2096943799</v>
      </c>
    </row>
    <row r="13" spans="1:7" x14ac:dyDescent="0.25">
      <c r="A13" s="18">
        <v>37250</v>
      </c>
      <c r="F13" s="41" t="s">
        <v>83</v>
      </c>
      <c r="G13" s="43"/>
    </row>
    <row r="14" spans="1:7" x14ac:dyDescent="0.25">
      <c r="A14" s="17">
        <v>37257</v>
      </c>
      <c r="F14" s="42" t="s">
        <v>133</v>
      </c>
      <c r="G14" s="43">
        <v>1549634.2865223202</v>
      </c>
    </row>
    <row r="15" spans="1:7" x14ac:dyDescent="0.25">
      <c r="A15" s="18">
        <v>37298</v>
      </c>
      <c r="F15" s="42" t="s">
        <v>134</v>
      </c>
      <c r="G15" s="43">
        <v>1549708.7708288</v>
      </c>
    </row>
    <row r="16" spans="1:7" x14ac:dyDescent="0.25">
      <c r="A16" s="17">
        <v>37299</v>
      </c>
      <c r="F16" s="42" t="s">
        <v>84</v>
      </c>
      <c r="G16" s="43">
        <v>1549743.9300705402</v>
      </c>
    </row>
    <row r="17" spans="1:7" x14ac:dyDescent="0.25">
      <c r="A17" s="18">
        <v>37344</v>
      </c>
      <c r="F17" s="41" t="s">
        <v>135</v>
      </c>
      <c r="G17" s="43"/>
    </row>
    <row r="18" spans="1:7" x14ac:dyDescent="0.25">
      <c r="A18" s="17">
        <v>37367</v>
      </c>
      <c r="F18" s="42" t="s">
        <v>136</v>
      </c>
      <c r="G18" s="43">
        <v>1549739.8101911203</v>
      </c>
    </row>
    <row r="19" spans="1:7" x14ac:dyDescent="0.25">
      <c r="A19" s="18">
        <v>37377</v>
      </c>
      <c r="F19" s="42" t="s">
        <v>137</v>
      </c>
      <c r="G19" s="43">
        <v>1549696.4597435999</v>
      </c>
    </row>
    <row r="20" spans="1:7" x14ac:dyDescent="0.25">
      <c r="A20" s="17">
        <v>37406</v>
      </c>
      <c r="F20" s="42" t="s">
        <v>138</v>
      </c>
      <c r="G20" s="43">
        <v>1549613.9298994199</v>
      </c>
    </row>
    <row r="21" spans="1:7" x14ac:dyDescent="0.25">
      <c r="A21" s="18">
        <v>37506</v>
      </c>
      <c r="F21" s="40" t="s">
        <v>139</v>
      </c>
      <c r="G21" s="43"/>
    </row>
    <row r="22" spans="1:7" x14ac:dyDescent="0.25">
      <c r="A22" s="17">
        <v>37541</v>
      </c>
      <c r="F22" s="41" t="s">
        <v>83</v>
      </c>
      <c r="G22" s="43"/>
    </row>
    <row r="23" spans="1:7" x14ac:dyDescent="0.25">
      <c r="A23" s="18">
        <v>37562</v>
      </c>
      <c r="F23" s="42" t="s">
        <v>134</v>
      </c>
      <c r="G23" s="43">
        <v>1549698.96204802</v>
      </c>
    </row>
    <row r="24" spans="1:7" x14ac:dyDescent="0.25">
      <c r="A24" s="17">
        <v>37575</v>
      </c>
      <c r="F24" s="42" t="s">
        <v>84</v>
      </c>
      <c r="G24" s="43">
        <v>1549710.2460465201</v>
      </c>
    </row>
    <row r="25" spans="1:7" x14ac:dyDescent="0.25">
      <c r="A25" s="18">
        <v>37615</v>
      </c>
      <c r="F25" s="41" t="s">
        <v>135</v>
      </c>
      <c r="G25" s="43"/>
    </row>
    <row r="26" spans="1:7" x14ac:dyDescent="0.25">
      <c r="A26" s="17">
        <v>37622</v>
      </c>
      <c r="F26" s="42" t="s">
        <v>136</v>
      </c>
      <c r="G26" s="43">
        <v>1549691.4453020399</v>
      </c>
    </row>
    <row r="27" spans="1:7" x14ac:dyDescent="0.25">
      <c r="A27" s="18">
        <v>37683</v>
      </c>
      <c r="F27" s="42" t="s">
        <v>137</v>
      </c>
      <c r="G27" s="43">
        <v>1549642.5888979998</v>
      </c>
    </row>
    <row r="28" spans="1:7" x14ac:dyDescent="0.25">
      <c r="A28" s="17">
        <v>37684</v>
      </c>
      <c r="F28" s="42" t="s">
        <v>138</v>
      </c>
      <c r="G28" s="43">
        <v>1549778.6012825603</v>
      </c>
    </row>
    <row r="29" spans="1:7" x14ac:dyDescent="0.25">
      <c r="A29" s="18">
        <v>37729</v>
      </c>
      <c r="F29" s="40" t="s">
        <v>140</v>
      </c>
      <c r="G29" s="43"/>
    </row>
    <row r="30" spans="1:7" x14ac:dyDescent="0.25">
      <c r="A30" s="17">
        <v>37732</v>
      </c>
      <c r="F30" s="41" t="s">
        <v>125</v>
      </c>
      <c r="G30" s="43"/>
    </row>
    <row r="31" spans="1:7" x14ac:dyDescent="0.25">
      <c r="A31" s="18">
        <v>37742</v>
      </c>
      <c r="F31" s="42" t="s">
        <v>126</v>
      </c>
      <c r="G31" s="43">
        <v>1549667.7129144799</v>
      </c>
    </row>
    <row r="32" spans="1:7" x14ac:dyDescent="0.25">
      <c r="A32" s="17">
        <v>37791</v>
      </c>
      <c r="F32" s="42" t="s">
        <v>127</v>
      </c>
      <c r="G32" s="43">
        <v>1549740.8323828201</v>
      </c>
    </row>
    <row r="33" spans="1:7" x14ac:dyDescent="0.25">
      <c r="A33" s="18">
        <v>37871</v>
      </c>
      <c r="F33" s="42" t="s">
        <v>128</v>
      </c>
      <c r="G33" s="43">
        <v>1549781.5415257202</v>
      </c>
    </row>
    <row r="34" spans="1:7" x14ac:dyDescent="0.25">
      <c r="A34" s="17">
        <v>37906</v>
      </c>
      <c r="F34" s="41" t="s">
        <v>129</v>
      </c>
      <c r="G34" s="43"/>
    </row>
    <row r="35" spans="1:7" x14ac:dyDescent="0.25">
      <c r="A35" s="18">
        <v>37927</v>
      </c>
      <c r="F35" s="42" t="s">
        <v>130</v>
      </c>
      <c r="G35" s="43">
        <v>1549789.87069752</v>
      </c>
    </row>
    <row r="36" spans="1:7" x14ac:dyDescent="0.25">
      <c r="A36" s="17">
        <v>37940</v>
      </c>
      <c r="F36" s="42" t="s">
        <v>131</v>
      </c>
      <c r="G36" s="43">
        <v>1549765.85206638</v>
      </c>
    </row>
    <row r="37" spans="1:7" x14ac:dyDescent="0.25">
      <c r="A37" s="18">
        <v>37980</v>
      </c>
      <c r="F37" s="42" t="s">
        <v>132</v>
      </c>
      <c r="G37" s="43">
        <v>1549709.5195947001</v>
      </c>
    </row>
    <row r="38" spans="1:7" x14ac:dyDescent="0.25">
      <c r="A38" s="17">
        <v>37987</v>
      </c>
      <c r="F38" s="41" t="s">
        <v>83</v>
      </c>
      <c r="G38" s="43"/>
    </row>
    <row r="39" spans="1:7" x14ac:dyDescent="0.25">
      <c r="A39" s="18">
        <v>38040</v>
      </c>
      <c r="F39" s="42" t="s">
        <v>133</v>
      </c>
      <c r="G39" s="43">
        <v>1549620.9090622601</v>
      </c>
    </row>
    <row r="40" spans="1:7" x14ac:dyDescent="0.25">
      <c r="A40" s="17">
        <v>38041</v>
      </c>
      <c r="F40" s="42" t="s">
        <v>134</v>
      </c>
      <c r="G40" s="43">
        <v>1549711.1950980199</v>
      </c>
    </row>
    <row r="41" spans="1:7" x14ac:dyDescent="0.25">
      <c r="A41" s="18">
        <v>38086</v>
      </c>
      <c r="F41" s="42" t="s">
        <v>84</v>
      </c>
      <c r="G41" s="43">
        <v>1549766.7664506</v>
      </c>
    </row>
    <row r="42" spans="1:7" x14ac:dyDescent="0.25">
      <c r="A42" s="17">
        <v>38098</v>
      </c>
      <c r="F42" s="41" t="s">
        <v>135</v>
      </c>
      <c r="G42" s="43"/>
    </row>
    <row r="43" spans="1:7" x14ac:dyDescent="0.25">
      <c r="A43" s="18">
        <v>38108</v>
      </c>
      <c r="F43" s="42" t="s">
        <v>136</v>
      </c>
      <c r="G43" s="43">
        <v>1549787.6573155797</v>
      </c>
    </row>
    <row r="44" spans="1:7" x14ac:dyDescent="0.25">
      <c r="A44" s="17">
        <v>38148</v>
      </c>
      <c r="F44" s="42" t="s">
        <v>137</v>
      </c>
      <c r="G44" s="43">
        <v>1549773.9039533399</v>
      </c>
    </row>
    <row r="45" spans="1:7" x14ac:dyDescent="0.25">
      <c r="A45" s="18">
        <v>38237</v>
      </c>
      <c r="F45" s="42" t="s">
        <v>138</v>
      </c>
      <c r="G45" s="43">
        <v>1549725.54468372</v>
      </c>
    </row>
    <row r="46" spans="1:7" x14ac:dyDescent="0.25">
      <c r="A46" s="17">
        <v>38272</v>
      </c>
      <c r="F46" s="40" t="s">
        <v>141</v>
      </c>
      <c r="G46" s="43"/>
    </row>
    <row r="47" spans="1:7" x14ac:dyDescent="0.25">
      <c r="A47" s="18">
        <v>38293</v>
      </c>
      <c r="F47" s="41" t="s">
        <v>125</v>
      </c>
      <c r="G47" s="43"/>
    </row>
    <row r="48" spans="1:7" x14ac:dyDescent="0.25">
      <c r="A48" s="17">
        <v>38306</v>
      </c>
      <c r="F48" s="42" t="s">
        <v>126</v>
      </c>
      <c r="G48" s="43">
        <v>1549694.9062699599</v>
      </c>
    </row>
    <row r="49" spans="1:7" x14ac:dyDescent="0.25">
      <c r="A49" s="18">
        <v>38346</v>
      </c>
      <c r="F49" s="42" t="s">
        <v>127</v>
      </c>
      <c r="G49" s="43">
        <v>1549734.2132392202</v>
      </c>
    </row>
    <row r="50" spans="1:7" x14ac:dyDescent="0.25">
      <c r="A50" s="17">
        <v>38353</v>
      </c>
      <c r="F50" s="42" t="s">
        <v>128</v>
      </c>
      <c r="G50" s="43">
        <v>1549731.9022296197</v>
      </c>
    </row>
    <row r="51" spans="1:7" x14ac:dyDescent="0.25">
      <c r="A51" s="18">
        <v>38390</v>
      </c>
      <c r="F51" s="41" t="s">
        <v>129</v>
      </c>
      <c r="G51" s="43"/>
    </row>
    <row r="52" spans="1:7" x14ac:dyDescent="0.25">
      <c r="A52" s="17">
        <v>38391</v>
      </c>
      <c r="F52" s="42" t="s">
        <v>130</v>
      </c>
      <c r="G52" s="43">
        <v>1549688.02758634</v>
      </c>
    </row>
    <row r="53" spans="1:7" x14ac:dyDescent="0.25">
      <c r="A53" s="18">
        <v>38436</v>
      </c>
      <c r="F53" s="42" t="s">
        <v>131</v>
      </c>
      <c r="G53" s="43">
        <v>1549602.6465719801</v>
      </c>
    </row>
    <row r="54" spans="1:7" x14ac:dyDescent="0.25">
      <c r="A54" s="17">
        <v>38463</v>
      </c>
      <c r="F54" s="42" t="s">
        <v>132</v>
      </c>
      <c r="G54" s="43">
        <v>1549675.8075855202</v>
      </c>
    </row>
    <row r="55" spans="1:7" x14ac:dyDescent="0.25">
      <c r="A55" s="18">
        <v>38473</v>
      </c>
      <c r="F55" s="41" t="s">
        <v>83</v>
      </c>
      <c r="G55" s="43"/>
    </row>
    <row r="56" spans="1:7" x14ac:dyDescent="0.25">
      <c r="A56" s="17">
        <v>38498</v>
      </c>
      <c r="F56" s="42" t="s">
        <v>133</v>
      </c>
      <c r="G56" s="43">
        <v>1549704.95844082</v>
      </c>
    </row>
    <row r="57" spans="1:7" x14ac:dyDescent="0.25">
      <c r="A57" s="18">
        <v>38602</v>
      </c>
      <c r="F57" s="42" t="s">
        <v>134</v>
      </c>
      <c r="G57" s="43">
        <v>1549690.1574133001</v>
      </c>
    </row>
    <row r="58" spans="1:7" x14ac:dyDescent="0.25">
      <c r="A58" s="17">
        <v>38637</v>
      </c>
      <c r="F58" s="42" t="s">
        <v>84</v>
      </c>
      <c r="G58" s="43">
        <v>1549631.4660144201</v>
      </c>
    </row>
    <row r="59" spans="1:7" x14ac:dyDescent="0.25">
      <c r="A59" s="18">
        <v>38658</v>
      </c>
      <c r="F59" s="41" t="s">
        <v>135</v>
      </c>
      <c r="G59" s="43"/>
    </row>
    <row r="60" spans="1:7" x14ac:dyDescent="0.25">
      <c r="A60" s="17">
        <v>38671</v>
      </c>
      <c r="F60" s="42" t="s">
        <v>136</v>
      </c>
      <c r="G60" s="43">
        <v>1549726.7737843997</v>
      </c>
    </row>
    <row r="61" spans="1:7" x14ac:dyDescent="0.25">
      <c r="A61" s="18">
        <v>38711</v>
      </c>
      <c r="F61" s="42" t="s">
        <v>137</v>
      </c>
      <c r="G61" s="43">
        <v>1549775.6746670799</v>
      </c>
    </row>
    <row r="62" spans="1:7" x14ac:dyDescent="0.25">
      <c r="A62" s="17">
        <v>38718</v>
      </c>
      <c r="F62" s="42" t="s">
        <v>138</v>
      </c>
      <c r="G62" s="43">
        <v>1549778.2318720398</v>
      </c>
    </row>
    <row r="63" spans="1:7" x14ac:dyDescent="0.25">
      <c r="A63" s="18">
        <v>38775</v>
      </c>
      <c r="F63" s="40" t="s">
        <v>142</v>
      </c>
      <c r="G63" s="43"/>
    </row>
    <row r="64" spans="1:7" x14ac:dyDescent="0.25">
      <c r="A64" s="17">
        <v>38776</v>
      </c>
      <c r="F64" s="41" t="s">
        <v>125</v>
      </c>
      <c r="G64" s="43"/>
    </row>
    <row r="65" spans="1:7" x14ac:dyDescent="0.25">
      <c r="A65" s="18">
        <v>38821</v>
      </c>
      <c r="F65" s="42" t="s">
        <v>126</v>
      </c>
      <c r="G65" s="43">
        <v>1549734.5122097998</v>
      </c>
    </row>
    <row r="66" spans="1:7" x14ac:dyDescent="0.25">
      <c r="A66" s="17">
        <v>38828</v>
      </c>
      <c r="F66" s="42" t="s">
        <v>127</v>
      </c>
      <c r="G66" s="43">
        <v>1549644.5860597799</v>
      </c>
    </row>
    <row r="67" spans="1:7" x14ac:dyDescent="0.25">
      <c r="A67" s="18">
        <v>38838</v>
      </c>
      <c r="F67" s="42" t="s">
        <v>128</v>
      </c>
      <c r="G67" s="43">
        <v>1549703.5853612798</v>
      </c>
    </row>
    <row r="68" spans="1:7" x14ac:dyDescent="0.25">
      <c r="A68" s="17">
        <v>38883</v>
      </c>
      <c r="F68" s="41" t="s">
        <v>129</v>
      </c>
      <c r="G68" s="43"/>
    </row>
    <row r="69" spans="1:7" x14ac:dyDescent="0.25">
      <c r="A69" s="18">
        <v>38967</v>
      </c>
      <c r="F69" s="42" t="s">
        <v>130</v>
      </c>
      <c r="G69" s="43">
        <v>1549713.8522784601</v>
      </c>
    </row>
    <row r="70" spans="1:7" x14ac:dyDescent="0.25">
      <c r="A70" s="17">
        <v>39002</v>
      </c>
      <c r="F70" s="42" t="s">
        <v>131</v>
      </c>
      <c r="G70" s="43">
        <v>1549675.4598892198</v>
      </c>
    </row>
    <row r="71" spans="1:7" x14ac:dyDescent="0.25">
      <c r="A71" s="18">
        <v>39023</v>
      </c>
      <c r="F71" s="42" t="s">
        <v>132</v>
      </c>
      <c r="G71" s="43">
        <v>1549781.8493695999</v>
      </c>
    </row>
    <row r="72" spans="1:7" x14ac:dyDescent="0.25">
      <c r="A72" s="17">
        <v>39036</v>
      </c>
      <c r="F72" s="41" t="s">
        <v>83</v>
      </c>
      <c r="G72" s="43"/>
    </row>
    <row r="73" spans="1:7" x14ac:dyDescent="0.25">
      <c r="A73" s="18">
        <v>39076</v>
      </c>
      <c r="F73" s="42" t="s">
        <v>133</v>
      </c>
      <c r="G73" s="43">
        <v>1549644.24886904</v>
      </c>
    </row>
    <row r="74" spans="1:7" x14ac:dyDescent="0.25">
      <c r="A74" s="17">
        <v>39083</v>
      </c>
      <c r="F74" s="42" t="s">
        <v>134</v>
      </c>
      <c r="G74" s="43">
        <v>1549650.4499921</v>
      </c>
    </row>
    <row r="75" spans="1:7" x14ac:dyDescent="0.25">
      <c r="A75" s="18">
        <v>39132</v>
      </c>
      <c r="F75" s="42" t="s">
        <v>84</v>
      </c>
      <c r="G75" s="43">
        <v>1549605.6150281399</v>
      </c>
    </row>
    <row r="76" spans="1:7" x14ac:dyDescent="0.25">
      <c r="A76" s="17">
        <v>39133</v>
      </c>
      <c r="F76" s="41" t="s">
        <v>135</v>
      </c>
      <c r="G76" s="43"/>
    </row>
    <row r="77" spans="1:7" x14ac:dyDescent="0.25">
      <c r="A77" s="18">
        <v>39178</v>
      </c>
      <c r="F77" s="42" t="s">
        <v>136</v>
      </c>
      <c r="G77" s="43">
        <v>1549700.8944267</v>
      </c>
    </row>
    <row r="78" spans="1:7" x14ac:dyDescent="0.25">
      <c r="A78" s="17">
        <v>39193</v>
      </c>
      <c r="F78" s="42" t="s">
        <v>137</v>
      </c>
      <c r="G78" s="43">
        <v>1549742.59382454</v>
      </c>
    </row>
    <row r="79" spans="1:7" x14ac:dyDescent="0.25">
      <c r="A79" s="18">
        <v>39203</v>
      </c>
      <c r="F79" s="42" t="s">
        <v>138</v>
      </c>
      <c r="G79" s="43">
        <v>1549730.7982665</v>
      </c>
    </row>
    <row r="80" spans="1:7" x14ac:dyDescent="0.25">
      <c r="A80" s="17">
        <v>39240</v>
      </c>
      <c r="F80" s="40" t="s">
        <v>143</v>
      </c>
      <c r="G80" s="43"/>
    </row>
    <row r="81" spans="1:7" x14ac:dyDescent="0.25">
      <c r="A81" s="18">
        <v>39332</v>
      </c>
      <c r="F81" s="41" t="s">
        <v>125</v>
      </c>
      <c r="G81" s="43"/>
    </row>
    <row r="82" spans="1:7" x14ac:dyDescent="0.25">
      <c r="A82" s="17">
        <v>39367</v>
      </c>
      <c r="F82" s="42" t="s">
        <v>126</v>
      </c>
      <c r="G82" s="43">
        <v>1549665.5975161998</v>
      </c>
    </row>
    <row r="83" spans="1:7" x14ac:dyDescent="0.25">
      <c r="A83" s="18">
        <v>39388</v>
      </c>
      <c r="F83" s="42" t="s">
        <v>127</v>
      </c>
      <c r="G83" s="43">
        <v>1549735.80581946</v>
      </c>
    </row>
    <row r="84" spans="1:7" x14ac:dyDescent="0.25">
      <c r="A84" s="17">
        <v>39401</v>
      </c>
      <c r="F84" s="42" t="s">
        <v>128</v>
      </c>
      <c r="G84" s="43">
        <v>1549750.0604385999</v>
      </c>
    </row>
    <row r="85" spans="1:7" x14ac:dyDescent="0.25">
      <c r="A85" s="18">
        <v>39441</v>
      </c>
      <c r="F85" s="41" t="s">
        <v>129</v>
      </c>
      <c r="G85" s="43"/>
    </row>
    <row r="86" spans="1:7" x14ac:dyDescent="0.25">
      <c r="A86" s="17">
        <v>39448</v>
      </c>
      <c r="F86" s="42" t="s">
        <v>130</v>
      </c>
      <c r="G86" s="43">
        <v>1549708.4566890602</v>
      </c>
    </row>
    <row r="87" spans="1:7" x14ac:dyDescent="0.25">
      <c r="A87" s="18">
        <v>39482</v>
      </c>
      <c r="F87" s="42" t="s">
        <v>131</v>
      </c>
      <c r="G87" s="43">
        <v>1549611.0949930998</v>
      </c>
    </row>
    <row r="88" spans="1:7" x14ac:dyDescent="0.25">
      <c r="A88" s="17">
        <v>39483</v>
      </c>
      <c r="F88" s="42" t="s">
        <v>132</v>
      </c>
      <c r="G88" s="43">
        <v>1549644.40708434</v>
      </c>
    </row>
    <row r="89" spans="1:7" x14ac:dyDescent="0.25">
      <c r="A89" s="18">
        <v>39528</v>
      </c>
      <c r="F89" s="41" t="s">
        <v>83</v>
      </c>
      <c r="G89" s="43"/>
    </row>
    <row r="90" spans="1:7" x14ac:dyDescent="0.25">
      <c r="A90" s="17">
        <v>39559</v>
      </c>
      <c r="F90" s="42" t="s">
        <v>133</v>
      </c>
      <c r="G90" s="43">
        <v>1549619.4111584399</v>
      </c>
    </row>
    <row r="91" spans="1:7" x14ac:dyDescent="0.25">
      <c r="A91" s="18">
        <v>39569</v>
      </c>
      <c r="F91" s="42" t="s">
        <v>134</v>
      </c>
      <c r="G91" s="43">
        <v>1549721.3257277203</v>
      </c>
    </row>
    <row r="92" spans="1:7" x14ac:dyDescent="0.25">
      <c r="A92" s="17">
        <v>39590</v>
      </c>
      <c r="F92" s="42" t="s">
        <v>84</v>
      </c>
      <c r="G92" s="43">
        <v>1549762.3733554198</v>
      </c>
    </row>
    <row r="93" spans="1:7" x14ac:dyDescent="0.25">
      <c r="A93" s="18">
        <v>39698</v>
      </c>
      <c r="F93" s="41" t="s">
        <v>135</v>
      </c>
      <c r="G93" s="43"/>
    </row>
    <row r="94" spans="1:7" x14ac:dyDescent="0.25">
      <c r="A94" s="17">
        <v>39733</v>
      </c>
      <c r="F94" s="42" t="s">
        <v>136</v>
      </c>
      <c r="G94" s="43">
        <v>1549742.6633638002</v>
      </c>
    </row>
    <row r="95" spans="1:7" x14ac:dyDescent="0.25">
      <c r="A95" s="18">
        <v>39754</v>
      </c>
      <c r="F95" s="42" t="s">
        <v>137</v>
      </c>
      <c r="G95" s="43">
        <v>1549662.3110701598</v>
      </c>
    </row>
    <row r="96" spans="1:7" x14ac:dyDescent="0.25">
      <c r="A96" s="17">
        <v>39767</v>
      </c>
      <c r="F96" s="42" t="s">
        <v>138</v>
      </c>
      <c r="G96" s="43">
        <v>1549704.08175522</v>
      </c>
    </row>
    <row r="97" spans="1:7" x14ac:dyDescent="0.25">
      <c r="A97" s="18">
        <v>39807</v>
      </c>
      <c r="F97" s="40" t="s">
        <v>144</v>
      </c>
      <c r="G97" s="43"/>
    </row>
    <row r="98" spans="1:7" x14ac:dyDescent="0.25">
      <c r="A98" s="17">
        <v>39814</v>
      </c>
      <c r="F98" s="41" t="s">
        <v>125</v>
      </c>
      <c r="G98" s="43"/>
    </row>
    <row r="99" spans="1:7" x14ac:dyDescent="0.25">
      <c r="A99" s="18">
        <v>39867</v>
      </c>
      <c r="F99" s="42" t="s">
        <v>126</v>
      </c>
      <c r="G99" s="43">
        <v>1549682.6547506801</v>
      </c>
    </row>
    <row r="100" spans="1:7" x14ac:dyDescent="0.25">
      <c r="A100" s="17">
        <v>39868</v>
      </c>
      <c r="F100" s="42" t="s">
        <v>127</v>
      </c>
      <c r="G100" s="43">
        <v>1549779.5460282401</v>
      </c>
    </row>
    <row r="101" spans="1:7" x14ac:dyDescent="0.25">
      <c r="A101" s="18">
        <v>39913</v>
      </c>
      <c r="F101" s="42" t="s">
        <v>128</v>
      </c>
      <c r="G101" s="43">
        <v>1549629.9174072999</v>
      </c>
    </row>
    <row r="102" spans="1:7" x14ac:dyDescent="0.25">
      <c r="A102" s="17">
        <v>39924</v>
      </c>
      <c r="F102" s="41" t="s">
        <v>129</v>
      </c>
      <c r="G102" s="43"/>
    </row>
    <row r="103" spans="1:7" x14ac:dyDescent="0.25">
      <c r="A103" s="18">
        <v>39934</v>
      </c>
      <c r="F103" s="42" t="s">
        <v>130</v>
      </c>
      <c r="G103" s="43">
        <v>1549777.7337283599</v>
      </c>
    </row>
    <row r="104" spans="1:7" x14ac:dyDescent="0.25">
      <c r="A104" s="17">
        <v>39975</v>
      </c>
      <c r="F104" s="42" t="s">
        <v>131</v>
      </c>
      <c r="G104" s="43">
        <v>1549677.73799196</v>
      </c>
    </row>
    <row r="105" spans="1:7" x14ac:dyDescent="0.25">
      <c r="A105" s="18">
        <v>40063</v>
      </c>
      <c r="F105" s="42" t="s">
        <v>132</v>
      </c>
      <c r="G105" s="43">
        <v>1549691.23625706</v>
      </c>
    </row>
    <row r="106" spans="1:7" x14ac:dyDescent="0.25">
      <c r="A106" s="17">
        <v>40098</v>
      </c>
      <c r="F106" s="41" t="s">
        <v>83</v>
      </c>
      <c r="G106" s="43"/>
    </row>
    <row r="107" spans="1:7" x14ac:dyDescent="0.25">
      <c r="A107" s="18">
        <v>40119</v>
      </c>
      <c r="F107" s="42" t="s">
        <v>133</v>
      </c>
      <c r="G107" s="43">
        <v>1549636.6864447</v>
      </c>
    </row>
    <row r="108" spans="1:7" x14ac:dyDescent="0.25">
      <c r="A108" s="17">
        <v>40132</v>
      </c>
      <c r="F108" s="42" t="s">
        <v>134</v>
      </c>
      <c r="G108" s="43">
        <v>1549691.7928114401</v>
      </c>
    </row>
    <row r="109" spans="1:7" x14ac:dyDescent="0.25">
      <c r="A109" s="18">
        <v>40172</v>
      </c>
      <c r="F109" s="42" t="s">
        <v>84</v>
      </c>
      <c r="G109" s="43">
        <v>1549676.29638064</v>
      </c>
    </row>
    <row r="110" spans="1:7" x14ac:dyDescent="0.25">
      <c r="A110" s="17">
        <v>40179</v>
      </c>
      <c r="F110" s="41" t="s">
        <v>135</v>
      </c>
      <c r="G110" s="43"/>
    </row>
    <row r="111" spans="1:7" x14ac:dyDescent="0.25">
      <c r="A111" s="18">
        <v>40224</v>
      </c>
      <c r="F111" s="42" t="s">
        <v>136</v>
      </c>
      <c r="G111" s="43">
        <v>1549766.6029362399</v>
      </c>
    </row>
    <row r="112" spans="1:7" x14ac:dyDescent="0.25">
      <c r="A112" s="17">
        <v>40225</v>
      </c>
      <c r="F112" s="42" t="s">
        <v>137</v>
      </c>
      <c r="G112" s="43">
        <v>1549608.15384036</v>
      </c>
    </row>
    <row r="113" spans="1:7" x14ac:dyDescent="0.25">
      <c r="A113" s="18">
        <v>40270</v>
      </c>
      <c r="F113" s="42" t="s">
        <v>138</v>
      </c>
      <c r="G113" s="43">
        <v>1549729.4523052601</v>
      </c>
    </row>
    <row r="114" spans="1:7" x14ac:dyDescent="0.25">
      <c r="A114" s="17">
        <v>40289</v>
      </c>
      <c r="F114" s="40" t="s">
        <v>145</v>
      </c>
      <c r="G114" s="43"/>
    </row>
    <row r="115" spans="1:7" x14ac:dyDescent="0.25">
      <c r="A115" s="18">
        <v>40299</v>
      </c>
      <c r="F115" s="41" t="s">
        <v>125</v>
      </c>
      <c r="G115" s="43"/>
    </row>
    <row r="116" spans="1:7" x14ac:dyDescent="0.25">
      <c r="A116" s="17">
        <v>40332</v>
      </c>
      <c r="F116" s="42" t="s">
        <v>126</v>
      </c>
      <c r="G116" s="43">
        <v>1549775.0378400399</v>
      </c>
    </row>
    <row r="117" spans="1:7" x14ac:dyDescent="0.25">
      <c r="A117" s="18">
        <v>40428</v>
      </c>
      <c r="F117" s="42" t="s">
        <v>127</v>
      </c>
      <c r="G117" s="43">
        <v>1549745.07617694</v>
      </c>
    </row>
    <row r="118" spans="1:7" x14ac:dyDescent="0.25">
      <c r="A118" s="17">
        <v>40463</v>
      </c>
      <c r="F118" s="42" t="s">
        <v>128</v>
      </c>
      <c r="G118" s="43">
        <v>1549639.7421226399</v>
      </c>
    </row>
    <row r="119" spans="1:7" x14ac:dyDescent="0.25">
      <c r="A119" s="18">
        <v>40484</v>
      </c>
      <c r="F119" s="41" t="s">
        <v>129</v>
      </c>
      <c r="G119" s="43"/>
    </row>
    <row r="120" spans="1:7" x14ac:dyDescent="0.25">
      <c r="A120" s="17">
        <v>40497</v>
      </c>
      <c r="F120" s="42" t="s">
        <v>130</v>
      </c>
      <c r="G120" s="43">
        <v>1549631.48048404</v>
      </c>
    </row>
    <row r="121" spans="1:7" x14ac:dyDescent="0.25">
      <c r="A121" s="18">
        <v>40537</v>
      </c>
      <c r="F121" s="42" t="s">
        <v>131</v>
      </c>
      <c r="G121" s="43">
        <v>1549716.8972372401</v>
      </c>
    </row>
    <row r="122" spans="1:7" x14ac:dyDescent="0.25">
      <c r="A122" s="17">
        <v>40544</v>
      </c>
      <c r="F122" s="42" t="s">
        <v>132</v>
      </c>
      <c r="G122" s="43">
        <v>1549721.6841787801</v>
      </c>
    </row>
    <row r="123" spans="1:7" x14ac:dyDescent="0.25">
      <c r="A123" s="18">
        <v>40609</v>
      </c>
      <c r="F123" s="41" t="s">
        <v>83</v>
      </c>
      <c r="G123" s="43"/>
    </row>
    <row r="124" spans="1:7" x14ac:dyDescent="0.25">
      <c r="A124" s="17">
        <v>40610</v>
      </c>
      <c r="F124" s="42" t="s">
        <v>133</v>
      </c>
      <c r="G124" s="43">
        <v>1549646.0336358799</v>
      </c>
    </row>
    <row r="125" spans="1:7" x14ac:dyDescent="0.25">
      <c r="A125" s="18">
        <v>40654</v>
      </c>
      <c r="F125" s="42" t="s">
        <v>134</v>
      </c>
      <c r="G125" s="43">
        <v>1549659.6796605599</v>
      </c>
    </row>
    <row r="126" spans="1:7" x14ac:dyDescent="0.25">
      <c r="A126" s="17">
        <v>40655</v>
      </c>
      <c r="F126" s="42" t="s">
        <v>84</v>
      </c>
      <c r="G126" s="43">
        <v>1549759.2062833002</v>
      </c>
    </row>
    <row r="127" spans="1:7" x14ac:dyDescent="0.25">
      <c r="A127" s="18">
        <v>40664</v>
      </c>
      <c r="F127" s="41" t="s">
        <v>135</v>
      </c>
      <c r="G127" s="43"/>
    </row>
    <row r="128" spans="1:7" x14ac:dyDescent="0.25">
      <c r="A128" s="17">
        <v>40717</v>
      </c>
      <c r="F128" s="42" t="s">
        <v>136</v>
      </c>
      <c r="G128" s="43">
        <v>1549773.0412104798</v>
      </c>
    </row>
    <row r="129" spans="1:7" x14ac:dyDescent="0.25">
      <c r="A129" s="18">
        <v>40793</v>
      </c>
      <c r="F129" s="42" t="s">
        <v>137</v>
      </c>
      <c r="G129" s="43">
        <v>1549701.3984603998</v>
      </c>
    </row>
    <row r="130" spans="1:7" x14ac:dyDescent="0.25">
      <c r="A130" s="17">
        <v>40828</v>
      </c>
      <c r="F130" s="42" t="s">
        <v>138</v>
      </c>
      <c r="G130" s="43">
        <v>1549711.2496372201</v>
      </c>
    </row>
    <row r="131" spans="1:7" x14ac:dyDescent="0.25">
      <c r="A131" s="18">
        <v>40849</v>
      </c>
      <c r="F131" s="40" t="s">
        <v>146</v>
      </c>
      <c r="G131" s="43"/>
    </row>
    <row r="132" spans="1:7" x14ac:dyDescent="0.25">
      <c r="A132" s="17">
        <v>40862</v>
      </c>
      <c r="F132" s="41" t="s">
        <v>125</v>
      </c>
      <c r="G132" s="43"/>
    </row>
    <row r="133" spans="1:7" x14ac:dyDescent="0.25">
      <c r="A133" s="18">
        <v>40902</v>
      </c>
      <c r="F133" s="42" t="s">
        <v>126</v>
      </c>
      <c r="G133" s="43">
        <v>1549633.11918942</v>
      </c>
    </row>
    <row r="134" spans="1:7" x14ac:dyDescent="0.25">
      <c r="A134" s="17">
        <v>40909</v>
      </c>
      <c r="F134" s="42" t="s">
        <v>127</v>
      </c>
      <c r="G134" s="43">
        <v>1549632.5779341401</v>
      </c>
    </row>
    <row r="135" spans="1:7" x14ac:dyDescent="0.25">
      <c r="A135" s="18">
        <v>40959</v>
      </c>
      <c r="F135" s="42" t="s">
        <v>128</v>
      </c>
      <c r="G135" s="43">
        <v>1549706.1836878001</v>
      </c>
    </row>
    <row r="136" spans="1:7" x14ac:dyDescent="0.25">
      <c r="A136" s="17">
        <v>40960</v>
      </c>
      <c r="F136" s="41" t="s">
        <v>129</v>
      </c>
      <c r="G136" s="43"/>
    </row>
    <row r="137" spans="1:7" x14ac:dyDescent="0.25">
      <c r="A137" s="18">
        <v>41005</v>
      </c>
      <c r="F137" s="42" t="s">
        <v>130</v>
      </c>
      <c r="G137" s="43">
        <v>1549686.5811547802</v>
      </c>
    </row>
    <row r="138" spans="1:7" x14ac:dyDescent="0.25">
      <c r="A138" s="17">
        <v>41020</v>
      </c>
      <c r="F138" s="42" t="s">
        <v>131</v>
      </c>
      <c r="G138" s="43">
        <v>1549737.2102163199</v>
      </c>
    </row>
    <row r="139" spans="1:7" x14ac:dyDescent="0.25">
      <c r="A139" s="18">
        <v>41030</v>
      </c>
      <c r="F139" s="42" t="s">
        <v>132</v>
      </c>
      <c r="G139" s="43">
        <v>1549692.15222192</v>
      </c>
    </row>
    <row r="140" spans="1:7" x14ac:dyDescent="0.25">
      <c r="A140" s="17">
        <v>41067</v>
      </c>
      <c r="F140" s="41" t="s">
        <v>83</v>
      </c>
      <c r="G140" s="43"/>
    </row>
    <row r="141" spans="1:7" x14ac:dyDescent="0.25">
      <c r="A141" s="18">
        <v>41159</v>
      </c>
      <c r="F141" s="42" t="s">
        <v>133</v>
      </c>
      <c r="G141" s="43">
        <v>1549713.4135743203</v>
      </c>
    </row>
    <row r="142" spans="1:7" x14ac:dyDescent="0.25">
      <c r="A142" s="17">
        <v>41194</v>
      </c>
      <c r="F142" s="42" t="s">
        <v>134</v>
      </c>
      <c r="G142" s="43">
        <v>1549636.5282703398</v>
      </c>
    </row>
    <row r="143" spans="1:7" x14ac:dyDescent="0.25">
      <c r="A143" s="18">
        <v>41215</v>
      </c>
      <c r="F143" s="42" t="s">
        <v>84</v>
      </c>
      <c r="G143" s="43">
        <v>1549622.0560123799</v>
      </c>
    </row>
    <row r="144" spans="1:7" x14ac:dyDescent="0.25">
      <c r="A144" s="17">
        <v>41228</v>
      </c>
      <c r="F144" s="41" t="s">
        <v>135</v>
      </c>
      <c r="G144" s="43"/>
    </row>
    <row r="145" spans="1:7" x14ac:dyDescent="0.25">
      <c r="A145" s="18">
        <v>41268</v>
      </c>
      <c r="F145" s="42" t="s">
        <v>136</v>
      </c>
      <c r="G145" s="43">
        <v>1549666.53146084</v>
      </c>
    </row>
    <row r="146" spans="1:7" x14ac:dyDescent="0.25">
      <c r="A146" s="17">
        <v>41275</v>
      </c>
      <c r="F146" s="42" t="s">
        <v>137</v>
      </c>
      <c r="G146" s="43">
        <v>1549766.4825156797</v>
      </c>
    </row>
    <row r="147" spans="1:7" x14ac:dyDescent="0.25">
      <c r="A147" s="18">
        <v>41316</v>
      </c>
      <c r="F147" s="42" t="s">
        <v>138</v>
      </c>
      <c r="G147" s="43">
        <v>1549760.3857148602</v>
      </c>
    </row>
    <row r="148" spans="1:7" x14ac:dyDescent="0.25">
      <c r="A148" s="17">
        <v>41317</v>
      </c>
      <c r="F148" s="40" t="s">
        <v>147</v>
      </c>
      <c r="G148" s="43"/>
    </row>
    <row r="149" spans="1:7" x14ac:dyDescent="0.25">
      <c r="A149" s="18">
        <v>41362</v>
      </c>
      <c r="F149" s="41" t="s">
        <v>125</v>
      </c>
      <c r="G149" s="43"/>
    </row>
    <row r="150" spans="1:7" x14ac:dyDescent="0.25">
      <c r="A150" s="17">
        <v>41385</v>
      </c>
      <c r="F150" s="42" t="s">
        <v>126</v>
      </c>
      <c r="G150" s="43">
        <v>1549648.5612180801</v>
      </c>
    </row>
    <row r="151" spans="1:7" x14ac:dyDescent="0.25">
      <c r="A151" s="18">
        <v>41395</v>
      </c>
      <c r="F151" s="42" t="s">
        <v>127</v>
      </c>
      <c r="G151" s="43">
        <v>1549744.4311850402</v>
      </c>
    </row>
    <row r="152" spans="1:7" x14ac:dyDescent="0.25">
      <c r="A152" s="17">
        <v>41424</v>
      </c>
      <c r="F152" s="42" t="s">
        <v>128</v>
      </c>
      <c r="G152" s="43">
        <v>1549729.1241141998</v>
      </c>
    </row>
    <row r="153" spans="1:7" x14ac:dyDescent="0.25">
      <c r="A153" s="18">
        <v>41524</v>
      </c>
      <c r="F153" s="41" t="s">
        <v>129</v>
      </c>
      <c r="G153" s="43"/>
    </row>
    <row r="154" spans="1:7" x14ac:dyDescent="0.25">
      <c r="A154" s="17">
        <v>41559</v>
      </c>
      <c r="F154" s="42" t="s">
        <v>130</v>
      </c>
      <c r="G154" s="43">
        <v>1549758.0152799599</v>
      </c>
    </row>
    <row r="155" spans="1:7" x14ac:dyDescent="0.25">
      <c r="A155" s="18">
        <v>41580</v>
      </c>
      <c r="F155" s="42" t="s">
        <v>131</v>
      </c>
      <c r="G155" s="43">
        <v>1549673.3626772</v>
      </c>
    </row>
    <row r="156" spans="1:7" x14ac:dyDescent="0.25">
      <c r="A156" s="17">
        <v>41593</v>
      </c>
      <c r="F156" s="42" t="s">
        <v>132</v>
      </c>
      <c r="G156" s="43">
        <v>1549629.0353460999</v>
      </c>
    </row>
    <row r="157" spans="1:7" x14ac:dyDescent="0.25">
      <c r="A157" s="18">
        <v>41633</v>
      </c>
      <c r="F157" s="41" t="s">
        <v>83</v>
      </c>
      <c r="G157" s="43"/>
    </row>
    <row r="158" spans="1:7" x14ac:dyDescent="0.25">
      <c r="A158" s="17">
        <v>41640</v>
      </c>
      <c r="F158" s="42" t="s">
        <v>133</v>
      </c>
      <c r="G158" s="43">
        <v>1549621.5561634598</v>
      </c>
    </row>
    <row r="159" spans="1:7" x14ac:dyDescent="0.25">
      <c r="A159" s="18">
        <v>41701</v>
      </c>
      <c r="F159" s="42" t="s">
        <v>134</v>
      </c>
      <c r="G159" s="43">
        <v>1549647.44528624</v>
      </c>
    </row>
    <row r="160" spans="1:7" x14ac:dyDescent="0.25">
      <c r="A160" s="17">
        <v>41702</v>
      </c>
      <c r="F160" s="42" t="s">
        <v>84</v>
      </c>
      <c r="G160" s="43">
        <v>1549703.2206001198</v>
      </c>
    </row>
    <row r="161" spans="1:7" x14ac:dyDescent="0.25">
      <c r="A161" s="18">
        <v>41747</v>
      </c>
      <c r="F161" s="41" t="s">
        <v>135</v>
      </c>
      <c r="G161" s="43"/>
    </row>
    <row r="162" spans="1:7" x14ac:dyDescent="0.25">
      <c r="A162" s="17">
        <v>41750</v>
      </c>
      <c r="F162" s="42" t="s">
        <v>136</v>
      </c>
      <c r="G162" s="43">
        <v>1549635.0187822802</v>
      </c>
    </row>
    <row r="163" spans="1:7" x14ac:dyDescent="0.25">
      <c r="A163" s="18">
        <v>41760</v>
      </c>
      <c r="F163" s="42" t="s">
        <v>137</v>
      </c>
      <c r="G163" s="43">
        <v>1549742.4595484601</v>
      </c>
    </row>
    <row r="164" spans="1:7" x14ac:dyDescent="0.25">
      <c r="A164" s="17">
        <v>41809</v>
      </c>
      <c r="F164" s="42" t="s">
        <v>138</v>
      </c>
      <c r="G164" s="43">
        <v>1549720.5367266999</v>
      </c>
    </row>
    <row r="165" spans="1:7" x14ac:dyDescent="0.25">
      <c r="A165" s="18">
        <v>41889</v>
      </c>
      <c r="F165" s="40" t="s">
        <v>148</v>
      </c>
      <c r="G165" s="43"/>
    </row>
    <row r="166" spans="1:7" x14ac:dyDescent="0.25">
      <c r="A166" s="17">
        <v>41924</v>
      </c>
      <c r="F166" s="41" t="s">
        <v>125</v>
      </c>
      <c r="G166" s="43"/>
    </row>
    <row r="167" spans="1:7" x14ac:dyDescent="0.25">
      <c r="A167" s="18">
        <v>41945</v>
      </c>
      <c r="F167" s="42" t="s">
        <v>126</v>
      </c>
      <c r="G167" s="43">
        <v>1549717.7144138801</v>
      </c>
    </row>
    <row r="168" spans="1:7" x14ac:dyDescent="0.25">
      <c r="A168" s="17">
        <v>41958</v>
      </c>
      <c r="F168" s="42" t="s">
        <v>127</v>
      </c>
      <c r="G168" s="43">
        <v>1549730.5202465202</v>
      </c>
    </row>
    <row r="169" spans="1:7" x14ac:dyDescent="0.25">
      <c r="A169" s="18">
        <v>41998</v>
      </c>
      <c r="F169" s="42" t="s">
        <v>128</v>
      </c>
      <c r="G169" s="43">
        <v>1549755.48345602</v>
      </c>
    </row>
    <row r="170" spans="1:7" x14ac:dyDescent="0.25">
      <c r="A170" s="17">
        <v>42005</v>
      </c>
      <c r="F170" s="41" t="s">
        <v>129</v>
      </c>
      <c r="G170" s="43"/>
    </row>
    <row r="171" spans="1:7" x14ac:dyDescent="0.25">
      <c r="A171" s="18">
        <v>42051</v>
      </c>
      <c r="F171" s="42" t="s">
        <v>130</v>
      </c>
      <c r="G171" s="43">
        <v>1549643.54488438</v>
      </c>
    </row>
    <row r="172" spans="1:7" x14ac:dyDescent="0.25">
      <c r="A172" s="17">
        <v>42052</v>
      </c>
      <c r="F172" s="42" t="s">
        <v>131</v>
      </c>
      <c r="G172" s="43">
        <v>1549684.7913950402</v>
      </c>
    </row>
    <row r="173" spans="1:7" x14ac:dyDescent="0.25">
      <c r="A173" s="18">
        <v>42097</v>
      </c>
      <c r="F173" s="42" t="s">
        <v>132</v>
      </c>
      <c r="G173" s="43">
        <v>1549727.80441508</v>
      </c>
    </row>
    <row r="174" spans="1:7" x14ac:dyDescent="0.25">
      <c r="A174" s="17">
        <v>42115</v>
      </c>
      <c r="F174" s="41" t="s">
        <v>83</v>
      </c>
      <c r="G174" s="43"/>
    </row>
    <row r="175" spans="1:7" x14ac:dyDescent="0.25">
      <c r="A175" s="18">
        <v>42125</v>
      </c>
      <c r="F175" s="42" t="s">
        <v>133</v>
      </c>
      <c r="G175" s="43">
        <v>1549625.98588214</v>
      </c>
    </row>
    <row r="176" spans="1:7" x14ac:dyDescent="0.25">
      <c r="A176" s="17">
        <v>42159</v>
      </c>
      <c r="F176" s="42" t="s">
        <v>134</v>
      </c>
      <c r="G176" s="43">
        <v>1549664.5512820401</v>
      </c>
    </row>
    <row r="177" spans="1:7" x14ac:dyDescent="0.25">
      <c r="A177" s="18">
        <v>42254</v>
      </c>
      <c r="F177" s="42" t="s">
        <v>84</v>
      </c>
      <c r="G177" s="43">
        <v>1549694.53586976</v>
      </c>
    </row>
    <row r="178" spans="1:7" x14ac:dyDescent="0.25">
      <c r="A178" s="17">
        <v>42289</v>
      </c>
      <c r="F178" s="41" t="s">
        <v>135</v>
      </c>
      <c r="G178" s="43"/>
    </row>
    <row r="179" spans="1:7" x14ac:dyDescent="0.25">
      <c r="A179" s="18">
        <v>42310</v>
      </c>
      <c r="F179" s="42" t="s">
        <v>136</v>
      </c>
      <c r="G179" s="43">
        <v>1549712.5030758402</v>
      </c>
    </row>
    <row r="180" spans="1:7" x14ac:dyDescent="0.25">
      <c r="A180" s="17">
        <v>42323</v>
      </c>
      <c r="F180" s="42" t="s">
        <v>137</v>
      </c>
      <c r="G180" s="43">
        <v>1549715.0250528199</v>
      </c>
    </row>
    <row r="181" spans="1:7" x14ac:dyDescent="0.25">
      <c r="A181" s="18">
        <v>42363</v>
      </c>
      <c r="F181" s="42" t="s">
        <v>138</v>
      </c>
      <c r="G181" s="43">
        <v>1549698.68375214</v>
      </c>
    </row>
    <row r="182" spans="1:7" x14ac:dyDescent="0.25">
      <c r="A182" s="17">
        <v>42370</v>
      </c>
      <c r="F182" s="40" t="s">
        <v>149</v>
      </c>
      <c r="G182" s="43"/>
    </row>
    <row r="183" spans="1:7" x14ac:dyDescent="0.25">
      <c r="A183" s="18">
        <v>42408</v>
      </c>
      <c r="F183" s="41" t="s">
        <v>125</v>
      </c>
      <c r="G183" s="43"/>
    </row>
    <row r="184" spans="1:7" x14ac:dyDescent="0.25">
      <c r="A184" s="17">
        <v>42409</v>
      </c>
      <c r="F184" s="42" t="s">
        <v>126</v>
      </c>
      <c r="G184" s="43">
        <v>1549660.0720704598</v>
      </c>
    </row>
    <row r="185" spans="1:7" x14ac:dyDescent="0.25">
      <c r="A185" s="18">
        <v>42454</v>
      </c>
      <c r="F185" s="42" t="s">
        <v>127</v>
      </c>
      <c r="G185" s="43">
        <v>1549733.0751890999</v>
      </c>
    </row>
    <row r="186" spans="1:7" x14ac:dyDescent="0.25">
      <c r="A186" s="17">
        <v>42481</v>
      </c>
      <c r="F186" s="42" t="s">
        <v>128</v>
      </c>
      <c r="G186" s="43">
        <v>1549637.3375099602</v>
      </c>
    </row>
    <row r="187" spans="1:7" x14ac:dyDescent="0.25">
      <c r="A187" s="18">
        <v>42491</v>
      </c>
      <c r="F187" s="41" t="s">
        <v>129</v>
      </c>
      <c r="G187" s="43"/>
    </row>
    <row r="188" spans="1:7" x14ac:dyDescent="0.25">
      <c r="A188" s="17">
        <v>42516</v>
      </c>
      <c r="F188" s="42" t="s">
        <v>130</v>
      </c>
      <c r="G188" s="43">
        <v>1549644.7487713599</v>
      </c>
    </row>
    <row r="189" spans="1:7" x14ac:dyDescent="0.25">
      <c r="A189" s="18">
        <v>42620</v>
      </c>
      <c r="F189" s="42" t="s">
        <v>131</v>
      </c>
      <c r="G189" s="43">
        <v>1549747.8096161401</v>
      </c>
    </row>
    <row r="190" spans="1:7" x14ac:dyDescent="0.25">
      <c r="A190" s="17">
        <v>42655</v>
      </c>
      <c r="F190" s="42" t="s">
        <v>132</v>
      </c>
      <c r="G190" s="43">
        <v>1549671.3384807801</v>
      </c>
    </row>
    <row r="191" spans="1:7" x14ac:dyDescent="0.25">
      <c r="A191" s="18">
        <v>42676</v>
      </c>
      <c r="F191" s="41" t="s">
        <v>83</v>
      </c>
      <c r="G191" s="43"/>
    </row>
    <row r="192" spans="1:7" x14ac:dyDescent="0.25">
      <c r="A192" s="17">
        <v>42689</v>
      </c>
      <c r="F192" s="42" t="s">
        <v>133</v>
      </c>
      <c r="G192" s="43">
        <v>1549682.0995829201</v>
      </c>
    </row>
    <row r="193" spans="1:7" x14ac:dyDescent="0.25">
      <c r="A193" s="18">
        <v>42729</v>
      </c>
      <c r="F193" s="42" t="s">
        <v>134</v>
      </c>
      <c r="G193" s="43">
        <v>1549640.5091905</v>
      </c>
    </row>
    <row r="194" spans="1:7" x14ac:dyDescent="0.25">
      <c r="A194" s="17">
        <v>42736</v>
      </c>
      <c r="F194" s="42" t="s">
        <v>84</v>
      </c>
      <c r="G194" s="43">
        <v>1549674.4774734001</v>
      </c>
    </row>
    <row r="195" spans="1:7" x14ac:dyDescent="0.25">
      <c r="A195" s="18">
        <v>42793</v>
      </c>
      <c r="F195" s="41" t="s">
        <v>135</v>
      </c>
      <c r="G195" s="43"/>
    </row>
    <row r="196" spans="1:7" x14ac:dyDescent="0.25">
      <c r="A196" s="17">
        <v>42794</v>
      </c>
      <c r="F196" s="42" t="s">
        <v>136</v>
      </c>
      <c r="G196" s="43">
        <v>1549646.1926112401</v>
      </c>
    </row>
    <row r="197" spans="1:7" x14ac:dyDescent="0.25">
      <c r="A197" s="18">
        <v>42839</v>
      </c>
      <c r="F197" s="42" t="s">
        <v>137</v>
      </c>
      <c r="G197" s="43">
        <v>1549681.8265344799</v>
      </c>
    </row>
    <row r="198" spans="1:7" x14ac:dyDescent="0.25">
      <c r="A198" s="17">
        <v>42846</v>
      </c>
      <c r="F198" s="42" t="s">
        <v>138</v>
      </c>
      <c r="G198" s="43">
        <v>1549645.3641565198</v>
      </c>
    </row>
    <row r="199" spans="1:7" x14ac:dyDescent="0.25">
      <c r="A199" s="18">
        <v>42856</v>
      </c>
      <c r="F199" s="40" t="s">
        <v>150</v>
      </c>
      <c r="G199" s="43"/>
    </row>
    <row r="200" spans="1:7" x14ac:dyDescent="0.25">
      <c r="A200" s="17">
        <v>42901</v>
      </c>
      <c r="F200" s="41" t="s">
        <v>125</v>
      </c>
      <c r="G200" s="43"/>
    </row>
    <row r="201" spans="1:7" x14ac:dyDescent="0.25">
      <c r="A201" s="18">
        <v>42985</v>
      </c>
      <c r="F201" s="42" t="s">
        <v>126</v>
      </c>
      <c r="G201" s="43">
        <v>1549661.2287678597</v>
      </c>
    </row>
    <row r="202" spans="1:7" x14ac:dyDescent="0.25">
      <c r="A202" s="17">
        <v>43020</v>
      </c>
      <c r="F202" s="42" t="s">
        <v>127</v>
      </c>
      <c r="G202" s="43">
        <v>1549721.9651250802</v>
      </c>
    </row>
    <row r="203" spans="1:7" x14ac:dyDescent="0.25">
      <c r="A203" s="18">
        <v>43041</v>
      </c>
      <c r="F203" s="42" t="s">
        <v>128</v>
      </c>
      <c r="G203" s="43">
        <v>1549694.2950766999</v>
      </c>
    </row>
    <row r="204" spans="1:7" x14ac:dyDescent="0.25">
      <c r="A204" s="17">
        <v>43054</v>
      </c>
      <c r="F204" s="41" t="s">
        <v>129</v>
      </c>
      <c r="G204" s="43"/>
    </row>
    <row r="205" spans="1:7" x14ac:dyDescent="0.25">
      <c r="A205" s="18">
        <v>43094</v>
      </c>
      <c r="F205" s="42" t="s">
        <v>130</v>
      </c>
      <c r="G205" s="43">
        <v>1549699.9939442798</v>
      </c>
    </row>
    <row r="206" spans="1:7" x14ac:dyDescent="0.25">
      <c r="A206" s="17">
        <v>43101</v>
      </c>
      <c r="F206" s="42" t="s">
        <v>131</v>
      </c>
      <c r="G206" s="43">
        <v>1549731.6470773001</v>
      </c>
    </row>
    <row r="207" spans="1:7" x14ac:dyDescent="0.25">
      <c r="A207" s="18">
        <v>43143</v>
      </c>
      <c r="F207" s="42" t="s">
        <v>132</v>
      </c>
      <c r="G207" s="43">
        <v>1549658.77517848</v>
      </c>
    </row>
    <row r="208" spans="1:7" x14ac:dyDescent="0.25">
      <c r="A208" s="17">
        <v>43144</v>
      </c>
      <c r="F208" s="41" t="s">
        <v>83</v>
      </c>
      <c r="G208" s="43"/>
    </row>
    <row r="209" spans="1:7" x14ac:dyDescent="0.25">
      <c r="A209" s="18">
        <v>43189</v>
      </c>
      <c r="F209" s="42" t="s">
        <v>133</v>
      </c>
      <c r="G209" s="43">
        <v>1549722.63802916</v>
      </c>
    </row>
    <row r="210" spans="1:7" x14ac:dyDescent="0.25">
      <c r="A210" s="17">
        <v>43211</v>
      </c>
      <c r="F210" s="42" t="s">
        <v>134</v>
      </c>
      <c r="G210" s="43">
        <v>1549669.08775622</v>
      </c>
    </row>
    <row r="211" spans="1:7" x14ac:dyDescent="0.25">
      <c r="A211" s="18">
        <v>43221</v>
      </c>
      <c r="F211" s="42" t="s">
        <v>84</v>
      </c>
      <c r="G211" s="43">
        <v>1549735.7202210401</v>
      </c>
    </row>
    <row r="212" spans="1:7" x14ac:dyDescent="0.25">
      <c r="A212" s="17">
        <v>43251</v>
      </c>
      <c r="F212" s="41" t="s">
        <v>135</v>
      </c>
      <c r="G212" s="43"/>
    </row>
    <row r="213" spans="1:7" x14ac:dyDescent="0.25">
      <c r="A213" s="18">
        <v>43350</v>
      </c>
      <c r="F213" s="42" t="s">
        <v>136</v>
      </c>
      <c r="G213" s="43">
        <v>1549672.1584876198</v>
      </c>
    </row>
    <row r="214" spans="1:7" x14ac:dyDescent="0.25">
      <c r="A214" s="17">
        <v>43385</v>
      </c>
      <c r="F214" s="42" t="s">
        <v>137</v>
      </c>
      <c r="G214" s="43">
        <v>1549712.3092676601</v>
      </c>
    </row>
    <row r="215" spans="1:7" x14ac:dyDescent="0.25">
      <c r="A215" s="18">
        <v>43406</v>
      </c>
      <c r="F215" s="42" t="s">
        <v>138</v>
      </c>
      <c r="G215" s="43">
        <v>1549727.0670572002</v>
      </c>
    </row>
    <row r="216" spans="1:7" x14ac:dyDescent="0.25">
      <c r="A216" s="17">
        <v>43419</v>
      </c>
      <c r="F216" s="40" t="s">
        <v>151</v>
      </c>
      <c r="G216" s="43"/>
    </row>
    <row r="217" spans="1:7" x14ac:dyDescent="0.25">
      <c r="A217" s="18">
        <v>43459</v>
      </c>
      <c r="F217" s="41" t="s">
        <v>125</v>
      </c>
      <c r="G217" s="43"/>
    </row>
    <row r="218" spans="1:7" x14ac:dyDescent="0.25">
      <c r="A218" s="17">
        <v>43466</v>
      </c>
      <c r="F218" s="42" t="s">
        <v>126</v>
      </c>
      <c r="G218" s="43">
        <v>1549709.20902742</v>
      </c>
    </row>
    <row r="219" spans="1:7" x14ac:dyDescent="0.25">
      <c r="A219" s="18">
        <v>43528</v>
      </c>
      <c r="F219" s="42" t="s">
        <v>127</v>
      </c>
      <c r="G219" s="43">
        <v>1549651.5517765</v>
      </c>
    </row>
    <row r="220" spans="1:7" x14ac:dyDescent="0.25">
      <c r="A220" s="17">
        <v>43529</v>
      </c>
      <c r="F220" s="42" t="s">
        <v>128</v>
      </c>
      <c r="G220" s="43">
        <v>1549661.5258427397</v>
      </c>
    </row>
    <row r="221" spans="1:7" x14ac:dyDescent="0.25">
      <c r="A221" s="18">
        <v>43574</v>
      </c>
      <c r="F221" s="41" t="s">
        <v>129</v>
      </c>
      <c r="G221" s="43"/>
    </row>
    <row r="222" spans="1:7" x14ac:dyDescent="0.25">
      <c r="A222" s="17">
        <v>43576</v>
      </c>
      <c r="F222" s="42" t="s">
        <v>130</v>
      </c>
      <c r="G222" s="43">
        <v>1549727.5681752602</v>
      </c>
    </row>
    <row r="223" spans="1:7" x14ac:dyDescent="0.25">
      <c r="A223" s="18">
        <v>43586</v>
      </c>
      <c r="F223" s="42" t="s">
        <v>131</v>
      </c>
      <c r="G223" s="43">
        <v>1549725.51145112</v>
      </c>
    </row>
    <row r="224" spans="1:7" x14ac:dyDescent="0.25">
      <c r="A224" s="17">
        <v>43636</v>
      </c>
      <c r="F224" s="42" t="s">
        <v>132</v>
      </c>
      <c r="G224" s="43">
        <v>1549648.3435062801</v>
      </c>
    </row>
    <row r="225" spans="1:7" x14ac:dyDescent="0.25">
      <c r="A225" s="18">
        <v>43715</v>
      </c>
      <c r="F225" s="41" t="s">
        <v>83</v>
      </c>
      <c r="G225" s="43"/>
    </row>
    <row r="226" spans="1:7" x14ac:dyDescent="0.25">
      <c r="A226" s="17">
        <v>43750</v>
      </c>
      <c r="F226" s="42" t="s">
        <v>133</v>
      </c>
      <c r="G226" s="43">
        <v>1549710.4412075002</v>
      </c>
    </row>
    <row r="227" spans="1:7" x14ac:dyDescent="0.25">
      <c r="A227" s="18">
        <v>43771</v>
      </c>
      <c r="F227" s="42" t="s">
        <v>134</v>
      </c>
      <c r="G227" s="43">
        <v>1549676.5123907602</v>
      </c>
    </row>
    <row r="228" spans="1:7" x14ac:dyDescent="0.25">
      <c r="A228" s="17">
        <v>43784</v>
      </c>
      <c r="F228" s="42" t="s">
        <v>84</v>
      </c>
      <c r="G228" s="43">
        <v>1549648.3986168599</v>
      </c>
    </row>
    <row r="229" spans="1:7" x14ac:dyDescent="0.25">
      <c r="A229" s="18">
        <v>43824</v>
      </c>
      <c r="F229" s="41" t="s">
        <v>135</v>
      </c>
      <c r="G229" s="43"/>
    </row>
    <row r="230" spans="1:7" x14ac:dyDescent="0.25">
      <c r="A230" s="17">
        <v>43831</v>
      </c>
      <c r="F230" s="42" t="s">
        <v>136</v>
      </c>
      <c r="G230" s="43">
        <v>1549722.4605845199</v>
      </c>
    </row>
    <row r="231" spans="1:7" x14ac:dyDescent="0.25">
      <c r="A231" s="18">
        <v>43885</v>
      </c>
      <c r="F231" s="42" t="s">
        <v>137</v>
      </c>
      <c r="G231" s="43">
        <v>1549669.5043029201</v>
      </c>
    </row>
    <row r="232" spans="1:7" x14ac:dyDescent="0.25">
      <c r="A232" s="17">
        <v>43886</v>
      </c>
      <c r="F232" s="42" t="s">
        <v>138</v>
      </c>
      <c r="G232" s="43">
        <v>1549694.2392612402</v>
      </c>
    </row>
    <row r="233" spans="1:7" x14ac:dyDescent="0.25">
      <c r="A233" s="18">
        <v>43931</v>
      </c>
      <c r="F233" s="40" t="s">
        <v>152</v>
      </c>
      <c r="G233" s="43"/>
    </row>
    <row r="234" spans="1:7" x14ac:dyDescent="0.25">
      <c r="A234" s="17">
        <v>43942</v>
      </c>
      <c r="F234" s="41" t="s">
        <v>125</v>
      </c>
      <c r="G234" s="43"/>
    </row>
    <row r="235" spans="1:7" x14ac:dyDescent="0.25">
      <c r="A235" s="18">
        <v>43952</v>
      </c>
      <c r="F235" s="42" t="s">
        <v>126</v>
      </c>
      <c r="G235" s="43">
        <v>1549676.2733598999</v>
      </c>
    </row>
    <row r="236" spans="1:7" x14ac:dyDescent="0.25">
      <c r="A236" s="17">
        <v>43993</v>
      </c>
      <c r="F236" s="42" t="s">
        <v>127</v>
      </c>
      <c r="G236" s="43">
        <v>1549708.16992038</v>
      </c>
    </row>
    <row r="237" spans="1:7" x14ac:dyDescent="0.25">
      <c r="A237" s="18">
        <v>44081</v>
      </c>
      <c r="F237" s="42" t="s">
        <v>128</v>
      </c>
      <c r="G237" s="43">
        <v>1549671.6978681202</v>
      </c>
    </row>
    <row r="238" spans="1:7" x14ac:dyDescent="0.25">
      <c r="A238" s="17">
        <v>44116</v>
      </c>
      <c r="F238" s="41" t="s">
        <v>129</v>
      </c>
      <c r="G238" s="43"/>
    </row>
    <row r="239" spans="1:7" x14ac:dyDescent="0.25">
      <c r="A239" s="18">
        <v>44137</v>
      </c>
      <c r="F239" s="42" t="s">
        <v>130</v>
      </c>
      <c r="G239" s="43">
        <v>1487694.9376907998</v>
      </c>
    </row>
    <row r="240" spans="1:7" x14ac:dyDescent="0.25">
      <c r="A240" s="17">
        <v>44150</v>
      </c>
      <c r="F240" s="42" t="s">
        <v>131</v>
      </c>
      <c r="G240" s="43">
        <v>1487727.2143987601</v>
      </c>
    </row>
    <row r="241" spans="1:7" x14ac:dyDescent="0.25">
      <c r="A241" s="18">
        <v>44190</v>
      </c>
      <c r="F241" s="42" t="s">
        <v>132</v>
      </c>
      <c r="G241" s="43">
        <v>1487707.9028316599</v>
      </c>
    </row>
    <row r="242" spans="1:7" x14ac:dyDescent="0.25">
      <c r="A242" s="17">
        <v>44197</v>
      </c>
      <c r="F242" s="41" t="s">
        <v>83</v>
      </c>
      <c r="G242" s="43"/>
    </row>
    <row r="243" spans="1:7" x14ac:dyDescent="0.25">
      <c r="A243" s="18">
        <v>44242</v>
      </c>
      <c r="F243" s="42" t="s">
        <v>133</v>
      </c>
      <c r="G243" s="43">
        <v>1487725.083664</v>
      </c>
    </row>
    <row r="244" spans="1:7" x14ac:dyDescent="0.25">
      <c r="A244" s="17">
        <v>44243</v>
      </c>
      <c r="F244" s="42" t="s">
        <v>134</v>
      </c>
      <c r="G244" s="43">
        <v>1487666.1614133599</v>
      </c>
    </row>
    <row r="245" spans="1:7" x14ac:dyDescent="0.25">
      <c r="A245" s="18">
        <v>44288</v>
      </c>
      <c r="F245" s="42" t="s">
        <v>84</v>
      </c>
      <c r="G245" s="43">
        <v>1487714.07104074</v>
      </c>
    </row>
    <row r="246" spans="1:7" x14ac:dyDescent="0.25">
      <c r="A246" s="17">
        <v>44307</v>
      </c>
      <c r="F246" s="41" t="s">
        <v>135</v>
      </c>
      <c r="G246" s="43"/>
    </row>
    <row r="247" spans="1:7" x14ac:dyDescent="0.25">
      <c r="A247" s="18">
        <v>44317</v>
      </c>
      <c r="F247" s="42" t="s">
        <v>136</v>
      </c>
      <c r="G247" s="43">
        <v>1487658.2077307799</v>
      </c>
    </row>
    <row r="248" spans="1:7" x14ac:dyDescent="0.25">
      <c r="A248" s="17">
        <v>44350</v>
      </c>
      <c r="F248" s="42" t="s">
        <v>137</v>
      </c>
      <c r="G248" s="43">
        <v>1487677.6997115598</v>
      </c>
    </row>
    <row r="249" spans="1:7" x14ac:dyDescent="0.25">
      <c r="A249" s="18">
        <v>44446</v>
      </c>
      <c r="F249" s="42" t="s">
        <v>138</v>
      </c>
      <c r="G249" s="43">
        <v>1487659.77302896</v>
      </c>
    </row>
    <row r="250" spans="1:7" x14ac:dyDescent="0.25">
      <c r="A250" s="17">
        <v>44481</v>
      </c>
      <c r="F250" s="40" t="s">
        <v>153</v>
      </c>
      <c r="G250" s="43"/>
    </row>
    <row r="251" spans="1:7" x14ac:dyDescent="0.25">
      <c r="A251" s="18">
        <v>44502</v>
      </c>
      <c r="F251" s="41" t="s">
        <v>125</v>
      </c>
      <c r="G251" s="43"/>
    </row>
    <row r="252" spans="1:7" x14ac:dyDescent="0.25">
      <c r="A252" s="17">
        <v>44515</v>
      </c>
      <c r="F252" s="42" t="s">
        <v>126</v>
      </c>
      <c r="G252" s="43">
        <v>1487682.5686238799</v>
      </c>
    </row>
    <row r="253" spans="1:7" x14ac:dyDescent="0.25">
      <c r="A253" s="18">
        <v>44555</v>
      </c>
      <c r="F253" s="42" t="s">
        <v>127</v>
      </c>
      <c r="G253" s="43">
        <v>1487727.1506462798</v>
      </c>
    </row>
    <row r="254" spans="1:7" x14ac:dyDescent="0.25">
      <c r="A254" s="17">
        <v>44562</v>
      </c>
      <c r="F254" s="42" t="s">
        <v>128</v>
      </c>
      <c r="G254" s="43">
        <v>1487684.0897282201</v>
      </c>
    </row>
    <row r="255" spans="1:7" x14ac:dyDescent="0.25">
      <c r="A255" s="18">
        <v>44620</v>
      </c>
      <c r="F255" s="41" t="s">
        <v>129</v>
      </c>
      <c r="G255" s="43"/>
    </row>
    <row r="256" spans="1:7" x14ac:dyDescent="0.25">
      <c r="A256" s="17">
        <v>44621</v>
      </c>
      <c r="F256" s="42" t="s">
        <v>130</v>
      </c>
      <c r="G256" s="43">
        <v>1487718.40018764</v>
      </c>
    </row>
    <row r="257" spans="1:7" x14ac:dyDescent="0.25">
      <c r="A257" s="18">
        <v>44666</v>
      </c>
      <c r="F257" s="42" t="s">
        <v>131</v>
      </c>
      <c r="G257" s="43">
        <v>1487718.3755506601</v>
      </c>
    </row>
    <row r="258" spans="1:7" x14ac:dyDescent="0.25">
      <c r="A258" s="17">
        <v>44672</v>
      </c>
      <c r="F258" s="42" t="s">
        <v>132</v>
      </c>
      <c r="G258" s="43">
        <v>1487665.5842198802</v>
      </c>
    </row>
    <row r="259" spans="1:7" x14ac:dyDescent="0.25">
      <c r="A259" s="18">
        <v>44682</v>
      </c>
      <c r="F259" s="41" t="s">
        <v>83</v>
      </c>
      <c r="G259" s="43"/>
    </row>
    <row r="260" spans="1:7" x14ac:dyDescent="0.25">
      <c r="A260" s="17">
        <v>44728</v>
      </c>
      <c r="F260" s="42" t="s">
        <v>133</v>
      </c>
      <c r="G260" s="43">
        <v>1487714.6626789197</v>
      </c>
    </row>
    <row r="261" spans="1:7" x14ac:dyDescent="0.25">
      <c r="A261" s="18">
        <v>44811</v>
      </c>
      <c r="F261" s="42" t="s">
        <v>134</v>
      </c>
      <c r="G261" s="43">
        <v>1487667.41946396</v>
      </c>
    </row>
    <row r="262" spans="1:7" x14ac:dyDescent="0.25">
      <c r="A262" s="17">
        <v>44846</v>
      </c>
      <c r="F262" s="42" t="s">
        <v>84</v>
      </c>
      <c r="G262" s="43">
        <v>1487674.6399770002</v>
      </c>
    </row>
    <row r="263" spans="1:7" x14ac:dyDescent="0.25">
      <c r="A263" s="18">
        <v>44867</v>
      </c>
      <c r="F263" s="41" t="s">
        <v>135</v>
      </c>
      <c r="G263" s="43"/>
    </row>
    <row r="264" spans="1:7" x14ac:dyDescent="0.25">
      <c r="A264" s="17">
        <v>44880</v>
      </c>
      <c r="F264" s="42" t="s">
        <v>136</v>
      </c>
      <c r="G264" s="43">
        <v>1487709.2702365599</v>
      </c>
    </row>
    <row r="265" spans="1:7" x14ac:dyDescent="0.25">
      <c r="A265" s="18">
        <v>44920</v>
      </c>
      <c r="F265" s="42" t="s">
        <v>137</v>
      </c>
      <c r="G265" s="43">
        <v>1487662.2224175399</v>
      </c>
    </row>
    <row r="266" spans="1:7" x14ac:dyDescent="0.25">
      <c r="A266" s="17">
        <v>44927</v>
      </c>
      <c r="F266" s="42" t="s">
        <v>138</v>
      </c>
      <c r="G266" s="43">
        <v>1487673.8558513999</v>
      </c>
    </row>
    <row r="267" spans="1:7" x14ac:dyDescent="0.25">
      <c r="A267" s="18">
        <v>44977</v>
      </c>
      <c r="F267" s="40" t="s">
        <v>154</v>
      </c>
      <c r="G267" s="43"/>
    </row>
    <row r="268" spans="1:7" x14ac:dyDescent="0.25">
      <c r="A268" s="17">
        <v>44978</v>
      </c>
      <c r="F268" s="41" t="s">
        <v>125</v>
      </c>
      <c r="G268" s="43"/>
    </row>
    <row r="269" spans="1:7" x14ac:dyDescent="0.25">
      <c r="A269" s="18">
        <v>45023</v>
      </c>
      <c r="F269" s="42" t="s">
        <v>126</v>
      </c>
      <c r="G269" s="43">
        <v>1487713.0300113002</v>
      </c>
    </row>
    <row r="270" spans="1:7" x14ac:dyDescent="0.25">
      <c r="A270" s="17">
        <v>45037</v>
      </c>
      <c r="F270" s="42" t="s">
        <v>127</v>
      </c>
      <c r="G270" s="43">
        <v>1487669.8491158998</v>
      </c>
    </row>
    <row r="271" spans="1:7" x14ac:dyDescent="0.25">
      <c r="A271" s="18">
        <v>45047</v>
      </c>
      <c r="F271" s="42" t="s">
        <v>128</v>
      </c>
      <c r="G271" s="43">
        <v>1487674.2471487999</v>
      </c>
    </row>
    <row r="272" spans="1:7" x14ac:dyDescent="0.25">
      <c r="A272" s="17">
        <v>45085</v>
      </c>
      <c r="F272" s="41" t="s">
        <v>129</v>
      </c>
      <c r="G272" s="43"/>
    </row>
    <row r="273" spans="1:7" x14ac:dyDescent="0.25">
      <c r="A273" s="18">
        <v>45176</v>
      </c>
      <c r="F273" s="42" t="s">
        <v>130</v>
      </c>
      <c r="G273" s="43">
        <v>1487691.1134142</v>
      </c>
    </row>
    <row r="274" spans="1:7" x14ac:dyDescent="0.25">
      <c r="A274" s="17">
        <v>45211</v>
      </c>
      <c r="F274" s="42" t="s">
        <v>131</v>
      </c>
      <c r="G274" s="43">
        <v>1487685.6415891801</v>
      </c>
    </row>
    <row r="275" spans="1:7" x14ac:dyDescent="0.25">
      <c r="A275" s="18">
        <v>45232</v>
      </c>
      <c r="F275" s="42" t="s">
        <v>132</v>
      </c>
      <c r="G275" s="43">
        <v>1487697.9763483799</v>
      </c>
    </row>
    <row r="276" spans="1:7" x14ac:dyDescent="0.25">
      <c r="A276" s="17">
        <v>45245</v>
      </c>
      <c r="F276" s="41" t="s">
        <v>83</v>
      </c>
      <c r="G276" s="43"/>
    </row>
    <row r="277" spans="1:7" x14ac:dyDescent="0.25">
      <c r="A277" s="18">
        <v>45285</v>
      </c>
      <c r="F277" s="42" t="s">
        <v>133</v>
      </c>
      <c r="G277" s="43">
        <v>1487689.2073973201</v>
      </c>
    </row>
    <row r="278" spans="1:7" x14ac:dyDescent="0.25">
      <c r="A278" s="17">
        <v>45292</v>
      </c>
      <c r="F278" s="42" t="s">
        <v>134</v>
      </c>
      <c r="G278" s="43">
        <v>1487693.2089619199</v>
      </c>
    </row>
    <row r="279" spans="1:7" x14ac:dyDescent="0.25">
      <c r="A279" s="18">
        <v>45334</v>
      </c>
      <c r="F279" s="42" t="s">
        <v>84</v>
      </c>
      <c r="G279" s="43">
        <v>1487738.3173694799</v>
      </c>
    </row>
    <row r="280" spans="1:7" x14ac:dyDescent="0.25">
      <c r="A280" s="17">
        <v>45335</v>
      </c>
      <c r="F280" s="41" t="s">
        <v>135</v>
      </c>
      <c r="G280" s="43"/>
    </row>
    <row r="281" spans="1:7" x14ac:dyDescent="0.25">
      <c r="A281" s="18">
        <v>45380</v>
      </c>
      <c r="F281" s="42" t="s">
        <v>136</v>
      </c>
      <c r="G281" s="43">
        <v>1487707.0659344001</v>
      </c>
    </row>
    <row r="282" spans="1:7" x14ac:dyDescent="0.25">
      <c r="A282" s="17">
        <v>45403</v>
      </c>
      <c r="F282" s="42" t="s">
        <v>137</v>
      </c>
      <c r="G282" s="43">
        <v>1487695.5387220399</v>
      </c>
    </row>
    <row r="283" spans="1:7" x14ac:dyDescent="0.25">
      <c r="A283" s="18">
        <v>45413</v>
      </c>
      <c r="F283" s="42" t="s">
        <v>138</v>
      </c>
      <c r="G283" s="43">
        <v>1487720.4417426202</v>
      </c>
    </row>
    <row r="284" spans="1:7" x14ac:dyDescent="0.25">
      <c r="A284" s="17">
        <v>45442</v>
      </c>
      <c r="F284" s="40" t="s">
        <v>155</v>
      </c>
      <c r="G284" s="43"/>
    </row>
    <row r="285" spans="1:7" x14ac:dyDescent="0.25">
      <c r="A285" s="18">
        <v>45542</v>
      </c>
      <c r="F285" s="41" t="s">
        <v>125</v>
      </c>
      <c r="G285" s="43"/>
    </row>
    <row r="286" spans="1:7" x14ac:dyDescent="0.25">
      <c r="A286" s="17">
        <v>45577</v>
      </c>
      <c r="F286" s="42" t="s">
        <v>126</v>
      </c>
      <c r="G286" s="43">
        <v>1487726.29410494</v>
      </c>
    </row>
    <row r="287" spans="1:7" x14ac:dyDescent="0.25">
      <c r="A287" s="18">
        <v>45598</v>
      </c>
      <c r="F287" s="42" t="s">
        <v>127</v>
      </c>
      <c r="G287" s="43">
        <v>1487723.8511457199</v>
      </c>
    </row>
    <row r="288" spans="1:7" x14ac:dyDescent="0.25">
      <c r="A288" s="17">
        <v>45611</v>
      </c>
      <c r="F288" s="42" t="s">
        <v>128</v>
      </c>
      <c r="G288" s="43">
        <v>1487718.4931445799</v>
      </c>
    </row>
    <row r="289" spans="1:7" x14ac:dyDescent="0.25">
      <c r="A289" s="18">
        <v>45651</v>
      </c>
      <c r="F289" s="41" t="s">
        <v>129</v>
      </c>
      <c r="G289" s="43"/>
    </row>
    <row r="290" spans="1:7" x14ac:dyDescent="0.25">
      <c r="A290" s="17">
        <v>45658</v>
      </c>
      <c r="F290" s="42" t="s">
        <v>130</v>
      </c>
      <c r="G290" s="43">
        <v>1487710.2679141001</v>
      </c>
    </row>
    <row r="291" spans="1:7" x14ac:dyDescent="0.25">
      <c r="A291" s="18">
        <v>45719</v>
      </c>
      <c r="F291" s="42" t="s">
        <v>131</v>
      </c>
      <c r="G291" s="43">
        <v>1487693.9439897798</v>
      </c>
    </row>
    <row r="292" spans="1:7" x14ac:dyDescent="0.25">
      <c r="A292" s="17">
        <v>45720</v>
      </c>
      <c r="F292" s="42" t="s">
        <v>132</v>
      </c>
      <c r="G292" s="43">
        <v>1487719.9859932</v>
      </c>
    </row>
    <row r="293" spans="1:7" x14ac:dyDescent="0.25">
      <c r="A293" s="18">
        <v>45765</v>
      </c>
      <c r="F293" s="41" t="s">
        <v>83</v>
      </c>
      <c r="G293" s="43"/>
    </row>
    <row r="294" spans="1:7" x14ac:dyDescent="0.25">
      <c r="A294" s="17">
        <v>45768</v>
      </c>
      <c r="F294" s="42" t="s">
        <v>133</v>
      </c>
      <c r="G294" s="43">
        <v>1487708.0277751999</v>
      </c>
    </row>
    <row r="295" spans="1:7" x14ac:dyDescent="0.25">
      <c r="A295" s="18">
        <v>45778</v>
      </c>
      <c r="F295" s="42" t="s">
        <v>134</v>
      </c>
      <c r="G295" s="43">
        <v>1487695.9747882201</v>
      </c>
    </row>
    <row r="296" spans="1:7" x14ac:dyDescent="0.25">
      <c r="A296" s="17">
        <v>45827</v>
      </c>
      <c r="F296" s="42" t="s">
        <v>84</v>
      </c>
      <c r="G296" s="43">
        <v>1487710.5212419201</v>
      </c>
    </row>
    <row r="297" spans="1:7" x14ac:dyDescent="0.25">
      <c r="A297" s="18">
        <v>45907</v>
      </c>
      <c r="F297" s="41" t="s">
        <v>135</v>
      </c>
      <c r="G297" s="43"/>
    </row>
    <row r="298" spans="1:7" x14ac:dyDescent="0.25">
      <c r="A298" s="17">
        <v>45942</v>
      </c>
      <c r="F298" s="42" t="s">
        <v>136</v>
      </c>
      <c r="G298" s="43">
        <v>1487711.06245092</v>
      </c>
    </row>
    <row r="299" spans="1:7" x14ac:dyDescent="0.25">
      <c r="A299" s="18">
        <v>45963</v>
      </c>
      <c r="F299" s="42" t="s">
        <v>137</v>
      </c>
      <c r="G299" s="43">
        <v>1487707.23204044</v>
      </c>
    </row>
    <row r="300" spans="1:7" x14ac:dyDescent="0.25">
      <c r="A300" s="17">
        <v>45976</v>
      </c>
      <c r="F300" s="42" t="s">
        <v>138</v>
      </c>
      <c r="G300" s="43">
        <v>1487697.7724778601</v>
      </c>
    </row>
    <row r="301" spans="1:7" x14ac:dyDescent="0.25">
      <c r="A301" s="18">
        <v>46016</v>
      </c>
      <c r="F301" s="40" t="s">
        <v>156</v>
      </c>
      <c r="G301" s="43"/>
    </row>
    <row r="302" spans="1:7" x14ac:dyDescent="0.25">
      <c r="A302" s="17">
        <v>46023</v>
      </c>
      <c r="F302" s="41" t="s">
        <v>125</v>
      </c>
      <c r="G302" s="43"/>
    </row>
    <row r="303" spans="1:7" x14ac:dyDescent="0.25">
      <c r="A303" s="18">
        <v>46069</v>
      </c>
      <c r="F303" s="42" t="s">
        <v>126</v>
      </c>
      <c r="G303" s="43">
        <v>1487723.21411754</v>
      </c>
    </row>
    <row r="304" spans="1:7" x14ac:dyDescent="0.25">
      <c r="A304" s="17">
        <v>46070</v>
      </c>
      <c r="F304" s="42" t="s">
        <v>127</v>
      </c>
      <c r="G304" s="43">
        <v>1487704.5066539601</v>
      </c>
    </row>
    <row r="305" spans="1:7" x14ac:dyDescent="0.25">
      <c r="A305" s="18">
        <v>46115</v>
      </c>
      <c r="F305" s="42" t="s">
        <v>128</v>
      </c>
      <c r="G305" s="43">
        <v>1487708.90533122</v>
      </c>
    </row>
    <row r="306" spans="1:7" x14ac:dyDescent="0.25">
      <c r="A306" s="17">
        <v>46133</v>
      </c>
      <c r="F306" s="41" t="s">
        <v>129</v>
      </c>
      <c r="G306" s="43"/>
    </row>
    <row r="307" spans="1:7" x14ac:dyDescent="0.25">
      <c r="A307" s="18">
        <v>46143</v>
      </c>
      <c r="F307" s="42" t="s">
        <v>130</v>
      </c>
      <c r="G307" s="43">
        <v>1487682.9977053402</v>
      </c>
    </row>
    <row r="308" spans="1:7" x14ac:dyDescent="0.25">
      <c r="A308" s="17">
        <v>46177</v>
      </c>
      <c r="F308" s="42" t="s">
        <v>131</v>
      </c>
      <c r="G308" s="43">
        <v>1487706.3848743602</v>
      </c>
    </row>
    <row r="309" spans="1:7" x14ac:dyDescent="0.25">
      <c r="A309" s="18">
        <v>46272</v>
      </c>
      <c r="F309" s="42" t="s">
        <v>132</v>
      </c>
      <c r="G309" s="43">
        <v>1487690.6462994798</v>
      </c>
    </row>
    <row r="310" spans="1:7" x14ac:dyDescent="0.25">
      <c r="A310" s="17">
        <v>46307</v>
      </c>
      <c r="F310" s="41" t="s">
        <v>83</v>
      </c>
      <c r="G310" s="43"/>
    </row>
    <row r="311" spans="1:7" x14ac:dyDescent="0.25">
      <c r="A311" s="18">
        <v>46328</v>
      </c>
      <c r="F311" s="42" t="s">
        <v>133</v>
      </c>
      <c r="G311" s="43">
        <v>1487718.73511956</v>
      </c>
    </row>
    <row r="312" spans="1:7" x14ac:dyDescent="0.25">
      <c r="A312" s="17">
        <v>46341</v>
      </c>
      <c r="F312" s="42" t="s">
        <v>134</v>
      </c>
      <c r="G312" s="43">
        <v>1487707.31731668</v>
      </c>
    </row>
    <row r="313" spans="1:7" x14ac:dyDescent="0.25">
      <c r="A313" s="18">
        <v>46381</v>
      </c>
      <c r="F313" s="42" t="s">
        <v>84</v>
      </c>
      <c r="G313" s="43">
        <v>1487686.2443309999</v>
      </c>
    </row>
    <row r="314" spans="1:7" x14ac:dyDescent="0.25">
      <c r="A314" s="17">
        <v>46388</v>
      </c>
      <c r="F314" s="41" t="s">
        <v>135</v>
      </c>
      <c r="G314" s="43"/>
    </row>
    <row r="315" spans="1:7" x14ac:dyDescent="0.25">
      <c r="A315" s="18">
        <v>46426</v>
      </c>
      <c r="F315" s="42" t="s">
        <v>136</v>
      </c>
      <c r="G315" s="43">
        <v>1487693.0022256002</v>
      </c>
    </row>
    <row r="316" spans="1:7" x14ac:dyDescent="0.25">
      <c r="A316" s="17">
        <v>46427</v>
      </c>
      <c r="F316" s="42" t="s">
        <v>137</v>
      </c>
      <c r="G316" s="43">
        <v>1487685.42082468</v>
      </c>
    </row>
    <row r="317" spans="1:7" x14ac:dyDescent="0.25">
      <c r="A317" s="18">
        <v>46472</v>
      </c>
      <c r="F317" s="42" t="s">
        <v>138</v>
      </c>
      <c r="G317" s="43">
        <v>1487705.4357854798</v>
      </c>
    </row>
    <row r="318" spans="1:7" x14ac:dyDescent="0.25">
      <c r="A318" s="17">
        <v>46498</v>
      </c>
      <c r="F318" s="40" t="s">
        <v>157</v>
      </c>
      <c r="G318" s="43"/>
    </row>
    <row r="319" spans="1:7" x14ac:dyDescent="0.25">
      <c r="A319" s="18">
        <v>46508</v>
      </c>
      <c r="F319" s="41" t="s">
        <v>125</v>
      </c>
      <c r="G319" s="43"/>
    </row>
    <row r="320" spans="1:7" x14ac:dyDescent="0.25">
      <c r="A320" s="17">
        <v>46534</v>
      </c>
      <c r="F320" s="42" t="s">
        <v>126</v>
      </c>
      <c r="G320" s="43">
        <v>1487706.4093742801</v>
      </c>
    </row>
    <row r="321" spans="1:7" x14ac:dyDescent="0.25">
      <c r="A321" s="18">
        <v>46637</v>
      </c>
      <c r="F321" s="42" t="s">
        <v>127</v>
      </c>
      <c r="G321" s="43">
        <v>1487706.98190772</v>
      </c>
    </row>
    <row r="322" spans="1:7" x14ac:dyDescent="0.25">
      <c r="A322" s="17">
        <v>46672</v>
      </c>
      <c r="F322" s="42" t="s">
        <v>128</v>
      </c>
      <c r="G322" s="43">
        <v>1487698.7968838802</v>
      </c>
    </row>
    <row r="323" spans="1:7" x14ac:dyDescent="0.25">
      <c r="A323" s="18">
        <v>46693</v>
      </c>
      <c r="F323" s="41" t="s">
        <v>129</v>
      </c>
      <c r="G323" s="43"/>
    </row>
    <row r="324" spans="1:7" x14ac:dyDescent="0.25">
      <c r="A324" s="17">
        <v>46706</v>
      </c>
      <c r="F324" s="42" t="s">
        <v>130</v>
      </c>
      <c r="G324" s="43">
        <v>1487707.3276744999</v>
      </c>
    </row>
    <row r="325" spans="1:7" x14ac:dyDescent="0.25">
      <c r="A325" s="18">
        <v>46746</v>
      </c>
      <c r="F325" s="42" t="s">
        <v>131</v>
      </c>
      <c r="G325" s="43">
        <v>1487705.3492329801</v>
      </c>
    </row>
    <row r="326" spans="1:7" x14ac:dyDescent="0.25">
      <c r="A326" s="17">
        <v>46753</v>
      </c>
      <c r="F326" s="42" t="s">
        <v>132</v>
      </c>
      <c r="G326" s="43">
        <v>1487700.26251096</v>
      </c>
    </row>
    <row r="327" spans="1:7" x14ac:dyDescent="0.25">
      <c r="A327" s="18">
        <v>46811</v>
      </c>
      <c r="F327" s="41" t="s">
        <v>83</v>
      </c>
      <c r="G327" s="43"/>
    </row>
    <row r="328" spans="1:7" x14ac:dyDescent="0.25">
      <c r="A328" s="17">
        <v>46812</v>
      </c>
      <c r="F328" s="42" t="s">
        <v>133</v>
      </c>
      <c r="G328" s="43">
        <v>1487704.8811624001</v>
      </c>
    </row>
    <row r="329" spans="1:7" x14ac:dyDescent="0.25">
      <c r="A329" s="18">
        <v>46857</v>
      </c>
      <c r="F329" s="42" t="s">
        <v>134</v>
      </c>
      <c r="G329" s="43">
        <v>1487708.91887168</v>
      </c>
    </row>
    <row r="330" spans="1:7" x14ac:dyDescent="0.25">
      <c r="A330" s="17">
        <v>46864</v>
      </c>
      <c r="F330" s="42" t="s">
        <v>84</v>
      </c>
      <c r="G330" s="43">
        <v>1487705.2930010001</v>
      </c>
    </row>
    <row r="331" spans="1:7" x14ac:dyDescent="0.25">
      <c r="A331" s="18">
        <v>46874</v>
      </c>
      <c r="F331" s="41" t="s">
        <v>135</v>
      </c>
      <c r="G331" s="43"/>
    </row>
    <row r="332" spans="1:7" x14ac:dyDescent="0.25">
      <c r="A332" s="17">
        <v>46919</v>
      </c>
      <c r="F332" s="42" t="s">
        <v>136</v>
      </c>
      <c r="G332" s="43">
        <v>1487698.60973468</v>
      </c>
    </row>
    <row r="333" spans="1:7" x14ac:dyDescent="0.25">
      <c r="A333" s="18">
        <v>47003</v>
      </c>
      <c r="F333" s="42" t="s">
        <v>137</v>
      </c>
      <c r="G333" s="43">
        <v>1487696.1712859799</v>
      </c>
    </row>
    <row r="334" spans="1:7" x14ac:dyDescent="0.25">
      <c r="A334" s="17">
        <v>47038</v>
      </c>
      <c r="F334" s="42" t="s">
        <v>138</v>
      </c>
      <c r="G334" s="43">
        <v>1487704.9276043798</v>
      </c>
    </row>
    <row r="335" spans="1:7" x14ac:dyDescent="0.25">
      <c r="A335" s="18">
        <v>47059</v>
      </c>
      <c r="F335" s="40" t="s">
        <v>158</v>
      </c>
      <c r="G335" s="43"/>
    </row>
    <row r="336" spans="1:7" x14ac:dyDescent="0.25">
      <c r="A336" s="17">
        <v>47072</v>
      </c>
      <c r="F336" s="41" t="s">
        <v>125</v>
      </c>
      <c r="G336" s="43"/>
    </row>
    <row r="337" spans="1:7" x14ac:dyDescent="0.25">
      <c r="A337" s="18">
        <v>47112</v>
      </c>
      <c r="F337" s="42" t="s">
        <v>126</v>
      </c>
      <c r="G337" s="43">
        <v>1487702.7818927001</v>
      </c>
    </row>
    <row r="338" spans="1:7" x14ac:dyDescent="0.25">
      <c r="A338" s="17">
        <v>47119</v>
      </c>
      <c r="F338" s="42" t="s">
        <v>127</v>
      </c>
      <c r="G338" s="43">
        <v>1487706.1044763001</v>
      </c>
    </row>
    <row r="339" spans="1:7" x14ac:dyDescent="0.25">
      <c r="A339" s="18">
        <v>47161</v>
      </c>
      <c r="F339" s="42" t="s">
        <v>128</v>
      </c>
      <c r="G339" s="43">
        <v>1487700.1645646801</v>
      </c>
    </row>
    <row r="340" spans="1:7" x14ac:dyDescent="0.25">
      <c r="A340" s="17">
        <v>47162</v>
      </c>
      <c r="F340" s="41" t="s">
        <v>129</v>
      </c>
      <c r="G340" s="43"/>
    </row>
    <row r="341" spans="1:7" x14ac:dyDescent="0.25">
      <c r="A341" s="18">
        <v>47207</v>
      </c>
      <c r="F341" s="42" t="s">
        <v>130</v>
      </c>
      <c r="G341" s="43">
        <v>1487694.2603758802</v>
      </c>
    </row>
    <row r="342" spans="1:7" x14ac:dyDescent="0.25">
      <c r="A342" s="17">
        <v>47229</v>
      </c>
      <c r="F342" s="42" t="s">
        <v>131</v>
      </c>
      <c r="G342" s="43">
        <v>1487698.6085687799</v>
      </c>
    </row>
    <row r="343" spans="1:7" x14ac:dyDescent="0.25">
      <c r="A343" s="18">
        <v>47239</v>
      </c>
      <c r="F343" s="42" t="s">
        <v>132</v>
      </c>
      <c r="G343" s="43">
        <v>1487702.26393584</v>
      </c>
    </row>
    <row r="344" spans="1:7" x14ac:dyDescent="0.25">
      <c r="A344" s="17">
        <v>47269</v>
      </c>
      <c r="F344" s="41" t="s">
        <v>83</v>
      </c>
      <c r="G344" s="43"/>
    </row>
    <row r="345" spans="1:7" x14ac:dyDescent="0.25">
      <c r="A345" s="18">
        <v>47368</v>
      </c>
      <c r="F345" s="42" t="s">
        <v>133</v>
      </c>
      <c r="G345" s="43">
        <v>1487700.8411551397</v>
      </c>
    </row>
    <row r="346" spans="1:7" x14ac:dyDescent="0.25">
      <c r="A346" s="17">
        <v>47403</v>
      </c>
      <c r="F346" s="42" t="s">
        <v>134</v>
      </c>
      <c r="G346" s="43">
        <v>1487702.0913221198</v>
      </c>
    </row>
    <row r="347" spans="1:7" x14ac:dyDescent="0.25">
      <c r="A347" s="18">
        <v>47424</v>
      </c>
      <c r="F347" s="42" t="s">
        <v>84</v>
      </c>
      <c r="G347" s="43">
        <v>1487699.8771623201</v>
      </c>
    </row>
    <row r="348" spans="1:7" x14ac:dyDescent="0.25">
      <c r="A348" s="17">
        <v>47437</v>
      </c>
      <c r="F348" s="41" t="s">
        <v>135</v>
      </c>
      <c r="G348" s="43"/>
    </row>
    <row r="349" spans="1:7" x14ac:dyDescent="0.25">
      <c r="A349" s="18">
        <v>47477</v>
      </c>
      <c r="F349" s="42" t="s">
        <v>136</v>
      </c>
      <c r="G349" s="43">
        <v>1487703.4470680202</v>
      </c>
    </row>
    <row r="350" spans="1:7" x14ac:dyDescent="0.25">
      <c r="A350" s="17">
        <v>47484</v>
      </c>
      <c r="F350" s="42" t="s">
        <v>137</v>
      </c>
      <c r="G350" s="43">
        <v>1487698.6785334598</v>
      </c>
    </row>
    <row r="351" spans="1:7" x14ac:dyDescent="0.25">
      <c r="A351" s="18">
        <v>47546</v>
      </c>
      <c r="F351" s="42" t="s">
        <v>138</v>
      </c>
      <c r="G351" s="43">
        <v>1487703.3050525</v>
      </c>
    </row>
    <row r="352" spans="1:7" x14ac:dyDescent="0.25">
      <c r="A352" s="17">
        <v>47547</v>
      </c>
      <c r="F352" s="40" t="s">
        <v>159</v>
      </c>
      <c r="G352" s="43"/>
    </row>
    <row r="353" spans="1:7" x14ac:dyDescent="0.25">
      <c r="A353" s="18">
        <v>47592</v>
      </c>
      <c r="F353" s="41" t="s">
        <v>125</v>
      </c>
      <c r="G353" s="43"/>
    </row>
    <row r="354" spans="1:7" x14ac:dyDescent="0.25">
      <c r="A354" s="17">
        <v>47594</v>
      </c>
      <c r="F354" s="42" t="s">
        <v>126</v>
      </c>
      <c r="G354" s="43">
        <v>1487701.9587762</v>
      </c>
    </row>
    <row r="355" spans="1:7" x14ac:dyDescent="0.25">
      <c r="A355" s="18">
        <v>47604</v>
      </c>
      <c r="F355" s="42" t="s">
        <v>127</v>
      </c>
      <c r="G355" s="43">
        <v>1487700.2693212398</v>
      </c>
    </row>
    <row r="356" spans="1:7" x14ac:dyDescent="0.25">
      <c r="A356" s="17">
        <v>47654</v>
      </c>
      <c r="F356" s="42" t="s">
        <v>128</v>
      </c>
      <c r="G356" s="43">
        <v>1487700.2084523598</v>
      </c>
    </row>
    <row r="357" spans="1:7" x14ac:dyDescent="0.25">
      <c r="A357" s="18">
        <v>47733</v>
      </c>
    </row>
    <row r="358" spans="1:7" x14ac:dyDescent="0.25">
      <c r="A358" s="17">
        <v>47768</v>
      </c>
    </row>
    <row r="359" spans="1:7" x14ac:dyDescent="0.25">
      <c r="A359" s="18">
        <v>47789</v>
      </c>
    </row>
    <row r="360" spans="1:7" x14ac:dyDescent="0.25">
      <c r="A360" s="17">
        <v>47802</v>
      </c>
    </row>
    <row r="361" spans="1:7" x14ac:dyDescent="0.25">
      <c r="A361" s="18">
        <v>47842</v>
      </c>
    </row>
    <row r="362" spans="1:7" x14ac:dyDescent="0.25">
      <c r="A362" s="17">
        <v>47849</v>
      </c>
    </row>
    <row r="363" spans="1:7" x14ac:dyDescent="0.25">
      <c r="A363" s="18">
        <v>47903</v>
      </c>
    </row>
    <row r="364" spans="1:7" x14ac:dyDescent="0.25">
      <c r="A364" s="17">
        <v>47904</v>
      </c>
    </row>
    <row r="365" spans="1:7" x14ac:dyDescent="0.25">
      <c r="A365" s="18">
        <v>47949</v>
      </c>
    </row>
    <row r="366" spans="1:7" x14ac:dyDescent="0.25">
      <c r="A366" s="17">
        <v>47959</v>
      </c>
    </row>
    <row r="367" spans="1:7" x14ac:dyDescent="0.25">
      <c r="A367" s="18">
        <v>47969</v>
      </c>
    </row>
    <row r="368" spans="1:7" x14ac:dyDescent="0.25">
      <c r="A368" s="17">
        <v>48011</v>
      </c>
    </row>
    <row r="369" spans="1:1" x14ac:dyDescent="0.25">
      <c r="A369" s="18">
        <v>48098</v>
      </c>
    </row>
    <row r="370" spans="1:1" x14ac:dyDescent="0.25">
      <c r="A370" s="17">
        <v>48133</v>
      </c>
    </row>
    <row r="371" spans="1:1" x14ac:dyDescent="0.25">
      <c r="A371" s="18">
        <v>48154</v>
      </c>
    </row>
    <row r="372" spans="1:1" x14ac:dyDescent="0.25">
      <c r="A372" s="17">
        <v>48167</v>
      </c>
    </row>
    <row r="373" spans="1:1" x14ac:dyDescent="0.25">
      <c r="A373" s="18">
        <v>48207</v>
      </c>
    </row>
    <row r="374" spans="1:1" x14ac:dyDescent="0.25">
      <c r="A374" s="17">
        <v>48214</v>
      </c>
    </row>
    <row r="375" spans="1:1" x14ac:dyDescent="0.25">
      <c r="A375" s="18">
        <v>48253</v>
      </c>
    </row>
    <row r="376" spans="1:1" x14ac:dyDescent="0.25">
      <c r="A376" s="17">
        <v>48254</v>
      </c>
    </row>
    <row r="377" spans="1:1" x14ac:dyDescent="0.25">
      <c r="A377" s="18">
        <v>48299</v>
      </c>
    </row>
    <row r="378" spans="1:1" x14ac:dyDescent="0.25">
      <c r="A378" s="17">
        <v>48325</v>
      </c>
    </row>
    <row r="379" spans="1:1" x14ac:dyDescent="0.25">
      <c r="A379" s="18">
        <v>48335</v>
      </c>
    </row>
    <row r="380" spans="1:1" x14ac:dyDescent="0.25">
      <c r="A380" s="17">
        <v>48361</v>
      </c>
    </row>
    <row r="381" spans="1:1" x14ac:dyDescent="0.25">
      <c r="A381" s="18">
        <v>48464</v>
      </c>
    </row>
    <row r="382" spans="1:1" x14ac:dyDescent="0.25">
      <c r="A382" s="17">
        <v>48499</v>
      </c>
    </row>
    <row r="383" spans="1:1" x14ac:dyDescent="0.25">
      <c r="A383" s="18">
        <v>48520</v>
      </c>
    </row>
    <row r="384" spans="1:1" x14ac:dyDescent="0.25">
      <c r="A384" s="17">
        <v>48533</v>
      </c>
    </row>
    <row r="385" spans="1:1" x14ac:dyDescent="0.25">
      <c r="A385" s="18">
        <v>48573</v>
      </c>
    </row>
    <row r="386" spans="1:1" x14ac:dyDescent="0.25">
      <c r="A386" s="17">
        <v>48580</v>
      </c>
    </row>
    <row r="387" spans="1:1" x14ac:dyDescent="0.25">
      <c r="A387" s="18">
        <v>48638</v>
      </c>
    </row>
    <row r="388" spans="1:1" x14ac:dyDescent="0.25">
      <c r="A388" s="17">
        <v>48639</v>
      </c>
    </row>
    <row r="389" spans="1:1" x14ac:dyDescent="0.25">
      <c r="A389" s="18">
        <v>48684</v>
      </c>
    </row>
    <row r="390" spans="1:1" x14ac:dyDescent="0.25">
      <c r="A390" s="17">
        <v>48690</v>
      </c>
    </row>
    <row r="391" spans="1:1" x14ac:dyDescent="0.25">
      <c r="A391" s="18">
        <v>48700</v>
      </c>
    </row>
    <row r="392" spans="1:1" x14ac:dyDescent="0.25">
      <c r="A392" s="17">
        <v>48746</v>
      </c>
    </row>
    <row r="393" spans="1:1" x14ac:dyDescent="0.25">
      <c r="A393" s="18">
        <v>48829</v>
      </c>
    </row>
    <row r="394" spans="1:1" x14ac:dyDescent="0.25">
      <c r="A394" s="17">
        <v>48864</v>
      </c>
    </row>
    <row r="395" spans="1:1" x14ac:dyDescent="0.25">
      <c r="A395" s="18">
        <v>48885</v>
      </c>
    </row>
    <row r="396" spans="1:1" x14ac:dyDescent="0.25">
      <c r="A396" s="17">
        <v>48898</v>
      </c>
    </row>
    <row r="397" spans="1:1" x14ac:dyDescent="0.25">
      <c r="A397" s="18">
        <v>48938</v>
      </c>
    </row>
    <row r="398" spans="1:1" x14ac:dyDescent="0.25">
      <c r="A398" s="17">
        <v>48945</v>
      </c>
    </row>
    <row r="399" spans="1:1" x14ac:dyDescent="0.25">
      <c r="A399" s="18">
        <v>48995</v>
      </c>
    </row>
    <row r="400" spans="1:1" x14ac:dyDescent="0.25">
      <c r="A400" s="17">
        <v>48996</v>
      </c>
    </row>
    <row r="401" spans="1:1" x14ac:dyDescent="0.25">
      <c r="A401" s="18">
        <v>49041</v>
      </c>
    </row>
    <row r="402" spans="1:1" x14ac:dyDescent="0.25">
      <c r="A402" s="17">
        <v>49055</v>
      </c>
    </row>
    <row r="403" spans="1:1" x14ac:dyDescent="0.25">
      <c r="A403" s="18">
        <v>49065</v>
      </c>
    </row>
    <row r="404" spans="1:1" x14ac:dyDescent="0.25">
      <c r="A404" s="17">
        <v>49103</v>
      </c>
    </row>
    <row r="405" spans="1:1" x14ac:dyDescent="0.25">
      <c r="A405" s="18">
        <v>49194</v>
      </c>
    </row>
    <row r="406" spans="1:1" x14ac:dyDescent="0.25">
      <c r="A406" s="17">
        <v>49229</v>
      </c>
    </row>
    <row r="407" spans="1:1" x14ac:dyDescent="0.25">
      <c r="A407" s="18">
        <v>49250</v>
      </c>
    </row>
    <row r="408" spans="1:1" x14ac:dyDescent="0.25">
      <c r="A408" s="17">
        <v>49263</v>
      </c>
    </row>
    <row r="409" spans="1:1" x14ac:dyDescent="0.25">
      <c r="A409" s="18">
        <v>49303</v>
      </c>
    </row>
    <row r="410" spans="1:1" x14ac:dyDescent="0.25">
      <c r="A410" s="17">
        <v>49310</v>
      </c>
    </row>
    <row r="411" spans="1:1" x14ac:dyDescent="0.25">
      <c r="A411" s="18">
        <v>49345</v>
      </c>
    </row>
    <row r="412" spans="1:1" x14ac:dyDescent="0.25">
      <c r="A412" s="17">
        <v>49346</v>
      </c>
    </row>
    <row r="413" spans="1:1" x14ac:dyDescent="0.25">
      <c r="A413" s="18">
        <v>49391</v>
      </c>
    </row>
    <row r="414" spans="1:1" x14ac:dyDescent="0.25">
      <c r="A414" s="17">
        <v>49420</v>
      </c>
    </row>
    <row r="415" spans="1:1" x14ac:dyDescent="0.25">
      <c r="A415" s="18">
        <v>49430</v>
      </c>
    </row>
    <row r="416" spans="1:1" x14ac:dyDescent="0.25">
      <c r="A416" s="17">
        <v>49453</v>
      </c>
    </row>
    <row r="417" spans="1:1" x14ac:dyDescent="0.25">
      <c r="A417" s="18">
        <v>49559</v>
      </c>
    </row>
    <row r="418" spans="1:1" x14ac:dyDescent="0.25">
      <c r="A418" s="17">
        <v>49594</v>
      </c>
    </row>
    <row r="419" spans="1:1" x14ac:dyDescent="0.25">
      <c r="A419" s="18">
        <v>49615</v>
      </c>
    </row>
    <row r="420" spans="1:1" x14ac:dyDescent="0.25">
      <c r="A420" s="17">
        <v>49628</v>
      </c>
    </row>
    <row r="421" spans="1:1" x14ac:dyDescent="0.25">
      <c r="A421" s="18">
        <v>49668</v>
      </c>
    </row>
    <row r="422" spans="1:1" x14ac:dyDescent="0.25">
      <c r="A422" s="17">
        <v>49675</v>
      </c>
    </row>
    <row r="423" spans="1:1" x14ac:dyDescent="0.25">
      <c r="A423" s="18">
        <v>49730</v>
      </c>
    </row>
    <row r="424" spans="1:1" x14ac:dyDescent="0.25">
      <c r="A424" s="17">
        <v>49731</v>
      </c>
    </row>
    <row r="425" spans="1:1" x14ac:dyDescent="0.25">
      <c r="A425" s="18">
        <v>49776</v>
      </c>
    </row>
    <row r="426" spans="1:1" x14ac:dyDescent="0.25">
      <c r="A426" s="17">
        <v>49786</v>
      </c>
    </row>
    <row r="427" spans="1:1" x14ac:dyDescent="0.25">
      <c r="A427" s="18">
        <v>49796</v>
      </c>
    </row>
    <row r="428" spans="1:1" x14ac:dyDescent="0.25">
      <c r="A428" s="17">
        <v>49838</v>
      </c>
    </row>
    <row r="429" spans="1:1" x14ac:dyDescent="0.25">
      <c r="A429" s="18">
        <v>49925</v>
      </c>
    </row>
    <row r="430" spans="1:1" x14ac:dyDescent="0.25">
      <c r="A430" s="17">
        <v>49960</v>
      </c>
    </row>
    <row r="431" spans="1:1" x14ac:dyDescent="0.25">
      <c r="A431" s="18">
        <v>49981</v>
      </c>
    </row>
    <row r="432" spans="1:1" x14ac:dyDescent="0.25">
      <c r="A432" s="17">
        <v>49994</v>
      </c>
    </row>
    <row r="433" spans="1:1" x14ac:dyDescent="0.25">
      <c r="A433" s="18">
        <v>50034</v>
      </c>
    </row>
    <row r="434" spans="1:1" x14ac:dyDescent="0.25">
      <c r="A434" s="17">
        <v>50041</v>
      </c>
    </row>
    <row r="435" spans="1:1" x14ac:dyDescent="0.25">
      <c r="A435" s="18">
        <v>50087</v>
      </c>
    </row>
    <row r="436" spans="1:1" x14ac:dyDescent="0.25">
      <c r="A436" s="17">
        <v>50088</v>
      </c>
    </row>
    <row r="437" spans="1:1" x14ac:dyDescent="0.25">
      <c r="A437" s="18">
        <v>50133</v>
      </c>
    </row>
    <row r="438" spans="1:1" x14ac:dyDescent="0.25">
      <c r="A438" s="17">
        <v>50151</v>
      </c>
    </row>
    <row r="439" spans="1:1" x14ac:dyDescent="0.25">
      <c r="A439" s="18">
        <v>50161</v>
      </c>
    </row>
    <row r="440" spans="1:1" x14ac:dyDescent="0.25">
      <c r="A440" s="17">
        <v>50195</v>
      </c>
    </row>
    <row r="441" spans="1:1" x14ac:dyDescent="0.25">
      <c r="A441" s="18">
        <v>50290</v>
      </c>
    </row>
    <row r="442" spans="1:1" x14ac:dyDescent="0.25">
      <c r="A442" s="17">
        <v>50325</v>
      </c>
    </row>
    <row r="443" spans="1:1" x14ac:dyDescent="0.25">
      <c r="A443" s="18">
        <v>50346</v>
      </c>
    </row>
    <row r="444" spans="1:1" x14ac:dyDescent="0.25">
      <c r="A444" s="17">
        <v>50359</v>
      </c>
    </row>
    <row r="445" spans="1:1" x14ac:dyDescent="0.25">
      <c r="A445" s="18">
        <v>50399</v>
      </c>
    </row>
    <row r="446" spans="1:1" x14ac:dyDescent="0.25">
      <c r="A446" s="17">
        <v>50406</v>
      </c>
    </row>
    <row r="447" spans="1:1" x14ac:dyDescent="0.25">
      <c r="A447" s="18">
        <v>50472</v>
      </c>
    </row>
    <row r="448" spans="1:1" x14ac:dyDescent="0.25">
      <c r="A448" s="17">
        <v>50473</v>
      </c>
    </row>
    <row r="449" spans="1:1" x14ac:dyDescent="0.25">
      <c r="A449" s="18">
        <v>50516</v>
      </c>
    </row>
    <row r="450" spans="1:1" x14ac:dyDescent="0.25">
      <c r="A450" s="17">
        <v>50518</v>
      </c>
    </row>
    <row r="451" spans="1:1" x14ac:dyDescent="0.25">
      <c r="A451" s="18">
        <v>50526</v>
      </c>
    </row>
    <row r="452" spans="1:1" x14ac:dyDescent="0.25">
      <c r="A452" s="17">
        <v>50580</v>
      </c>
    </row>
    <row r="453" spans="1:1" x14ac:dyDescent="0.25">
      <c r="A453" s="18">
        <v>50655</v>
      </c>
    </row>
    <row r="454" spans="1:1" x14ac:dyDescent="0.25">
      <c r="A454" s="17">
        <v>50690</v>
      </c>
    </row>
    <row r="455" spans="1:1" x14ac:dyDescent="0.25">
      <c r="A455" s="18">
        <v>50711</v>
      </c>
    </row>
    <row r="456" spans="1:1" x14ac:dyDescent="0.25">
      <c r="A456" s="17">
        <v>50724</v>
      </c>
    </row>
    <row r="457" spans="1:1" x14ac:dyDescent="0.25">
      <c r="A457" s="18">
        <v>50764</v>
      </c>
    </row>
    <row r="458" spans="1:1" x14ac:dyDescent="0.25">
      <c r="A458" s="17">
        <v>50771</v>
      </c>
    </row>
    <row r="459" spans="1:1" x14ac:dyDescent="0.25">
      <c r="A459" s="18">
        <v>50822</v>
      </c>
    </row>
    <row r="460" spans="1:1" x14ac:dyDescent="0.25">
      <c r="A460" s="17">
        <v>50823</v>
      </c>
    </row>
    <row r="461" spans="1:1" x14ac:dyDescent="0.25">
      <c r="A461" s="18">
        <v>50868</v>
      </c>
    </row>
    <row r="462" spans="1:1" x14ac:dyDescent="0.25">
      <c r="A462" s="17">
        <v>50881</v>
      </c>
    </row>
    <row r="463" spans="1:1" x14ac:dyDescent="0.25">
      <c r="A463" s="18">
        <v>50891</v>
      </c>
    </row>
    <row r="464" spans="1:1" x14ac:dyDescent="0.25">
      <c r="A464" s="17">
        <v>50930</v>
      </c>
    </row>
    <row r="465" spans="1:1" x14ac:dyDescent="0.25">
      <c r="A465" s="18">
        <v>51020</v>
      </c>
    </row>
    <row r="466" spans="1:1" x14ac:dyDescent="0.25">
      <c r="A466" s="17">
        <v>51055</v>
      </c>
    </row>
    <row r="467" spans="1:1" x14ac:dyDescent="0.25">
      <c r="A467" s="18">
        <v>51076</v>
      </c>
    </row>
    <row r="468" spans="1:1" x14ac:dyDescent="0.25">
      <c r="A468" s="17">
        <v>51089</v>
      </c>
    </row>
    <row r="469" spans="1:1" x14ac:dyDescent="0.25">
      <c r="A469" s="18">
        <v>51129</v>
      </c>
    </row>
    <row r="470" spans="1:1" x14ac:dyDescent="0.25">
      <c r="A470" s="17">
        <v>51136</v>
      </c>
    </row>
    <row r="471" spans="1:1" x14ac:dyDescent="0.25">
      <c r="A471" s="18">
        <v>51179</v>
      </c>
    </row>
    <row r="472" spans="1:1" x14ac:dyDescent="0.25">
      <c r="A472" s="17">
        <v>51180</v>
      </c>
    </row>
    <row r="473" spans="1:1" x14ac:dyDescent="0.25">
      <c r="A473" s="18">
        <v>51225</v>
      </c>
    </row>
    <row r="474" spans="1:1" x14ac:dyDescent="0.25">
      <c r="A474" s="17">
        <v>51247</v>
      </c>
    </row>
    <row r="475" spans="1:1" x14ac:dyDescent="0.25">
      <c r="A475" s="18">
        <v>51257</v>
      </c>
    </row>
    <row r="476" spans="1:1" x14ac:dyDescent="0.25">
      <c r="A476" s="17">
        <v>51287</v>
      </c>
    </row>
    <row r="477" spans="1:1" x14ac:dyDescent="0.25">
      <c r="A477" s="18">
        <v>51386</v>
      </c>
    </row>
    <row r="478" spans="1:1" x14ac:dyDescent="0.25">
      <c r="A478" s="17">
        <v>51421</v>
      </c>
    </row>
    <row r="479" spans="1:1" x14ac:dyDescent="0.25">
      <c r="A479" s="18">
        <v>51442</v>
      </c>
    </row>
    <row r="480" spans="1:1" x14ac:dyDescent="0.25">
      <c r="A480" s="17">
        <v>51455</v>
      </c>
    </row>
    <row r="481" spans="1:1" x14ac:dyDescent="0.25">
      <c r="A481" s="18">
        <v>51495</v>
      </c>
    </row>
    <row r="482" spans="1:1" x14ac:dyDescent="0.25">
      <c r="A482" s="17">
        <v>51502</v>
      </c>
    </row>
    <row r="483" spans="1:1" x14ac:dyDescent="0.25">
      <c r="A483" s="18">
        <v>51564</v>
      </c>
    </row>
    <row r="484" spans="1:1" x14ac:dyDescent="0.25">
      <c r="A484" s="17">
        <v>51565</v>
      </c>
    </row>
    <row r="485" spans="1:1" x14ac:dyDescent="0.25">
      <c r="A485" s="18">
        <v>51610</v>
      </c>
    </row>
    <row r="486" spans="1:1" x14ac:dyDescent="0.25">
      <c r="A486" s="17">
        <v>51612</v>
      </c>
    </row>
    <row r="487" spans="1:1" x14ac:dyDescent="0.25">
      <c r="A487" s="18">
        <v>51622</v>
      </c>
    </row>
    <row r="488" spans="1:1" x14ac:dyDescent="0.25">
      <c r="A488" s="17">
        <v>51672</v>
      </c>
    </row>
    <row r="489" spans="1:1" x14ac:dyDescent="0.25">
      <c r="A489" s="18">
        <v>51751</v>
      </c>
    </row>
    <row r="490" spans="1:1" x14ac:dyDescent="0.25">
      <c r="A490" s="17">
        <v>51786</v>
      </c>
    </row>
    <row r="491" spans="1:1" x14ac:dyDescent="0.25">
      <c r="A491" s="18">
        <v>51807</v>
      </c>
    </row>
    <row r="492" spans="1:1" x14ac:dyDescent="0.25">
      <c r="A492" s="17">
        <v>51820</v>
      </c>
    </row>
    <row r="493" spans="1:1" x14ac:dyDescent="0.25">
      <c r="A493" s="18">
        <v>51860</v>
      </c>
    </row>
    <row r="494" spans="1:1" x14ac:dyDescent="0.25">
      <c r="A494" s="17">
        <v>51867</v>
      </c>
    </row>
    <row r="495" spans="1:1" x14ac:dyDescent="0.25">
      <c r="A495" s="18">
        <v>51914</v>
      </c>
    </row>
    <row r="496" spans="1:1" x14ac:dyDescent="0.25">
      <c r="A496" s="17">
        <v>51915</v>
      </c>
    </row>
    <row r="497" spans="1:1" x14ac:dyDescent="0.25">
      <c r="A497" s="18">
        <v>51960</v>
      </c>
    </row>
    <row r="498" spans="1:1" x14ac:dyDescent="0.25">
      <c r="A498" s="17">
        <v>51977</v>
      </c>
    </row>
    <row r="499" spans="1:1" x14ac:dyDescent="0.25">
      <c r="A499" s="18">
        <v>51987</v>
      </c>
    </row>
    <row r="500" spans="1:1" x14ac:dyDescent="0.25">
      <c r="A500" s="17">
        <v>52022</v>
      </c>
    </row>
    <row r="501" spans="1:1" x14ac:dyDescent="0.25">
      <c r="A501" s="18">
        <v>52116</v>
      </c>
    </row>
    <row r="502" spans="1:1" x14ac:dyDescent="0.25">
      <c r="A502" s="17">
        <v>52151</v>
      </c>
    </row>
    <row r="503" spans="1:1" x14ac:dyDescent="0.25">
      <c r="A503" s="18">
        <v>52172</v>
      </c>
    </row>
    <row r="504" spans="1:1" x14ac:dyDescent="0.25">
      <c r="A504" s="17">
        <v>52185</v>
      </c>
    </row>
    <row r="505" spans="1:1" x14ac:dyDescent="0.25">
      <c r="A505" s="18">
        <v>52225</v>
      </c>
    </row>
    <row r="506" spans="1:1" x14ac:dyDescent="0.25">
      <c r="A506" s="17">
        <v>52232</v>
      </c>
    </row>
    <row r="507" spans="1:1" x14ac:dyDescent="0.25">
      <c r="A507" s="18">
        <v>52271</v>
      </c>
    </row>
    <row r="508" spans="1:1" x14ac:dyDescent="0.25">
      <c r="A508" s="17">
        <v>52272</v>
      </c>
    </row>
    <row r="509" spans="1:1" x14ac:dyDescent="0.25">
      <c r="A509" s="18">
        <v>52317</v>
      </c>
    </row>
    <row r="510" spans="1:1" x14ac:dyDescent="0.25">
      <c r="A510" s="17">
        <v>52342</v>
      </c>
    </row>
    <row r="511" spans="1:1" x14ac:dyDescent="0.25">
      <c r="A511" s="18">
        <v>52352</v>
      </c>
    </row>
    <row r="512" spans="1:1" x14ac:dyDescent="0.25">
      <c r="A512" s="17">
        <v>52379</v>
      </c>
    </row>
    <row r="513" spans="1:1" x14ac:dyDescent="0.25">
      <c r="A513" s="18">
        <v>52481</v>
      </c>
    </row>
    <row r="514" spans="1:1" x14ac:dyDescent="0.25">
      <c r="A514" s="17">
        <v>52516</v>
      </c>
    </row>
    <row r="515" spans="1:1" x14ac:dyDescent="0.25">
      <c r="A515" s="18">
        <v>52537</v>
      </c>
    </row>
    <row r="516" spans="1:1" x14ac:dyDescent="0.25">
      <c r="A516" s="17">
        <v>52550</v>
      </c>
    </row>
    <row r="517" spans="1:1" x14ac:dyDescent="0.25">
      <c r="A517" s="18">
        <v>52590</v>
      </c>
    </row>
    <row r="518" spans="1:1" x14ac:dyDescent="0.25">
      <c r="A518" s="17">
        <v>52597</v>
      </c>
    </row>
    <row r="519" spans="1:1" x14ac:dyDescent="0.25">
      <c r="A519" s="18">
        <v>52656</v>
      </c>
    </row>
    <row r="520" spans="1:1" x14ac:dyDescent="0.25">
      <c r="A520" s="17">
        <v>52657</v>
      </c>
    </row>
    <row r="521" spans="1:1" x14ac:dyDescent="0.25">
      <c r="A521" s="18">
        <v>52702</v>
      </c>
    </row>
    <row r="522" spans="1:1" x14ac:dyDescent="0.25">
      <c r="A522" s="17">
        <v>52708</v>
      </c>
    </row>
    <row r="523" spans="1:1" x14ac:dyDescent="0.25">
      <c r="A523" s="18">
        <v>52718</v>
      </c>
    </row>
    <row r="524" spans="1:1" x14ac:dyDescent="0.25">
      <c r="A524" s="17">
        <v>52764</v>
      </c>
    </row>
    <row r="525" spans="1:1" x14ac:dyDescent="0.25">
      <c r="A525" s="18">
        <v>52847</v>
      </c>
    </row>
    <row r="526" spans="1:1" x14ac:dyDescent="0.25">
      <c r="A526" s="17">
        <v>52882</v>
      </c>
    </row>
    <row r="527" spans="1:1" x14ac:dyDescent="0.25">
      <c r="A527" s="18">
        <v>52903</v>
      </c>
    </row>
    <row r="528" spans="1:1" x14ac:dyDescent="0.25">
      <c r="A528" s="17">
        <v>52916</v>
      </c>
    </row>
    <row r="529" spans="1:1" x14ac:dyDescent="0.25">
      <c r="A529" s="18">
        <v>52956</v>
      </c>
    </row>
    <row r="530" spans="1:1" x14ac:dyDescent="0.25">
      <c r="A530" s="17">
        <v>52963</v>
      </c>
    </row>
    <row r="531" spans="1:1" x14ac:dyDescent="0.25">
      <c r="A531" s="18">
        <v>53013</v>
      </c>
    </row>
    <row r="532" spans="1:1" x14ac:dyDescent="0.25">
      <c r="A532" s="17">
        <v>53014</v>
      </c>
    </row>
    <row r="533" spans="1:1" x14ac:dyDescent="0.25">
      <c r="A533" s="18">
        <v>53059</v>
      </c>
    </row>
    <row r="534" spans="1:1" x14ac:dyDescent="0.25">
      <c r="A534" s="17">
        <v>53073</v>
      </c>
    </row>
    <row r="535" spans="1:1" x14ac:dyDescent="0.25">
      <c r="A535" s="18">
        <v>53083</v>
      </c>
    </row>
    <row r="536" spans="1:1" x14ac:dyDescent="0.25">
      <c r="A536" s="17">
        <v>53121</v>
      </c>
    </row>
    <row r="537" spans="1:1" x14ac:dyDescent="0.25">
      <c r="A537" s="18">
        <v>53212</v>
      </c>
    </row>
    <row r="538" spans="1:1" x14ac:dyDescent="0.25">
      <c r="A538" s="17">
        <v>53247</v>
      </c>
    </row>
    <row r="539" spans="1:1" x14ac:dyDescent="0.25">
      <c r="A539" s="18">
        <v>53268</v>
      </c>
    </row>
    <row r="540" spans="1:1" x14ac:dyDescent="0.25">
      <c r="A540" s="17">
        <v>53281</v>
      </c>
    </row>
    <row r="541" spans="1:1" x14ac:dyDescent="0.25">
      <c r="A541" s="18">
        <v>53321</v>
      </c>
    </row>
    <row r="542" spans="1:1" x14ac:dyDescent="0.25">
      <c r="A542" s="17">
        <v>53328</v>
      </c>
    </row>
    <row r="543" spans="1:1" x14ac:dyDescent="0.25">
      <c r="A543" s="18">
        <v>53363</v>
      </c>
    </row>
    <row r="544" spans="1:1" x14ac:dyDescent="0.25">
      <c r="A544" s="17">
        <v>53364</v>
      </c>
    </row>
    <row r="545" spans="1:1" x14ac:dyDescent="0.25">
      <c r="A545" s="18">
        <v>53409</v>
      </c>
    </row>
    <row r="546" spans="1:1" x14ac:dyDescent="0.25">
      <c r="A546" s="17">
        <v>53438</v>
      </c>
    </row>
    <row r="547" spans="1:1" x14ac:dyDescent="0.25">
      <c r="A547" s="18">
        <v>53448</v>
      </c>
    </row>
    <row r="548" spans="1:1" x14ac:dyDescent="0.25">
      <c r="A548" s="17">
        <v>53471</v>
      </c>
    </row>
    <row r="549" spans="1:1" x14ac:dyDescent="0.25">
      <c r="A549" s="18">
        <v>53577</v>
      </c>
    </row>
    <row r="550" spans="1:1" x14ac:dyDescent="0.25">
      <c r="A550" s="17">
        <v>53612</v>
      </c>
    </row>
    <row r="551" spans="1:1" x14ac:dyDescent="0.25">
      <c r="A551" s="18">
        <v>53633</v>
      </c>
    </row>
    <row r="552" spans="1:1" x14ac:dyDescent="0.25">
      <c r="A552" s="17">
        <v>53646</v>
      </c>
    </row>
    <row r="553" spans="1:1" x14ac:dyDescent="0.25">
      <c r="A553" s="18">
        <v>53686</v>
      </c>
    </row>
    <row r="554" spans="1:1" x14ac:dyDescent="0.25">
      <c r="A554" s="17">
        <v>53693</v>
      </c>
    </row>
    <row r="555" spans="1:1" x14ac:dyDescent="0.25">
      <c r="A555" s="18">
        <v>53748</v>
      </c>
    </row>
    <row r="556" spans="1:1" x14ac:dyDescent="0.25">
      <c r="A556" s="17">
        <v>53749</v>
      </c>
    </row>
    <row r="557" spans="1:1" x14ac:dyDescent="0.25">
      <c r="A557" s="18">
        <v>53794</v>
      </c>
    </row>
    <row r="558" spans="1:1" x14ac:dyDescent="0.25">
      <c r="A558" s="17">
        <v>53803</v>
      </c>
    </row>
    <row r="559" spans="1:1" x14ac:dyDescent="0.25">
      <c r="A559" s="18">
        <v>53813</v>
      </c>
    </row>
    <row r="560" spans="1:1" x14ac:dyDescent="0.25">
      <c r="A560" s="17">
        <v>53856</v>
      </c>
    </row>
    <row r="561" spans="1:1" x14ac:dyDescent="0.25">
      <c r="A561" s="18">
        <v>53942</v>
      </c>
    </row>
    <row r="562" spans="1:1" x14ac:dyDescent="0.25">
      <c r="A562" s="17">
        <v>53977</v>
      </c>
    </row>
    <row r="563" spans="1:1" x14ac:dyDescent="0.25">
      <c r="A563" s="18">
        <v>53998</v>
      </c>
    </row>
    <row r="564" spans="1:1" x14ac:dyDescent="0.25">
      <c r="A564" s="17">
        <v>54011</v>
      </c>
    </row>
    <row r="565" spans="1:1" x14ac:dyDescent="0.25">
      <c r="A565" s="18">
        <v>54051</v>
      </c>
    </row>
    <row r="566" spans="1:1" x14ac:dyDescent="0.25">
      <c r="A566" s="17">
        <v>54058</v>
      </c>
    </row>
    <row r="567" spans="1:1" x14ac:dyDescent="0.25">
      <c r="A567" s="18">
        <v>54105</v>
      </c>
    </row>
    <row r="568" spans="1:1" x14ac:dyDescent="0.25">
      <c r="A568" s="17">
        <v>54106</v>
      </c>
    </row>
    <row r="569" spans="1:1" x14ac:dyDescent="0.25">
      <c r="A569" s="18">
        <v>54151</v>
      </c>
    </row>
    <row r="570" spans="1:1" x14ac:dyDescent="0.25">
      <c r="A570" s="17">
        <v>54169</v>
      </c>
    </row>
    <row r="571" spans="1:1" x14ac:dyDescent="0.25">
      <c r="A571" s="18">
        <v>54179</v>
      </c>
    </row>
    <row r="572" spans="1:1" x14ac:dyDescent="0.25">
      <c r="A572" s="17">
        <v>54213</v>
      </c>
    </row>
    <row r="573" spans="1:1" x14ac:dyDescent="0.25">
      <c r="A573" s="18">
        <v>54308</v>
      </c>
    </row>
    <row r="574" spans="1:1" x14ac:dyDescent="0.25">
      <c r="A574" s="17">
        <v>54343</v>
      </c>
    </row>
    <row r="575" spans="1:1" x14ac:dyDescent="0.25">
      <c r="A575" s="18">
        <v>54364</v>
      </c>
    </row>
    <row r="576" spans="1:1" x14ac:dyDescent="0.25">
      <c r="A576" s="17">
        <v>54377</v>
      </c>
    </row>
    <row r="577" spans="1:1" x14ac:dyDescent="0.25">
      <c r="A577" s="18">
        <v>54417</v>
      </c>
    </row>
    <row r="578" spans="1:1" x14ac:dyDescent="0.25">
      <c r="A578" s="17">
        <v>54424</v>
      </c>
    </row>
    <row r="579" spans="1:1" x14ac:dyDescent="0.25">
      <c r="A579" s="18">
        <v>54483</v>
      </c>
    </row>
    <row r="580" spans="1:1" x14ac:dyDescent="0.25">
      <c r="A580" s="17">
        <v>54484</v>
      </c>
    </row>
    <row r="581" spans="1:1" x14ac:dyDescent="0.25">
      <c r="A581" s="18">
        <v>54529</v>
      </c>
    </row>
    <row r="582" spans="1:1" x14ac:dyDescent="0.25">
      <c r="A582" s="17">
        <v>54534</v>
      </c>
    </row>
    <row r="583" spans="1:1" x14ac:dyDescent="0.25">
      <c r="A583" s="18">
        <v>54544</v>
      </c>
    </row>
    <row r="584" spans="1:1" x14ac:dyDescent="0.25">
      <c r="A584" s="17">
        <v>54591</v>
      </c>
    </row>
    <row r="585" spans="1:1" x14ac:dyDescent="0.25">
      <c r="A585" s="18">
        <v>54673</v>
      </c>
    </row>
    <row r="586" spans="1:1" x14ac:dyDescent="0.25">
      <c r="A586" s="17">
        <v>54708</v>
      </c>
    </row>
    <row r="587" spans="1:1" x14ac:dyDescent="0.25">
      <c r="A587" s="18">
        <v>54729</v>
      </c>
    </row>
    <row r="588" spans="1:1" x14ac:dyDescent="0.25">
      <c r="A588" s="17">
        <v>54742</v>
      </c>
    </row>
    <row r="589" spans="1:1" x14ac:dyDescent="0.25">
      <c r="A589" s="18">
        <v>54782</v>
      </c>
    </row>
    <row r="590" spans="1:1" x14ac:dyDescent="0.25">
      <c r="A590" s="17">
        <v>54789</v>
      </c>
    </row>
    <row r="591" spans="1:1" x14ac:dyDescent="0.25">
      <c r="A591" s="18">
        <v>54840</v>
      </c>
    </row>
    <row r="592" spans="1:1" x14ac:dyDescent="0.25">
      <c r="A592" s="17">
        <v>54841</v>
      </c>
    </row>
    <row r="593" spans="1:1" x14ac:dyDescent="0.25">
      <c r="A593" s="18">
        <v>54886</v>
      </c>
    </row>
    <row r="594" spans="1:1" x14ac:dyDescent="0.25">
      <c r="A594" s="17">
        <v>54899</v>
      </c>
    </row>
    <row r="595" spans="1:1" x14ac:dyDescent="0.25">
      <c r="A595" s="18">
        <v>54909</v>
      </c>
    </row>
    <row r="596" spans="1:1" x14ac:dyDescent="0.25">
      <c r="A596" s="17">
        <v>54948</v>
      </c>
    </row>
    <row r="597" spans="1:1" x14ac:dyDescent="0.25">
      <c r="A597" s="18">
        <v>55038</v>
      </c>
    </row>
    <row r="598" spans="1:1" x14ac:dyDescent="0.25">
      <c r="A598" s="17">
        <v>55073</v>
      </c>
    </row>
    <row r="599" spans="1:1" x14ac:dyDescent="0.25">
      <c r="A599" s="18">
        <v>55094</v>
      </c>
    </row>
    <row r="600" spans="1:1" x14ac:dyDescent="0.25">
      <c r="A600" s="17">
        <v>55107</v>
      </c>
    </row>
    <row r="601" spans="1:1" x14ac:dyDescent="0.25">
      <c r="A601" s="18">
        <v>55147</v>
      </c>
    </row>
    <row r="602" spans="1:1" x14ac:dyDescent="0.25">
      <c r="A602" s="17">
        <v>55154</v>
      </c>
    </row>
    <row r="603" spans="1:1" x14ac:dyDescent="0.25">
      <c r="A603" s="18">
        <v>55197</v>
      </c>
    </row>
    <row r="604" spans="1:1" x14ac:dyDescent="0.25">
      <c r="A604" s="17">
        <v>55198</v>
      </c>
    </row>
    <row r="605" spans="1:1" x14ac:dyDescent="0.25">
      <c r="A605" s="18">
        <v>55243</v>
      </c>
    </row>
    <row r="606" spans="1:1" x14ac:dyDescent="0.25">
      <c r="A606" s="17">
        <v>55264</v>
      </c>
    </row>
    <row r="607" spans="1:1" x14ac:dyDescent="0.25">
      <c r="A607" s="18">
        <v>55274</v>
      </c>
    </row>
    <row r="608" spans="1:1" x14ac:dyDescent="0.25">
      <c r="A608" s="17">
        <v>55305</v>
      </c>
    </row>
    <row r="609" spans="1:1" x14ac:dyDescent="0.25">
      <c r="A609" s="18">
        <v>55403</v>
      </c>
    </row>
    <row r="610" spans="1:1" x14ac:dyDescent="0.25">
      <c r="A610" s="17">
        <v>55438</v>
      </c>
    </row>
    <row r="611" spans="1:1" x14ac:dyDescent="0.25">
      <c r="A611" s="18">
        <v>55459</v>
      </c>
    </row>
    <row r="612" spans="1:1" x14ac:dyDescent="0.25">
      <c r="A612" s="17">
        <v>55472</v>
      </c>
    </row>
    <row r="613" spans="1:1" x14ac:dyDescent="0.25">
      <c r="A613" s="18">
        <v>55512</v>
      </c>
    </row>
    <row r="614" spans="1:1" x14ac:dyDescent="0.25">
      <c r="A614" s="17">
        <v>55519</v>
      </c>
    </row>
    <row r="615" spans="1:1" x14ac:dyDescent="0.25">
      <c r="A615" s="18">
        <v>55582</v>
      </c>
    </row>
    <row r="616" spans="1:1" x14ac:dyDescent="0.25">
      <c r="A616" s="17">
        <v>55583</v>
      </c>
    </row>
    <row r="617" spans="1:1" x14ac:dyDescent="0.25">
      <c r="A617" s="18">
        <v>55628</v>
      </c>
    </row>
    <row r="618" spans="1:1" x14ac:dyDescent="0.25">
      <c r="A618" s="17">
        <v>55630</v>
      </c>
    </row>
    <row r="619" spans="1:1" x14ac:dyDescent="0.25">
      <c r="A619" s="18">
        <v>55640</v>
      </c>
    </row>
    <row r="620" spans="1:1" x14ac:dyDescent="0.25">
      <c r="A620" s="17">
        <v>55690</v>
      </c>
    </row>
    <row r="621" spans="1:1" x14ac:dyDescent="0.25">
      <c r="A621" s="18">
        <v>55769</v>
      </c>
    </row>
    <row r="622" spans="1:1" x14ac:dyDescent="0.25">
      <c r="A622" s="17">
        <v>55804</v>
      </c>
    </row>
    <row r="623" spans="1:1" x14ac:dyDescent="0.25">
      <c r="A623" s="18">
        <v>55825</v>
      </c>
    </row>
    <row r="624" spans="1:1" x14ac:dyDescent="0.25">
      <c r="A624" s="17">
        <v>55838</v>
      </c>
    </row>
    <row r="625" spans="1:1" x14ac:dyDescent="0.25">
      <c r="A625" s="18">
        <v>55878</v>
      </c>
    </row>
    <row r="626" spans="1:1" x14ac:dyDescent="0.25">
      <c r="A626" s="17">
        <v>55885</v>
      </c>
    </row>
    <row r="627" spans="1:1" x14ac:dyDescent="0.25">
      <c r="A627" s="18">
        <v>55932</v>
      </c>
    </row>
    <row r="628" spans="1:1" x14ac:dyDescent="0.25">
      <c r="A628" s="17">
        <v>55933</v>
      </c>
    </row>
    <row r="629" spans="1:1" x14ac:dyDescent="0.25">
      <c r="A629" s="18">
        <v>55978</v>
      </c>
    </row>
    <row r="630" spans="1:1" x14ac:dyDescent="0.25">
      <c r="A630" s="17">
        <v>55995</v>
      </c>
    </row>
    <row r="631" spans="1:1" x14ac:dyDescent="0.25">
      <c r="A631" s="18">
        <v>56005</v>
      </c>
    </row>
    <row r="632" spans="1:1" x14ac:dyDescent="0.25">
      <c r="A632" s="17">
        <v>56040</v>
      </c>
    </row>
    <row r="633" spans="1:1" x14ac:dyDescent="0.25">
      <c r="A633" s="18">
        <v>56134</v>
      </c>
    </row>
    <row r="634" spans="1:1" x14ac:dyDescent="0.25">
      <c r="A634" s="17">
        <v>56169</v>
      </c>
    </row>
    <row r="635" spans="1:1" x14ac:dyDescent="0.25">
      <c r="A635" s="18">
        <v>56190</v>
      </c>
    </row>
    <row r="636" spans="1:1" x14ac:dyDescent="0.25">
      <c r="A636" s="17">
        <v>56203</v>
      </c>
    </row>
    <row r="637" spans="1:1" x14ac:dyDescent="0.25">
      <c r="A637" s="18">
        <v>56243</v>
      </c>
    </row>
    <row r="638" spans="1:1" x14ac:dyDescent="0.25">
      <c r="A638" s="17">
        <v>56250</v>
      </c>
    </row>
    <row r="639" spans="1:1" x14ac:dyDescent="0.25">
      <c r="A639" s="18">
        <v>56289</v>
      </c>
    </row>
    <row r="640" spans="1:1" x14ac:dyDescent="0.25">
      <c r="A640" s="17">
        <v>56290</v>
      </c>
    </row>
    <row r="641" spans="1:1" x14ac:dyDescent="0.25">
      <c r="A641" s="18">
        <v>56335</v>
      </c>
    </row>
    <row r="642" spans="1:1" x14ac:dyDescent="0.25">
      <c r="A642" s="17">
        <v>56360</v>
      </c>
    </row>
    <row r="643" spans="1:1" x14ac:dyDescent="0.25">
      <c r="A643" s="18">
        <v>56370</v>
      </c>
    </row>
    <row r="644" spans="1:1" x14ac:dyDescent="0.25">
      <c r="A644" s="17">
        <v>56397</v>
      </c>
    </row>
    <row r="645" spans="1:1" x14ac:dyDescent="0.25">
      <c r="A645" s="18">
        <v>56499</v>
      </c>
    </row>
    <row r="646" spans="1:1" x14ac:dyDescent="0.25">
      <c r="A646" s="17">
        <v>56534</v>
      </c>
    </row>
    <row r="647" spans="1:1" x14ac:dyDescent="0.25">
      <c r="A647" s="18">
        <v>56555</v>
      </c>
    </row>
    <row r="648" spans="1:1" x14ac:dyDescent="0.25">
      <c r="A648" s="17">
        <v>56568</v>
      </c>
    </row>
    <row r="649" spans="1:1" x14ac:dyDescent="0.25">
      <c r="A649" s="18">
        <v>56608</v>
      </c>
    </row>
    <row r="650" spans="1:1" x14ac:dyDescent="0.25">
      <c r="A650" s="17">
        <v>56615</v>
      </c>
    </row>
    <row r="651" spans="1:1" x14ac:dyDescent="0.25">
      <c r="A651" s="18">
        <v>56674</v>
      </c>
    </row>
    <row r="652" spans="1:1" x14ac:dyDescent="0.25">
      <c r="A652" s="17">
        <v>56675</v>
      </c>
    </row>
    <row r="653" spans="1:1" x14ac:dyDescent="0.25">
      <c r="A653" s="18">
        <v>56720</v>
      </c>
    </row>
    <row r="654" spans="1:1" x14ac:dyDescent="0.25">
      <c r="A654" s="17">
        <v>56725</v>
      </c>
    </row>
    <row r="655" spans="1:1" x14ac:dyDescent="0.25">
      <c r="A655" s="18">
        <v>56735</v>
      </c>
    </row>
    <row r="656" spans="1:1" x14ac:dyDescent="0.25">
      <c r="A656" s="17">
        <v>56782</v>
      </c>
    </row>
    <row r="657" spans="1:1" x14ac:dyDescent="0.25">
      <c r="A657" s="18">
        <v>56864</v>
      </c>
    </row>
    <row r="658" spans="1:1" x14ac:dyDescent="0.25">
      <c r="A658" s="17">
        <v>56899</v>
      </c>
    </row>
    <row r="659" spans="1:1" x14ac:dyDescent="0.25">
      <c r="A659" s="18">
        <v>56920</v>
      </c>
    </row>
    <row r="660" spans="1:1" x14ac:dyDescent="0.25">
      <c r="A660" s="17">
        <v>56933</v>
      </c>
    </row>
    <row r="661" spans="1:1" x14ac:dyDescent="0.25">
      <c r="A661" s="18">
        <v>56973</v>
      </c>
    </row>
    <row r="662" spans="1:1" x14ac:dyDescent="0.25">
      <c r="A662" s="17">
        <v>56980</v>
      </c>
    </row>
    <row r="663" spans="1:1" x14ac:dyDescent="0.25">
      <c r="A663" s="18">
        <v>57024</v>
      </c>
    </row>
    <row r="664" spans="1:1" x14ac:dyDescent="0.25">
      <c r="A664" s="17">
        <v>57025</v>
      </c>
    </row>
    <row r="665" spans="1:1" x14ac:dyDescent="0.25">
      <c r="A665" s="18">
        <v>57070</v>
      </c>
    </row>
    <row r="666" spans="1:1" x14ac:dyDescent="0.25">
      <c r="A666" s="17">
        <v>57091</v>
      </c>
    </row>
    <row r="667" spans="1:1" x14ac:dyDescent="0.25">
      <c r="A667" s="18">
        <v>57101</v>
      </c>
    </row>
    <row r="668" spans="1:1" x14ac:dyDescent="0.25">
      <c r="A668" s="17">
        <v>57132</v>
      </c>
    </row>
    <row r="669" spans="1:1" x14ac:dyDescent="0.25">
      <c r="A669" s="18">
        <v>57230</v>
      </c>
    </row>
    <row r="670" spans="1:1" x14ac:dyDescent="0.25">
      <c r="A670" s="17">
        <v>57265</v>
      </c>
    </row>
    <row r="671" spans="1:1" x14ac:dyDescent="0.25">
      <c r="A671" s="18">
        <v>57286</v>
      </c>
    </row>
    <row r="672" spans="1:1" x14ac:dyDescent="0.25">
      <c r="A672" s="17">
        <v>57299</v>
      </c>
    </row>
    <row r="673" spans="1:1" x14ac:dyDescent="0.25">
      <c r="A673" s="18">
        <v>57339</v>
      </c>
    </row>
    <row r="674" spans="1:1" x14ac:dyDescent="0.25">
      <c r="A674" s="17">
        <v>57346</v>
      </c>
    </row>
    <row r="675" spans="1:1" x14ac:dyDescent="0.25">
      <c r="A675" s="18">
        <v>57409</v>
      </c>
    </row>
    <row r="676" spans="1:1" x14ac:dyDescent="0.25">
      <c r="A676" s="17">
        <v>57410</v>
      </c>
    </row>
    <row r="677" spans="1:1" x14ac:dyDescent="0.25">
      <c r="A677" s="18">
        <v>57455</v>
      </c>
    </row>
    <row r="678" spans="1:1" x14ac:dyDescent="0.25">
      <c r="A678" s="17">
        <v>57456</v>
      </c>
    </row>
    <row r="679" spans="1:1" x14ac:dyDescent="0.25">
      <c r="A679" s="18">
        <v>57466</v>
      </c>
    </row>
    <row r="680" spans="1:1" x14ac:dyDescent="0.25">
      <c r="A680" s="17">
        <v>57517</v>
      </c>
    </row>
    <row r="681" spans="1:1" x14ac:dyDescent="0.25">
      <c r="A681" s="18">
        <v>57595</v>
      </c>
    </row>
    <row r="682" spans="1:1" x14ac:dyDescent="0.25">
      <c r="A682" s="17">
        <v>57630</v>
      </c>
    </row>
    <row r="683" spans="1:1" x14ac:dyDescent="0.25">
      <c r="A683" s="18">
        <v>57651</v>
      </c>
    </row>
    <row r="684" spans="1:1" x14ac:dyDescent="0.25">
      <c r="A684" s="17">
        <v>57664</v>
      </c>
    </row>
    <row r="685" spans="1:1" x14ac:dyDescent="0.25">
      <c r="A685" s="18">
        <v>57704</v>
      </c>
    </row>
    <row r="686" spans="1:1" x14ac:dyDescent="0.25">
      <c r="A686" s="17">
        <v>57711</v>
      </c>
    </row>
    <row r="687" spans="1:1" x14ac:dyDescent="0.25">
      <c r="A687" s="18">
        <v>57766</v>
      </c>
    </row>
    <row r="688" spans="1:1" x14ac:dyDescent="0.25">
      <c r="A688" s="17">
        <v>57767</v>
      </c>
    </row>
    <row r="689" spans="1:1" x14ac:dyDescent="0.25">
      <c r="A689" s="18">
        <v>57812</v>
      </c>
    </row>
    <row r="690" spans="1:1" x14ac:dyDescent="0.25">
      <c r="A690" s="17">
        <v>57821</v>
      </c>
    </row>
    <row r="691" spans="1:1" x14ac:dyDescent="0.25">
      <c r="A691" s="18">
        <v>57831</v>
      </c>
    </row>
    <row r="692" spans="1:1" x14ac:dyDescent="0.25">
      <c r="A692" s="17">
        <v>57874</v>
      </c>
    </row>
    <row r="693" spans="1:1" x14ac:dyDescent="0.25">
      <c r="A693" s="18">
        <v>57960</v>
      </c>
    </row>
    <row r="694" spans="1:1" x14ac:dyDescent="0.25">
      <c r="A694" s="17">
        <v>57995</v>
      </c>
    </row>
    <row r="695" spans="1:1" x14ac:dyDescent="0.25">
      <c r="A695" s="18">
        <v>58016</v>
      </c>
    </row>
    <row r="696" spans="1:1" x14ac:dyDescent="0.25">
      <c r="A696" s="17">
        <v>58029</v>
      </c>
    </row>
    <row r="697" spans="1:1" x14ac:dyDescent="0.25">
      <c r="A697" s="18">
        <v>58069</v>
      </c>
    </row>
    <row r="698" spans="1:1" x14ac:dyDescent="0.25">
      <c r="A698" s="17">
        <v>58076</v>
      </c>
    </row>
    <row r="699" spans="1:1" x14ac:dyDescent="0.25">
      <c r="A699" s="18">
        <v>58116</v>
      </c>
    </row>
    <row r="700" spans="1:1" x14ac:dyDescent="0.25">
      <c r="A700" s="17">
        <v>58117</v>
      </c>
    </row>
    <row r="701" spans="1:1" x14ac:dyDescent="0.25">
      <c r="A701" s="18">
        <v>58162</v>
      </c>
    </row>
    <row r="702" spans="1:1" x14ac:dyDescent="0.25">
      <c r="A702" s="17">
        <v>58186</v>
      </c>
    </row>
    <row r="703" spans="1:1" x14ac:dyDescent="0.25">
      <c r="A703" s="18">
        <v>58196</v>
      </c>
    </row>
    <row r="704" spans="1:1" x14ac:dyDescent="0.25">
      <c r="A704" s="17">
        <v>58224</v>
      </c>
    </row>
    <row r="705" spans="1:1" x14ac:dyDescent="0.25">
      <c r="A705" s="18">
        <v>58325</v>
      </c>
    </row>
    <row r="706" spans="1:1" x14ac:dyDescent="0.25">
      <c r="A706" s="17">
        <v>58360</v>
      </c>
    </row>
    <row r="707" spans="1:1" x14ac:dyDescent="0.25">
      <c r="A707" s="18">
        <v>58381</v>
      </c>
    </row>
    <row r="708" spans="1:1" x14ac:dyDescent="0.25">
      <c r="A708" s="17">
        <v>58394</v>
      </c>
    </row>
    <row r="709" spans="1:1" x14ac:dyDescent="0.25">
      <c r="A709" s="18">
        <v>58434</v>
      </c>
    </row>
    <row r="710" spans="1:1" x14ac:dyDescent="0.25">
      <c r="A710" s="17">
        <v>58441</v>
      </c>
    </row>
    <row r="711" spans="1:1" x14ac:dyDescent="0.25">
      <c r="A711" s="18">
        <v>58501</v>
      </c>
    </row>
    <row r="712" spans="1:1" x14ac:dyDescent="0.25">
      <c r="A712" s="17">
        <v>58502</v>
      </c>
    </row>
    <row r="713" spans="1:1" x14ac:dyDescent="0.25">
      <c r="A713" s="18">
        <v>58547</v>
      </c>
    </row>
    <row r="714" spans="1:1" x14ac:dyDescent="0.25">
      <c r="A714" s="17">
        <v>58552</v>
      </c>
    </row>
    <row r="715" spans="1:1" x14ac:dyDescent="0.25">
      <c r="A715" s="18">
        <v>58562</v>
      </c>
    </row>
    <row r="716" spans="1:1" x14ac:dyDescent="0.25">
      <c r="A716" s="17">
        <v>58609</v>
      </c>
    </row>
    <row r="717" spans="1:1" x14ac:dyDescent="0.25">
      <c r="A717" s="18">
        <v>58691</v>
      </c>
    </row>
    <row r="718" spans="1:1" x14ac:dyDescent="0.25">
      <c r="A718" s="17">
        <v>58726</v>
      </c>
    </row>
    <row r="719" spans="1:1" x14ac:dyDescent="0.25">
      <c r="A719" s="18">
        <v>58747</v>
      </c>
    </row>
    <row r="720" spans="1:1" x14ac:dyDescent="0.25">
      <c r="A720" s="17">
        <v>58760</v>
      </c>
    </row>
    <row r="721" spans="1:1" x14ac:dyDescent="0.25">
      <c r="A721" s="18">
        <v>58800</v>
      </c>
    </row>
    <row r="722" spans="1:1" x14ac:dyDescent="0.25">
      <c r="A722" s="17">
        <v>58807</v>
      </c>
    </row>
    <row r="723" spans="1:1" x14ac:dyDescent="0.25">
      <c r="A723" s="18">
        <v>58858</v>
      </c>
    </row>
    <row r="724" spans="1:1" x14ac:dyDescent="0.25">
      <c r="A724" s="17">
        <v>58859</v>
      </c>
    </row>
    <row r="725" spans="1:1" x14ac:dyDescent="0.25">
      <c r="A725" s="18">
        <v>58904</v>
      </c>
    </row>
    <row r="726" spans="1:1" x14ac:dyDescent="0.25">
      <c r="A726" s="17">
        <v>58917</v>
      </c>
    </row>
    <row r="727" spans="1:1" x14ac:dyDescent="0.25">
      <c r="A727" s="18">
        <v>58927</v>
      </c>
    </row>
    <row r="728" spans="1:1" x14ac:dyDescent="0.25">
      <c r="A728" s="17">
        <v>58966</v>
      </c>
    </row>
    <row r="729" spans="1:1" x14ac:dyDescent="0.25">
      <c r="A729" s="18">
        <v>59056</v>
      </c>
    </row>
    <row r="730" spans="1:1" x14ac:dyDescent="0.25">
      <c r="A730" s="17">
        <v>59091</v>
      </c>
    </row>
    <row r="731" spans="1:1" x14ac:dyDescent="0.25">
      <c r="A731" s="18">
        <v>59112</v>
      </c>
    </row>
    <row r="732" spans="1:1" x14ac:dyDescent="0.25">
      <c r="A732" s="17">
        <v>59125</v>
      </c>
    </row>
    <row r="733" spans="1:1" x14ac:dyDescent="0.25">
      <c r="A733" s="18">
        <v>59165</v>
      </c>
    </row>
    <row r="734" spans="1:1" x14ac:dyDescent="0.25">
      <c r="A734" s="17">
        <v>59172</v>
      </c>
    </row>
    <row r="735" spans="1:1" x14ac:dyDescent="0.25">
      <c r="A735" s="18">
        <v>59208</v>
      </c>
    </row>
    <row r="736" spans="1:1" x14ac:dyDescent="0.25">
      <c r="A736" s="17">
        <v>59209</v>
      </c>
    </row>
    <row r="737" spans="1:1" x14ac:dyDescent="0.25">
      <c r="A737" s="18">
        <v>59254</v>
      </c>
    </row>
    <row r="738" spans="1:1" x14ac:dyDescent="0.25">
      <c r="A738" s="17">
        <v>59282</v>
      </c>
    </row>
    <row r="739" spans="1:1" x14ac:dyDescent="0.25">
      <c r="A739" s="18">
        <v>59292</v>
      </c>
    </row>
    <row r="740" spans="1:1" x14ac:dyDescent="0.25">
      <c r="A740" s="17">
        <v>59316</v>
      </c>
    </row>
    <row r="741" spans="1:1" x14ac:dyDescent="0.25">
      <c r="A741" s="18">
        <v>59421</v>
      </c>
    </row>
    <row r="742" spans="1:1" x14ac:dyDescent="0.25">
      <c r="A742" s="17">
        <v>59456</v>
      </c>
    </row>
    <row r="743" spans="1:1" x14ac:dyDescent="0.25">
      <c r="A743" s="18">
        <v>59477</v>
      </c>
    </row>
    <row r="744" spans="1:1" x14ac:dyDescent="0.25">
      <c r="A744" s="17">
        <v>59490</v>
      </c>
    </row>
    <row r="745" spans="1:1" x14ac:dyDescent="0.25">
      <c r="A745" s="18">
        <v>59530</v>
      </c>
    </row>
    <row r="746" spans="1:1" x14ac:dyDescent="0.25">
      <c r="A746" s="17">
        <v>59537</v>
      </c>
    </row>
    <row r="747" spans="1:1" x14ac:dyDescent="0.25">
      <c r="A747" s="18">
        <v>59593</v>
      </c>
    </row>
    <row r="748" spans="1:1" x14ac:dyDescent="0.25">
      <c r="A748" s="17">
        <v>59594</v>
      </c>
    </row>
    <row r="749" spans="1:1" x14ac:dyDescent="0.25">
      <c r="A749" s="18">
        <v>59639</v>
      </c>
    </row>
    <row r="750" spans="1:1" x14ac:dyDescent="0.25">
      <c r="A750" s="17">
        <v>59647</v>
      </c>
    </row>
    <row r="751" spans="1:1" x14ac:dyDescent="0.25">
      <c r="A751" s="18">
        <v>59657</v>
      </c>
    </row>
    <row r="752" spans="1:1" x14ac:dyDescent="0.25">
      <c r="A752" s="17">
        <v>59701</v>
      </c>
    </row>
    <row r="753" spans="1:1" x14ac:dyDescent="0.25">
      <c r="A753" s="18">
        <v>59786</v>
      </c>
    </row>
    <row r="754" spans="1:1" x14ac:dyDescent="0.25">
      <c r="A754" s="17">
        <v>59821</v>
      </c>
    </row>
    <row r="755" spans="1:1" x14ac:dyDescent="0.25">
      <c r="A755" s="18">
        <v>59842</v>
      </c>
    </row>
    <row r="756" spans="1:1" x14ac:dyDescent="0.25">
      <c r="A756" s="17">
        <v>59855</v>
      </c>
    </row>
    <row r="757" spans="1:1" x14ac:dyDescent="0.25">
      <c r="A757" s="18">
        <v>59895</v>
      </c>
    </row>
    <row r="758" spans="1:1" x14ac:dyDescent="0.25">
      <c r="A758" s="17">
        <v>59902</v>
      </c>
    </row>
    <row r="759" spans="1:1" x14ac:dyDescent="0.25">
      <c r="A759" s="18">
        <v>59950</v>
      </c>
    </row>
    <row r="760" spans="1:1" x14ac:dyDescent="0.25">
      <c r="A760" s="17">
        <v>59951</v>
      </c>
    </row>
    <row r="761" spans="1:1" x14ac:dyDescent="0.25">
      <c r="A761" s="18">
        <v>59996</v>
      </c>
    </row>
    <row r="762" spans="1:1" x14ac:dyDescent="0.25">
      <c r="A762" s="17">
        <v>60013</v>
      </c>
    </row>
    <row r="763" spans="1:1" x14ac:dyDescent="0.25">
      <c r="A763" s="18">
        <v>60023</v>
      </c>
    </row>
    <row r="764" spans="1:1" x14ac:dyDescent="0.25">
      <c r="A764" s="17">
        <v>60058</v>
      </c>
    </row>
    <row r="765" spans="1:1" x14ac:dyDescent="0.25">
      <c r="A765" s="18">
        <v>60152</v>
      </c>
    </row>
    <row r="766" spans="1:1" x14ac:dyDescent="0.25">
      <c r="A766" s="17">
        <v>60187</v>
      </c>
    </row>
    <row r="767" spans="1:1" x14ac:dyDescent="0.25">
      <c r="A767" s="18">
        <v>60208</v>
      </c>
    </row>
    <row r="768" spans="1:1" x14ac:dyDescent="0.25">
      <c r="A768" s="17">
        <v>60221</v>
      </c>
    </row>
    <row r="769" spans="1:1" x14ac:dyDescent="0.25">
      <c r="A769" s="18">
        <v>60261</v>
      </c>
    </row>
    <row r="770" spans="1:1" x14ac:dyDescent="0.25">
      <c r="A770" s="17">
        <v>60268</v>
      </c>
    </row>
    <row r="771" spans="1:1" x14ac:dyDescent="0.25">
      <c r="A771" s="18">
        <v>60307</v>
      </c>
    </row>
    <row r="772" spans="1:1" x14ac:dyDescent="0.25">
      <c r="A772" s="17">
        <v>60308</v>
      </c>
    </row>
    <row r="773" spans="1:1" x14ac:dyDescent="0.25">
      <c r="A773" s="18">
        <v>60353</v>
      </c>
    </row>
    <row r="774" spans="1:1" x14ac:dyDescent="0.25">
      <c r="A774" s="17">
        <v>60378</v>
      </c>
    </row>
    <row r="775" spans="1:1" x14ac:dyDescent="0.25">
      <c r="A775" s="18">
        <v>60388</v>
      </c>
    </row>
    <row r="776" spans="1:1" x14ac:dyDescent="0.25">
      <c r="A776" s="17">
        <v>60415</v>
      </c>
    </row>
    <row r="777" spans="1:1" x14ac:dyDescent="0.25">
      <c r="A777" s="18">
        <v>60517</v>
      </c>
    </row>
    <row r="778" spans="1:1" x14ac:dyDescent="0.25">
      <c r="A778" s="17">
        <v>60552</v>
      </c>
    </row>
    <row r="779" spans="1:1" x14ac:dyDescent="0.25">
      <c r="A779" s="18">
        <v>60573</v>
      </c>
    </row>
    <row r="780" spans="1:1" x14ac:dyDescent="0.25">
      <c r="A780" s="17">
        <v>60586</v>
      </c>
    </row>
    <row r="781" spans="1:1" x14ac:dyDescent="0.25">
      <c r="A781" s="18">
        <v>60626</v>
      </c>
    </row>
    <row r="782" spans="1:1" x14ac:dyDescent="0.25">
      <c r="A782" s="17">
        <v>60633</v>
      </c>
    </row>
    <row r="783" spans="1:1" x14ac:dyDescent="0.25">
      <c r="A783" s="18">
        <v>60685</v>
      </c>
    </row>
    <row r="784" spans="1:1" x14ac:dyDescent="0.25">
      <c r="A784" s="17">
        <v>60686</v>
      </c>
    </row>
    <row r="785" spans="1:1" x14ac:dyDescent="0.25">
      <c r="A785" s="18">
        <v>60731</v>
      </c>
    </row>
    <row r="786" spans="1:1" x14ac:dyDescent="0.25">
      <c r="A786" s="17">
        <v>60743</v>
      </c>
    </row>
    <row r="787" spans="1:1" x14ac:dyDescent="0.25">
      <c r="A787" s="18">
        <v>60753</v>
      </c>
    </row>
    <row r="788" spans="1:1" x14ac:dyDescent="0.25">
      <c r="A788" s="17">
        <v>60793</v>
      </c>
    </row>
    <row r="789" spans="1:1" x14ac:dyDescent="0.25">
      <c r="A789" s="18">
        <v>60882</v>
      </c>
    </row>
    <row r="790" spans="1:1" x14ac:dyDescent="0.25">
      <c r="A790" s="17">
        <v>60917</v>
      </c>
    </row>
    <row r="791" spans="1:1" x14ac:dyDescent="0.25">
      <c r="A791" s="18">
        <v>60938</v>
      </c>
    </row>
    <row r="792" spans="1:1" x14ac:dyDescent="0.25">
      <c r="A792" s="17">
        <v>60951</v>
      </c>
    </row>
    <row r="793" spans="1:1" x14ac:dyDescent="0.25">
      <c r="A793" s="18">
        <v>60991</v>
      </c>
    </row>
    <row r="794" spans="1:1" x14ac:dyDescent="0.25">
      <c r="A794" s="17">
        <v>60998</v>
      </c>
    </row>
    <row r="795" spans="1:1" x14ac:dyDescent="0.25">
      <c r="A795" s="18">
        <v>61042</v>
      </c>
    </row>
    <row r="796" spans="1:1" x14ac:dyDescent="0.25">
      <c r="A796" s="17">
        <v>61043</v>
      </c>
    </row>
    <row r="797" spans="1:1" x14ac:dyDescent="0.25">
      <c r="A797" s="18">
        <v>61088</v>
      </c>
    </row>
    <row r="798" spans="1:1" x14ac:dyDescent="0.25">
      <c r="A798" s="17">
        <v>61108</v>
      </c>
    </row>
    <row r="799" spans="1:1" x14ac:dyDescent="0.25">
      <c r="A799" s="18">
        <v>61118</v>
      </c>
    </row>
    <row r="800" spans="1:1" x14ac:dyDescent="0.25">
      <c r="A800" s="17">
        <v>61150</v>
      </c>
    </row>
    <row r="801" spans="1:1" x14ac:dyDescent="0.25">
      <c r="A801" s="18">
        <v>61247</v>
      </c>
    </row>
    <row r="802" spans="1:1" x14ac:dyDescent="0.25">
      <c r="A802" s="17">
        <v>61282</v>
      </c>
    </row>
    <row r="803" spans="1:1" x14ac:dyDescent="0.25">
      <c r="A803" s="18">
        <v>61303</v>
      </c>
    </row>
    <row r="804" spans="1:1" x14ac:dyDescent="0.25">
      <c r="A804" s="17">
        <v>61316</v>
      </c>
    </row>
    <row r="805" spans="1:1" x14ac:dyDescent="0.25">
      <c r="A805" s="18">
        <v>61356</v>
      </c>
    </row>
    <row r="806" spans="1:1" x14ac:dyDescent="0.25">
      <c r="A806" s="17">
        <v>61363</v>
      </c>
    </row>
    <row r="807" spans="1:1" x14ac:dyDescent="0.25">
      <c r="A807" s="18">
        <v>61427</v>
      </c>
    </row>
    <row r="808" spans="1:1" x14ac:dyDescent="0.25">
      <c r="A808" s="17">
        <v>61428</v>
      </c>
    </row>
    <row r="809" spans="1:1" x14ac:dyDescent="0.25">
      <c r="A809" s="18">
        <v>61473</v>
      </c>
    </row>
    <row r="810" spans="1:1" x14ac:dyDescent="0.25">
      <c r="A810" s="17">
        <v>61474</v>
      </c>
    </row>
    <row r="811" spans="1:1" x14ac:dyDescent="0.25">
      <c r="A811" s="18">
        <v>61484</v>
      </c>
    </row>
    <row r="812" spans="1:1" x14ac:dyDescent="0.25">
      <c r="A812" s="17">
        <v>61535</v>
      </c>
    </row>
    <row r="813" spans="1:1" x14ac:dyDescent="0.25">
      <c r="A813" s="18">
        <v>61613</v>
      </c>
    </row>
    <row r="814" spans="1:1" x14ac:dyDescent="0.25">
      <c r="A814" s="17">
        <v>61648</v>
      </c>
    </row>
    <row r="815" spans="1:1" x14ac:dyDescent="0.25">
      <c r="A815" s="18">
        <v>61669</v>
      </c>
    </row>
    <row r="816" spans="1:1" x14ac:dyDescent="0.25">
      <c r="A816" s="17">
        <v>61682</v>
      </c>
    </row>
    <row r="817" spans="1:1" x14ac:dyDescent="0.25">
      <c r="A817" s="18">
        <v>61722</v>
      </c>
    </row>
    <row r="818" spans="1:1" x14ac:dyDescent="0.25">
      <c r="A818" s="17">
        <v>61729</v>
      </c>
    </row>
    <row r="819" spans="1:1" x14ac:dyDescent="0.25">
      <c r="A819" s="18">
        <v>61784</v>
      </c>
    </row>
    <row r="820" spans="1:1" x14ac:dyDescent="0.25">
      <c r="A820" s="17">
        <v>61785</v>
      </c>
    </row>
    <row r="821" spans="1:1" x14ac:dyDescent="0.25">
      <c r="A821" s="18">
        <v>61830</v>
      </c>
    </row>
    <row r="822" spans="1:1" x14ac:dyDescent="0.25">
      <c r="A822" s="17">
        <v>61839</v>
      </c>
    </row>
    <row r="823" spans="1:1" x14ac:dyDescent="0.25">
      <c r="A823" s="18">
        <v>61849</v>
      </c>
    </row>
    <row r="824" spans="1:1" x14ac:dyDescent="0.25">
      <c r="A824" s="17">
        <v>61892</v>
      </c>
    </row>
    <row r="825" spans="1:1" x14ac:dyDescent="0.25">
      <c r="A825" s="18">
        <v>61978</v>
      </c>
    </row>
    <row r="826" spans="1:1" x14ac:dyDescent="0.25">
      <c r="A826" s="17">
        <v>62013</v>
      </c>
    </row>
    <row r="827" spans="1:1" x14ac:dyDescent="0.25">
      <c r="A827" s="18">
        <v>62034</v>
      </c>
    </row>
    <row r="828" spans="1:1" x14ac:dyDescent="0.25">
      <c r="A828" s="17">
        <v>62047</v>
      </c>
    </row>
    <row r="829" spans="1:1" x14ac:dyDescent="0.25">
      <c r="A829" s="18">
        <v>62087</v>
      </c>
    </row>
    <row r="830" spans="1:1" x14ac:dyDescent="0.25">
      <c r="A830" s="17">
        <v>62094</v>
      </c>
    </row>
    <row r="831" spans="1:1" x14ac:dyDescent="0.25">
      <c r="A831" s="18">
        <v>62134</v>
      </c>
    </row>
    <row r="832" spans="1:1" x14ac:dyDescent="0.25">
      <c r="A832" s="17">
        <v>62135</v>
      </c>
    </row>
    <row r="833" spans="1:1" x14ac:dyDescent="0.25">
      <c r="A833" s="18">
        <v>62180</v>
      </c>
    </row>
    <row r="834" spans="1:1" x14ac:dyDescent="0.25">
      <c r="A834" s="17">
        <v>62204</v>
      </c>
    </row>
    <row r="835" spans="1:1" x14ac:dyDescent="0.25">
      <c r="A835" s="18">
        <v>62214</v>
      </c>
    </row>
    <row r="836" spans="1:1" x14ac:dyDescent="0.25">
      <c r="A836" s="17">
        <v>62242</v>
      </c>
    </row>
    <row r="837" spans="1:1" x14ac:dyDescent="0.25">
      <c r="A837" s="18">
        <v>62343</v>
      </c>
    </row>
    <row r="838" spans="1:1" x14ac:dyDescent="0.25">
      <c r="A838" s="17">
        <v>62378</v>
      </c>
    </row>
    <row r="839" spans="1:1" x14ac:dyDescent="0.25">
      <c r="A839" s="18">
        <v>62399</v>
      </c>
    </row>
    <row r="840" spans="1:1" x14ac:dyDescent="0.25">
      <c r="A840" s="17">
        <v>62412</v>
      </c>
    </row>
    <row r="841" spans="1:1" x14ac:dyDescent="0.25">
      <c r="A841" s="18">
        <v>62452</v>
      </c>
    </row>
    <row r="842" spans="1:1" x14ac:dyDescent="0.25">
      <c r="A842" s="17">
        <v>62459</v>
      </c>
    </row>
    <row r="843" spans="1:1" x14ac:dyDescent="0.25">
      <c r="A843" s="18">
        <v>62519</v>
      </c>
    </row>
    <row r="844" spans="1:1" x14ac:dyDescent="0.25">
      <c r="A844" s="17">
        <v>62520</v>
      </c>
    </row>
    <row r="845" spans="1:1" x14ac:dyDescent="0.25">
      <c r="A845" s="18">
        <v>62565</v>
      </c>
    </row>
    <row r="846" spans="1:1" x14ac:dyDescent="0.25">
      <c r="A846" s="17">
        <v>62569</v>
      </c>
    </row>
    <row r="847" spans="1:1" x14ac:dyDescent="0.25">
      <c r="A847" s="18">
        <v>62579</v>
      </c>
    </row>
    <row r="848" spans="1:1" x14ac:dyDescent="0.25">
      <c r="A848" s="17">
        <v>62627</v>
      </c>
    </row>
    <row r="849" spans="1:1" x14ac:dyDescent="0.25">
      <c r="A849" s="18">
        <v>62708</v>
      </c>
    </row>
    <row r="850" spans="1:1" x14ac:dyDescent="0.25">
      <c r="A850" s="17">
        <v>62743</v>
      </c>
    </row>
    <row r="851" spans="1:1" x14ac:dyDescent="0.25">
      <c r="A851" s="18">
        <v>62764</v>
      </c>
    </row>
    <row r="852" spans="1:1" x14ac:dyDescent="0.25">
      <c r="A852" s="17">
        <v>62777</v>
      </c>
    </row>
    <row r="853" spans="1:1" x14ac:dyDescent="0.25">
      <c r="A853" s="18">
        <v>62817</v>
      </c>
    </row>
    <row r="854" spans="1:1" x14ac:dyDescent="0.25">
      <c r="A854" s="17">
        <v>62824</v>
      </c>
    </row>
    <row r="855" spans="1:1" x14ac:dyDescent="0.25">
      <c r="A855" s="18">
        <v>62876</v>
      </c>
    </row>
    <row r="856" spans="1:1" x14ac:dyDescent="0.25">
      <c r="A856" s="17">
        <v>62877</v>
      </c>
    </row>
    <row r="857" spans="1:1" x14ac:dyDescent="0.25">
      <c r="A857" s="18">
        <v>62922</v>
      </c>
    </row>
    <row r="858" spans="1:1" x14ac:dyDescent="0.25">
      <c r="A858" s="17">
        <v>62935</v>
      </c>
    </row>
    <row r="859" spans="1:1" x14ac:dyDescent="0.25">
      <c r="A859" s="18">
        <v>62945</v>
      </c>
    </row>
    <row r="860" spans="1:1" x14ac:dyDescent="0.25">
      <c r="A860" s="17">
        <v>62984</v>
      </c>
    </row>
    <row r="861" spans="1:1" x14ac:dyDescent="0.25">
      <c r="A861" s="18">
        <v>63074</v>
      </c>
    </row>
    <row r="862" spans="1:1" x14ac:dyDescent="0.25">
      <c r="A862" s="17">
        <v>63109</v>
      </c>
    </row>
    <row r="863" spans="1:1" x14ac:dyDescent="0.25">
      <c r="A863" s="18">
        <v>63130</v>
      </c>
    </row>
    <row r="864" spans="1:1" x14ac:dyDescent="0.25">
      <c r="A864" s="17">
        <v>63143</v>
      </c>
    </row>
    <row r="865" spans="1:1" x14ac:dyDescent="0.25">
      <c r="A865" s="18">
        <v>63183</v>
      </c>
    </row>
    <row r="866" spans="1:1" x14ac:dyDescent="0.25">
      <c r="A866" s="17">
        <v>63190</v>
      </c>
    </row>
    <row r="867" spans="1:1" x14ac:dyDescent="0.25">
      <c r="A867" s="18">
        <v>63226</v>
      </c>
    </row>
    <row r="868" spans="1:1" x14ac:dyDescent="0.25">
      <c r="A868" s="17">
        <v>63227</v>
      </c>
    </row>
    <row r="869" spans="1:1" x14ac:dyDescent="0.25">
      <c r="A869" s="18">
        <v>63272</v>
      </c>
    </row>
    <row r="870" spans="1:1" x14ac:dyDescent="0.25">
      <c r="A870" s="17">
        <v>63300</v>
      </c>
    </row>
    <row r="871" spans="1:1" x14ac:dyDescent="0.25">
      <c r="A871" s="18">
        <v>63310</v>
      </c>
    </row>
    <row r="872" spans="1:1" x14ac:dyDescent="0.25">
      <c r="A872" s="17">
        <v>63334</v>
      </c>
    </row>
    <row r="873" spans="1:1" x14ac:dyDescent="0.25">
      <c r="A873" s="18">
        <v>63439</v>
      </c>
    </row>
    <row r="874" spans="1:1" x14ac:dyDescent="0.25">
      <c r="A874" s="17">
        <v>63474</v>
      </c>
    </row>
    <row r="875" spans="1:1" x14ac:dyDescent="0.25">
      <c r="A875" s="18">
        <v>63495</v>
      </c>
    </row>
    <row r="876" spans="1:1" x14ac:dyDescent="0.25">
      <c r="A876" s="17">
        <v>63508</v>
      </c>
    </row>
    <row r="877" spans="1:1" x14ac:dyDescent="0.25">
      <c r="A877" s="18">
        <v>63548</v>
      </c>
    </row>
    <row r="878" spans="1:1" x14ac:dyDescent="0.25">
      <c r="A878" s="17">
        <v>63555</v>
      </c>
    </row>
    <row r="879" spans="1:1" x14ac:dyDescent="0.25">
      <c r="A879" s="18">
        <v>63611</v>
      </c>
    </row>
    <row r="880" spans="1:1" x14ac:dyDescent="0.25">
      <c r="A880" s="17">
        <v>63612</v>
      </c>
    </row>
    <row r="881" spans="1:1" x14ac:dyDescent="0.25">
      <c r="A881" s="18">
        <v>63657</v>
      </c>
    </row>
    <row r="882" spans="1:1" x14ac:dyDescent="0.25">
      <c r="A882" s="17">
        <v>63665</v>
      </c>
    </row>
    <row r="883" spans="1:1" x14ac:dyDescent="0.25">
      <c r="A883" s="18">
        <v>63675</v>
      </c>
    </row>
    <row r="884" spans="1:1" x14ac:dyDescent="0.25">
      <c r="A884" s="17">
        <v>63719</v>
      </c>
    </row>
    <row r="885" spans="1:1" x14ac:dyDescent="0.25">
      <c r="A885" s="18">
        <v>63804</v>
      </c>
    </row>
    <row r="886" spans="1:1" x14ac:dyDescent="0.25">
      <c r="A886" s="17">
        <v>63839</v>
      </c>
    </row>
    <row r="887" spans="1:1" x14ac:dyDescent="0.25">
      <c r="A887" s="18">
        <v>63860</v>
      </c>
    </row>
    <row r="888" spans="1:1" x14ac:dyDescent="0.25">
      <c r="A888" s="17">
        <v>63873</v>
      </c>
    </row>
    <row r="889" spans="1:1" x14ac:dyDescent="0.25">
      <c r="A889" s="18">
        <v>63913</v>
      </c>
    </row>
    <row r="890" spans="1:1" x14ac:dyDescent="0.25">
      <c r="A890" s="17">
        <v>63920</v>
      </c>
    </row>
    <row r="891" spans="1:1" x14ac:dyDescent="0.25">
      <c r="A891" s="18">
        <v>63968</v>
      </c>
    </row>
    <row r="892" spans="1:1" x14ac:dyDescent="0.25">
      <c r="A892" s="17">
        <v>63969</v>
      </c>
    </row>
    <row r="893" spans="1:1" x14ac:dyDescent="0.25">
      <c r="A893" s="18">
        <v>64014</v>
      </c>
    </row>
    <row r="894" spans="1:1" x14ac:dyDescent="0.25">
      <c r="A894" s="17">
        <v>64030</v>
      </c>
    </row>
    <row r="895" spans="1:1" x14ac:dyDescent="0.25">
      <c r="A895" s="18">
        <v>64040</v>
      </c>
    </row>
    <row r="896" spans="1:1" x14ac:dyDescent="0.25">
      <c r="A896" s="17">
        <v>64076</v>
      </c>
    </row>
    <row r="897" spans="1:1" x14ac:dyDescent="0.25">
      <c r="A897" s="18">
        <v>64169</v>
      </c>
    </row>
    <row r="898" spans="1:1" x14ac:dyDescent="0.25">
      <c r="A898" s="17">
        <v>64204</v>
      </c>
    </row>
    <row r="899" spans="1:1" x14ac:dyDescent="0.25">
      <c r="A899" s="18">
        <v>64225</v>
      </c>
    </row>
    <row r="900" spans="1:1" x14ac:dyDescent="0.25">
      <c r="A900" s="17">
        <v>64238</v>
      </c>
    </row>
    <row r="901" spans="1:1" x14ac:dyDescent="0.25">
      <c r="A901" s="18">
        <v>64278</v>
      </c>
    </row>
    <row r="902" spans="1:1" x14ac:dyDescent="0.25">
      <c r="A902" s="17">
        <v>64285</v>
      </c>
    </row>
    <row r="903" spans="1:1" x14ac:dyDescent="0.25">
      <c r="A903" s="18">
        <v>64346</v>
      </c>
    </row>
    <row r="904" spans="1:1" x14ac:dyDescent="0.25">
      <c r="A904" s="17">
        <v>64347</v>
      </c>
    </row>
    <row r="905" spans="1:1" x14ac:dyDescent="0.25">
      <c r="A905" s="18">
        <v>64392</v>
      </c>
    </row>
    <row r="906" spans="1:1" x14ac:dyDescent="0.25">
      <c r="A906" s="17">
        <v>64396</v>
      </c>
    </row>
    <row r="907" spans="1:1" x14ac:dyDescent="0.25">
      <c r="A907" s="18">
        <v>64406</v>
      </c>
    </row>
    <row r="908" spans="1:1" x14ac:dyDescent="0.25">
      <c r="A908" s="17">
        <v>64454</v>
      </c>
    </row>
    <row r="909" spans="1:1" x14ac:dyDescent="0.25">
      <c r="A909" s="18">
        <v>64535</v>
      </c>
    </row>
    <row r="910" spans="1:1" x14ac:dyDescent="0.25">
      <c r="A910" s="17">
        <v>64570</v>
      </c>
    </row>
    <row r="911" spans="1:1" x14ac:dyDescent="0.25">
      <c r="A911" s="18">
        <v>64591</v>
      </c>
    </row>
    <row r="912" spans="1:1" x14ac:dyDescent="0.25">
      <c r="A912" s="17">
        <v>64604</v>
      </c>
    </row>
    <row r="913" spans="1:1" x14ac:dyDescent="0.25">
      <c r="A913" s="18">
        <v>64644</v>
      </c>
    </row>
    <row r="914" spans="1:1" x14ac:dyDescent="0.25">
      <c r="A914" s="17">
        <v>64651</v>
      </c>
    </row>
    <row r="915" spans="1:1" x14ac:dyDescent="0.25">
      <c r="A915" s="18">
        <v>64703</v>
      </c>
    </row>
    <row r="916" spans="1:1" x14ac:dyDescent="0.25">
      <c r="A916" s="17">
        <v>64704</v>
      </c>
    </row>
    <row r="917" spans="1:1" x14ac:dyDescent="0.25">
      <c r="A917" s="18">
        <v>64749</v>
      </c>
    </row>
    <row r="918" spans="1:1" x14ac:dyDescent="0.25">
      <c r="A918" s="17">
        <v>64761</v>
      </c>
    </row>
    <row r="919" spans="1:1" x14ac:dyDescent="0.25">
      <c r="A919" s="18">
        <v>64771</v>
      </c>
    </row>
    <row r="920" spans="1:1" x14ac:dyDescent="0.25">
      <c r="A920" s="17">
        <v>64811</v>
      </c>
    </row>
    <row r="921" spans="1:1" x14ac:dyDescent="0.25">
      <c r="A921" s="18">
        <v>64900</v>
      </c>
    </row>
    <row r="922" spans="1:1" x14ac:dyDescent="0.25">
      <c r="A922" s="17">
        <v>64935</v>
      </c>
    </row>
    <row r="923" spans="1:1" x14ac:dyDescent="0.25">
      <c r="A923" s="18">
        <v>64956</v>
      </c>
    </row>
    <row r="924" spans="1:1" x14ac:dyDescent="0.25">
      <c r="A924" s="17">
        <v>64969</v>
      </c>
    </row>
    <row r="925" spans="1:1" x14ac:dyDescent="0.25">
      <c r="A925" s="18">
        <v>65009</v>
      </c>
    </row>
    <row r="926" spans="1:1" x14ac:dyDescent="0.25">
      <c r="A926" s="17">
        <v>65016</v>
      </c>
    </row>
    <row r="927" spans="1:1" x14ac:dyDescent="0.25">
      <c r="A927" s="18">
        <v>65060</v>
      </c>
    </row>
    <row r="928" spans="1:1" x14ac:dyDescent="0.25">
      <c r="A928" s="17">
        <v>65061</v>
      </c>
    </row>
    <row r="929" spans="1:1" x14ac:dyDescent="0.25">
      <c r="A929" s="18">
        <v>65106</v>
      </c>
    </row>
    <row r="930" spans="1:1" x14ac:dyDescent="0.25">
      <c r="A930" s="17">
        <v>65126</v>
      </c>
    </row>
    <row r="931" spans="1:1" x14ac:dyDescent="0.25">
      <c r="A931" s="18">
        <v>65136</v>
      </c>
    </row>
    <row r="932" spans="1:1" x14ac:dyDescent="0.25">
      <c r="A932" s="17">
        <v>65168</v>
      </c>
    </row>
    <row r="933" spans="1:1" x14ac:dyDescent="0.25">
      <c r="A933" s="18">
        <v>65265</v>
      </c>
    </row>
    <row r="934" spans="1:1" x14ac:dyDescent="0.25">
      <c r="A934" s="17">
        <v>65300</v>
      </c>
    </row>
    <row r="935" spans="1:1" x14ac:dyDescent="0.25">
      <c r="A935" s="18">
        <v>65321</v>
      </c>
    </row>
    <row r="936" spans="1:1" x14ac:dyDescent="0.25">
      <c r="A936" s="17">
        <v>65334</v>
      </c>
    </row>
    <row r="937" spans="1:1" x14ac:dyDescent="0.25">
      <c r="A937" s="18">
        <v>65374</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s q m i d = " 6 a a 0 1 4 b 7 - a a a 3 - 4 0 0 4 - b f 7 a - 6 c 3 f 0 c 8 4 9 e a c "   x m l n s = " h t t p : / / s c h e m a s . m i c r o s o f t . c o m / D a t a M a s h u p " > A A A A A B c D A A B Q S w M E F A A C A A g A s F P a S q z n 0 b G n A A A A + A A A A B I A H A B D b 2 5 m a W c v U G F j a 2 F n Z S 5 4 b W w g o h g A K K A U A A A A A A A A A A A A A A A A A A A A A A A A A A A A h Y / R C o I w G I V f R X b v t t a i k N 8 J d Z s Q B d G t z K U j n e J m 8 9 2 6 6 J F 6 h Y S y u u v y H L 4 D 3 3 n c 7 p A M d R V c V W d 1 Y 2 I 0 w x Q F y s g m 1 6 a I U e / O 4 Q o l A n a Z v G S F C k b Y 2 G i w O k a l c 2 1 E i P c e + z l u u o I w S m f k l G 4 P s l R 1 F m p j X W a k Q p 9 V / n + F B B x f M o J h v s B 8 S T l m n A G Z a k i 1 + S J s N M Y U y E 8 J m 7 5 y f a d E 6 8 L 1 H s g U g b x f i C d Q S w M E F A A C A A g A s F P a 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T 2 k o o i k e 4 D g A A A B E A A A A T A B w A R m 9 y b X V s Y X M v U 2 V j d G l v b j E u b S C i G A A o o B Q A A A A A A A A A A A A A A A A A A A A A A A A A A A A r T k 0 u y c z P U w i G 0 I b W A F B L A Q I t A B Q A A g A I A L B T 2 k q s 5 9 G x p w A A A P g A A A A S A A A A A A A A A A A A A A A A A A A A A A B D b 2 5 m a W c v U G F j a 2 F n Z S 5 4 b W x Q S w E C L Q A U A A I A C A C w U 9 p K D 8 r p q 6 Q A A A D p A A A A E w A A A A A A A A A A A A A A A A D z A A A A W 0 N v b n R l b n R f V H l w Z X N d L n h t b F B L A Q I t A B Q A A g A I A L B T 2 k 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q m D N 0 s y F 6 R q w a H a K f k M i m A A A A A A I A A A A A A B B m A A A A A Q A A I A A A A I m L C g m 6 Z W l Y 8 s R p E j S 5 l D M 0 0 x B L f 4 O D r n B / r / 1 j X x y h A A A A A A 6 A A A A A A g A A I A A A A B C w 0 9 W a y y P Z C 1 c c C j 8 3 D i N 5 s y t h u I Q G t X v C 1 e g m / 3 E A U A A A A C l m Y W U r V I l g c b 1 6 b l e U 2 x 9 C W E U S V W O I m r H C F X e s L B i / 8 1 O f 1 V c K x N E p i 6 K z U 2 u L f R b Z y L g k X C f h 1 l s d Q I F X 7 l t m W 3 E / W g s o p x b 7 w j E N v a + 8 Q A A A A F h V C b n M P x q p h 4 V L S J h d k M p 1 W Z z q u L K e m O 6 D q e S m A f o J G 7 4 / x 4 Q V x s X j l 9 W v z I 6 Q q W B R N 2 / 3 v v 5 v b X f I k 8 n M + a g = < / D a t a M a s h u p > 
</file>

<file path=customXml/item2.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B847015-F086-4A70-ABDB-3F5761F707B2}">
  <ds:schemaRefs>
    <ds:schemaRef ds:uri="http://schemas.microsoft.com/DataMashup"/>
  </ds:schemaRefs>
</ds:datastoreItem>
</file>

<file path=customXml/itemProps2.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50</vt:i4>
      </vt:variant>
    </vt:vector>
  </HeadingPairs>
  <TitlesOfParts>
    <vt:vector size="58" baseType="lpstr">
      <vt:lpstr>CAPA</vt:lpstr>
      <vt:lpstr>PARÂMETROS</vt:lpstr>
      <vt:lpstr>MENSAL</vt:lpstr>
      <vt:lpstr>PU_MÊS</vt:lpstr>
      <vt:lpstr>PU_DIA</vt:lpstr>
      <vt:lpstr>AGENDA</vt:lpstr>
      <vt:lpstr>Apoio_Index</vt:lpstr>
      <vt:lpstr>Apoio_Calculos</vt:lpstr>
      <vt:lpstr>Anual</vt:lpstr>
      <vt:lpstr>arred_am</vt:lpstr>
      <vt:lpstr>arred_cm</vt:lpstr>
      <vt:lpstr>arred_cma</vt:lpstr>
      <vt:lpstr>arred_fr</vt:lpstr>
      <vt:lpstr>arred_fra</vt:lpstr>
      <vt:lpstr>arred_jur</vt:lpstr>
      <vt:lpstr>arred_PU</vt:lpstr>
      <vt:lpstr>arred_spread</vt:lpstr>
      <vt:lpstr>arred_sr</vt:lpstr>
      <vt:lpstr>arred_VNA</vt:lpstr>
      <vt:lpstr>base_calc</vt:lpstr>
      <vt:lpstr>Bimestral</vt:lpstr>
      <vt:lpstr>data_limit</vt:lpstr>
      <vt:lpstr>dia_ref</vt:lpstr>
      <vt:lpstr>dt_aniversário_atual</vt:lpstr>
      <vt:lpstr>dt_emissão</vt:lpstr>
      <vt:lpstr>dt_first</vt:lpstr>
      <vt:lpstr>dt_limit_boo</vt:lpstr>
      <vt:lpstr>dt_vencimento</vt:lpstr>
      <vt:lpstr>float</vt:lpstr>
      <vt:lpstr>holiday</vt:lpstr>
      <vt:lpstr>index</vt:lpstr>
      <vt:lpstr>index_def</vt:lpstr>
      <vt:lpstr>indice</vt:lpstr>
      <vt:lpstr>Mensal</vt:lpstr>
      <vt:lpstr>per_jur_n</vt:lpstr>
      <vt:lpstr>per_niver</vt:lpstr>
      <vt:lpstr>per_niver_n</vt:lpstr>
      <vt:lpstr>pgto_def</vt:lpstr>
      <vt:lpstr>pu</vt:lpstr>
      <vt:lpstr>Semestral</vt:lpstr>
      <vt:lpstr>spread</vt:lpstr>
      <vt:lpstr>Tabela_diaria</vt:lpstr>
      <vt:lpstr>MENSAL!Tabela_Mensal</vt:lpstr>
      <vt:lpstr>Tabela_PU_Mensal</vt:lpstr>
      <vt:lpstr>tipo_calc</vt:lpstr>
      <vt:lpstr>tipo_cm</vt:lpstr>
      <vt:lpstr>tipo_rem</vt:lpstr>
      <vt:lpstr>Trimestral</vt:lpstr>
      <vt:lpstr>trunc_am</vt:lpstr>
      <vt:lpstr>trunc_cm</vt:lpstr>
      <vt:lpstr>trunc_cma</vt:lpstr>
      <vt:lpstr>trunc_fr</vt:lpstr>
      <vt:lpstr>trunc_fra</vt:lpstr>
      <vt:lpstr>trunc_jur</vt:lpstr>
      <vt:lpstr>trunc_PU</vt:lpstr>
      <vt:lpstr>trunc_spread</vt:lpstr>
      <vt:lpstr>trunc_sr</vt:lpstr>
      <vt:lpstr>trunc_VNA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vbb</dc:creator>
  <cp:keywords/>
  <cp:lastModifiedBy>user001</cp:lastModifiedBy>
  <cp:lastPrinted>2017-05-19T16:12:14Z</cp:lastPrinted>
  <dcterms:created xsi:type="dcterms:W3CDTF">2017-05-19T13:08:37Z</dcterms:created>
  <dcterms:modified xsi:type="dcterms:W3CDTF">2017-08-09T18:28:31Z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