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50" firstSheet="2" activeTab="5"/>
  </bookViews>
  <sheets>
    <sheet name="IHME COVID-19 Forecast Model" sheetId="1" r:id="rId1"/>
    <sheet name="Distance.To - Distance" sheetId="3" r:id="rId2"/>
    <sheet name="Exhibt 1-4" sheetId="5" r:id="rId3"/>
    <sheet name="Exhibit 5 &amp; 6" sheetId="6" r:id="rId4"/>
    <sheet name="finding the biggest proportion" sheetId="19" r:id="rId5"/>
    <sheet name="finding cheapest plan" sheetId="14" r:id="rId6"/>
  </sheets>
  <definedNames>
    <definedName name="solver_adj" localSheetId="5" hidden="1">'finding cheapest plan'!$C$6:$F$9,'finding cheapest plan'!$C$11:$F$26,'finding cheapest plan'!$C$28:$F$36,'finding cheapest plan'!$C$38:$F$47,'finding cheapest plan'!$C$49:$F$55,'finding cheapest plan'!$C$63:$C$66,'finding cheapest plan'!$C$37:$E$37</definedName>
    <definedName name="solver_adj" localSheetId="4" hidden="1">'finding the biggest proportion'!$C$6:$F$9,'finding the biggest proportion'!$C$11:$F$26,'finding the biggest proportion'!$C$28:$F$36,'finding the biggest proportion'!$C$38:$F$47,'finding the biggest proportion'!$C$49:$F$55,'finding the biggest proportion'!$C$37:$E$37,'finding the biggest proportion'!$S$1</definedName>
    <definedName name="solver_cvg" localSheetId="5" hidden="1">0.0001</definedName>
    <definedName name="solver_cvg" localSheetId="4" hidden="1">0.0001</definedName>
    <definedName name="solver_drv" localSheetId="5" hidden="1">1</definedName>
    <definedName name="solver_drv" localSheetId="4" hidden="1">1</definedName>
    <definedName name="solver_eng" localSheetId="5" hidden="1">1</definedName>
    <definedName name="solver_eng" localSheetId="4" hidden="1">2</definedName>
    <definedName name="solver_est" localSheetId="5" hidden="1">1</definedName>
    <definedName name="solver_est" localSheetId="4" hidden="1">1</definedName>
    <definedName name="solver_itr" localSheetId="5" hidden="1">2147483647</definedName>
    <definedName name="solver_itr" localSheetId="4" hidden="1">2147483647</definedName>
    <definedName name="solver_lhs0" localSheetId="5" hidden="1">'finding cheapest plan'!$B$79:$B$82</definedName>
    <definedName name="solver_lhs0" localSheetId="4" hidden="1">'finding the biggest proportion'!$B$76:$B$79</definedName>
    <definedName name="solver_lhs1" localSheetId="5" hidden="1">'finding cheapest plan'!$B$79:$B$82</definedName>
    <definedName name="solver_lhs1" localSheetId="4" hidden="1">'finding the biggest proportion'!$B$76:$B$79</definedName>
    <definedName name="solver_lhs10" localSheetId="5" hidden="1">'finding cheapest plan'!$I$7</definedName>
    <definedName name="solver_lhs10" localSheetId="4" hidden="1">'finding the biggest proportion'!$I$7</definedName>
    <definedName name="solver_lhs11" localSheetId="5" hidden="1">'finding cheapest plan'!$I$8</definedName>
    <definedName name="solver_lhs11" localSheetId="4" hidden="1">'finding the biggest proportion'!$I$8</definedName>
    <definedName name="solver_lhs2" localSheetId="5" hidden="1">'finding cheapest plan'!$B$89:$B$92</definedName>
    <definedName name="solver_lhs2" localSheetId="4" hidden="1">'finding the biggest proportion'!$Q$6:$Q$55</definedName>
    <definedName name="solver_lhs3" localSheetId="5" hidden="1">'finding cheapest plan'!$B$96:$B$99</definedName>
    <definedName name="solver_lhs3" localSheetId="4" hidden="1">'finding the biggest proportion'!$S$1</definedName>
    <definedName name="solver_lhs4" localSheetId="5" hidden="1">'finding cheapest plan'!$Q$6:$Q$55</definedName>
    <definedName name="solver_lhs4" localSheetId="4" hidden="1">'finding the biggest proportion'!$S$1</definedName>
    <definedName name="solver_lhs5" localSheetId="5" hidden="1">'finding cheapest plan'!$E$10</definedName>
    <definedName name="solver_lhs5" localSheetId="4" hidden="1">'finding the biggest proportion'!$S$1</definedName>
    <definedName name="solver_lhs6" localSheetId="5" hidden="1">'finding cheapest plan'!$E$57</definedName>
    <definedName name="solver_lhs6" localSheetId="4" hidden="1">'finding the biggest proportion'!$E$57</definedName>
    <definedName name="solver_lhs7" localSheetId="5" hidden="1">'finding cheapest plan'!$F$37</definedName>
    <definedName name="solver_lhs7" localSheetId="4" hidden="1">'finding the biggest proportion'!$F$37</definedName>
    <definedName name="solver_lhs8" localSheetId="5" hidden="1">'finding cheapest plan'!$F$57</definedName>
    <definedName name="solver_lhs8" localSheetId="4" hidden="1">'finding the biggest proportion'!$F$57</definedName>
    <definedName name="solver_lhs9" localSheetId="5" hidden="1">'finding cheapest plan'!$I$38</definedName>
    <definedName name="solver_lhs9" localSheetId="4" hidden="1">'finding the biggest proportion'!$I$38</definedName>
    <definedName name="solver_lin" localSheetId="5" hidden="1">1</definedName>
    <definedName name="solver_lin" localSheetId="4" hidden="1">1</definedName>
    <definedName name="solver_mip" localSheetId="5" hidden="1">2147483647</definedName>
    <definedName name="solver_mip" localSheetId="4" hidden="1">2147483647</definedName>
    <definedName name="solver_mni" localSheetId="5" hidden="1">30</definedName>
    <definedName name="solver_mni" localSheetId="4" hidden="1">30</definedName>
    <definedName name="solver_mrt" localSheetId="5" hidden="1">0.075</definedName>
    <definedName name="solver_mrt" localSheetId="4" hidden="1">0.075</definedName>
    <definedName name="solver_msl" localSheetId="5" hidden="1">2</definedName>
    <definedName name="solver_msl" localSheetId="4" hidden="1">2</definedName>
    <definedName name="solver_neg" localSheetId="5" hidden="1">1</definedName>
    <definedName name="solver_neg" localSheetId="4" hidden="1">1</definedName>
    <definedName name="solver_nod" localSheetId="5" hidden="1">2147483647</definedName>
    <definedName name="solver_nod" localSheetId="4" hidden="1">2147483647</definedName>
    <definedName name="solver_num" localSheetId="5" hidden="1">4</definedName>
    <definedName name="solver_num" localSheetId="4" hidden="1">3</definedName>
    <definedName name="solver_nwt" localSheetId="5" hidden="1">1</definedName>
    <definedName name="solver_nwt" localSheetId="4" hidden="1">1</definedName>
    <definedName name="solver_opt" localSheetId="5" hidden="1">'finding cheapest plan'!$C$74</definedName>
    <definedName name="solver_opt" localSheetId="4" hidden="1">'finding the biggest proportion'!$S$1</definedName>
    <definedName name="solver_pre" localSheetId="5" hidden="1">0.000001</definedName>
    <definedName name="solver_pre" localSheetId="4" hidden="1">0.000001</definedName>
    <definedName name="solver_rbv" localSheetId="5" hidden="1">1</definedName>
    <definedName name="solver_rbv" localSheetId="4" hidden="1">1</definedName>
    <definedName name="solver_rel0" localSheetId="5" hidden="1">3</definedName>
    <definedName name="solver_rel0" localSheetId="4" hidden="1">3</definedName>
    <definedName name="solver_rel1" localSheetId="5" hidden="1">3</definedName>
    <definedName name="solver_rel1" localSheetId="4" hidden="1">3</definedName>
    <definedName name="solver_rel10" localSheetId="5" hidden="1">3</definedName>
    <definedName name="solver_rel10" localSheetId="4" hidden="1">3</definedName>
    <definedName name="solver_rel11" localSheetId="5" hidden="1">3</definedName>
    <definedName name="solver_rel11" localSheetId="4" hidden="1">3</definedName>
    <definedName name="solver_rel2" localSheetId="5" hidden="1">1</definedName>
    <definedName name="solver_rel2" localSheetId="4" hidden="1">3</definedName>
    <definedName name="solver_rel3" localSheetId="5" hidden="1">3</definedName>
    <definedName name="solver_rel3" localSheetId="4" hidden="1">1</definedName>
    <definedName name="solver_rel4" localSheetId="5" hidden="1">3</definedName>
    <definedName name="solver_rel4" localSheetId="4" hidden="1">1</definedName>
    <definedName name="solver_rel5" localSheetId="5" hidden="1">2</definedName>
    <definedName name="solver_rel5" localSheetId="4" hidden="1">1</definedName>
    <definedName name="solver_rel6" localSheetId="5" hidden="1">1</definedName>
    <definedName name="solver_rel6" localSheetId="4" hidden="1">1</definedName>
    <definedName name="solver_rel7" localSheetId="5" hidden="1">2</definedName>
    <definedName name="solver_rel7" localSheetId="4" hidden="1">2</definedName>
    <definedName name="solver_rel8" localSheetId="5" hidden="1">1</definedName>
    <definedName name="solver_rel8" localSheetId="4" hidden="1">1</definedName>
    <definedName name="solver_rel9" localSheetId="5" hidden="1">2</definedName>
    <definedName name="solver_rel9" localSheetId="4" hidden="1">2</definedName>
    <definedName name="solver_rhs0" localSheetId="5" hidden="1">'finding cheapest plan'!$D$79:$D$82</definedName>
    <definedName name="solver_rhs0" localSheetId="4" hidden="1">'finding the biggest proportion'!$D$76:$D$79</definedName>
    <definedName name="solver_rhs1" localSheetId="5" hidden="1">'finding cheapest plan'!$D$79:$D$82</definedName>
    <definedName name="solver_rhs1" localSheetId="4" hidden="1">'finding the biggest proportion'!$D$76:$D$79</definedName>
    <definedName name="solver_rhs10" localSheetId="5" hidden="1">'finding cheapest plan'!#REF!</definedName>
    <definedName name="solver_rhs10" localSheetId="4" hidden="1">'finding the biggest proportion'!#REF!</definedName>
    <definedName name="solver_rhs11" localSheetId="5" hidden="1">'finding cheapest plan'!#REF!</definedName>
    <definedName name="solver_rhs11" localSheetId="4" hidden="1">'finding the biggest proportion'!#REF!</definedName>
    <definedName name="solver_rhs2" localSheetId="5" hidden="1">'finding cheapest plan'!$D$89:$D$92</definedName>
    <definedName name="solver_rhs2" localSheetId="4" hidden="1">'finding the biggest proportion'!$R$6:$R$55</definedName>
    <definedName name="solver_rhs3" localSheetId="5" hidden="1">'finding cheapest plan'!$D$96:$D$99</definedName>
    <definedName name="solver_rhs3" localSheetId="4" hidden="1">'finding the biggest proportion'!$Q$2</definedName>
    <definedName name="solver_rhs4" localSheetId="5" hidden="1">'finding cheapest plan'!$R$6:$R$55</definedName>
    <definedName name="solver_rhs4" localSheetId="4" hidden="1">'finding the biggest proportion'!$Q$2</definedName>
    <definedName name="solver_rhs5" localSheetId="5" hidden="1">1238</definedName>
    <definedName name="solver_rhs5" localSheetId="4" hidden="1">'finding the biggest proportion'!$Q$2</definedName>
    <definedName name="solver_rhs6" localSheetId="5" hidden="1">'finding cheapest plan'!$E$58</definedName>
    <definedName name="solver_rhs6" localSheetId="4" hidden="1">'finding the biggest proportion'!$E$58</definedName>
    <definedName name="solver_rhs7" localSheetId="5" hidden="1">3240</definedName>
    <definedName name="solver_rhs7" localSheetId="4" hidden="1">3240</definedName>
    <definedName name="solver_rhs8" localSheetId="5" hidden="1">'finding cheapest plan'!$F$58</definedName>
    <definedName name="solver_rhs8" localSheetId="4" hidden="1">'finding the biggest proportion'!$F$58</definedName>
    <definedName name="solver_rhs9" localSheetId="5" hidden="1">'finding cheapest plan'!#REF!</definedName>
    <definedName name="solver_rhs9" localSheetId="4" hidden="1">'finding the biggest proportion'!#REF!</definedName>
    <definedName name="solver_rlx" localSheetId="5" hidden="1">2</definedName>
    <definedName name="solver_rlx" localSheetId="4" hidden="1">2</definedName>
    <definedName name="solver_rsd" localSheetId="5" hidden="1">0</definedName>
    <definedName name="solver_rsd" localSheetId="4" hidden="1">0</definedName>
    <definedName name="solver_scl" localSheetId="5" hidden="1">1</definedName>
    <definedName name="solver_scl" localSheetId="4" hidden="1">1</definedName>
    <definedName name="solver_sho" localSheetId="5" hidden="1">2</definedName>
    <definedName name="solver_sho" localSheetId="4" hidden="1">2</definedName>
    <definedName name="solver_ssz" localSheetId="5" hidden="1">100</definedName>
    <definedName name="solver_ssz" localSheetId="4" hidden="1">100</definedName>
    <definedName name="solver_tim" localSheetId="5" hidden="1">2147483647</definedName>
    <definedName name="solver_tim" localSheetId="4" hidden="1">2147483647</definedName>
    <definedName name="solver_tol" localSheetId="5" hidden="1">0.01</definedName>
    <definedName name="solver_tol" localSheetId="4" hidden="1">0.01</definedName>
    <definedName name="solver_typ" localSheetId="5" hidden="1">2</definedName>
    <definedName name="solver_typ" localSheetId="4" hidden="1">1</definedName>
    <definedName name="solver_val" localSheetId="5" hidden="1">0</definedName>
    <definedName name="solver_val" localSheetId="4" hidden="1">0</definedName>
    <definedName name="solver_ver" localSheetId="5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4" l="1"/>
  <c r="AD7" i="14"/>
  <c r="AE7" i="14"/>
  <c r="AF7" i="14"/>
  <c r="AC8" i="14"/>
  <c r="AD8" i="14"/>
  <c r="AE8" i="14"/>
  <c r="AF8" i="14"/>
  <c r="AC9" i="14"/>
  <c r="AD9" i="14"/>
  <c r="AE9" i="14"/>
  <c r="AF9" i="14"/>
  <c r="AC10" i="14"/>
  <c r="AD10" i="14"/>
  <c r="AE10" i="14"/>
  <c r="AF10" i="14"/>
  <c r="AC11" i="14"/>
  <c r="AD11" i="14"/>
  <c r="AE11" i="14"/>
  <c r="AF11" i="14"/>
  <c r="AC12" i="14"/>
  <c r="AD12" i="14"/>
  <c r="AE12" i="14"/>
  <c r="AF12" i="14"/>
  <c r="AC13" i="14"/>
  <c r="AD13" i="14"/>
  <c r="AE13" i="14"/>
  <c r="AF13" i="14"/>
  <c r="AC14" i="14"/>
  <c r="AD14" i="14"/>
  <c r="AE14" i="14"/>
  <c r="AF14" i="14"/>
  <c r="AC15" i="14"/>
  <c r="AD15" i="14"/>
  <c r="AE15" i="14"/>
  <c r="AF15" i="14"/>
  <c r="AC16" i="14"/>
  <c r="AD16" i="14"/>
  <c r="AE16" i="14"/>
  <c r="AF16" i="14"/>
  <c r="AC17" i="14"/>
  <c r="AD17" i="14"/>
  <c r="AE17" i="14"/>
  <c r="AF17" i="14"/>
  <c r="AC18" i="14"/>
  <c r="AD18" i="14"/>
  <c r="AE18" i="14"/>
  <c r="AF18" i="14"/>
  <c r="AC19" i="14"/>
  <c r="AD19" i="14"/>
  <c r="AE19" i="14"/>
  <c r="AF19" i="14"/>
  <c r="AC20" i="14"/>
  <c r="AD20" i="14"/>
  <c r="AE20" i="14"/>
  <c r="AF20" i="14"/>
  <c r="AC21" i="14"/>
  <c r="AD21" i="14"/>
  <c r="AE21" i="14"/>
  <c r="AF21" i="14"/>
  <c r="AC22" i="14"/>
  <c r="AD22" i="14"/>
  <c r="AE22" i="14"/>
  <c r="AF22" i="14"/>
  <c r="AC23" i="14"/>
  <c r="AD23" i="14"/>
  <c r="AE23" i="14"/>
  <c r="AF23" i="14"/>
  <c r="AC24" i="14"/>
  <c r="AD24" i="14"/>
  <c r="AE24" i="14"/>
  <c r="AF24" i="14"/>
  <c r="AC25" i="14"/>
  <c r="AD25" i="14"/>
  <c r="AE25" i="14"/>
  <c r="AF25" i="14"/>
  <c r="AC26" i="14"/>
  <c r="AD26" i="14"/>
  <c r="AE26" i="14"/>
  <c r="AF26" i="14"/>
  <c r="AC27" i="14"/>
  <c r="AD27" i="14"/>
  <c r="AE27" i="14"/>
  <c r="AF27" i="14"/>
  <c r="AC28" i="14"/>
  <c r="AD28" i="14"/>
  <c r="AE28" i="14"/>
  <c r="AF28" i="14"/>
  <c r="AC29" i="14"/>
  <c r="AD29" i="14"/>
  <c r="AE29" i="14"/>
  <c r="AF29" i="14"/>
  <c r="AC30" i="14"/>
  <c r="AD30" i="14"/>
  <c r="AE30" i="14"/>
  <c r="AF30" i="14"/>
  <c r="AC31" i="14"/>
  <c r="AD31" i="14"/>
  <c r="AE31" i="14"/>
  <c r="AF31" i="14"/>
  <c r="AC32" i="14"/>
  <c r="AD32" i="14"/>
  <c r="AE32" i="14"/>
  <c r="AF32" i="14"/>
  <c r="AC33" i="14"/>
  <c r="AD33" i="14"/>
  <c r="AE33" i="14"/>
  <c r="AF33" i="14"/>
  <c r="AC34" i="14"/>
  <c r="AD34" i="14"/>
  <c r="AE34" i="14"/>
  <c r="AF34" i="14"/>
  <c r="AC35" i="14"/>
  <c r="AD35" i="14"/>
  <c r="AE35" i="14"/>
  <c r="AF35" i="14"/>
  <c r="AC36" i="14"/>
  <c r="AD36" i="14"/>
  <c r="AE36" i="14"/>
  <c r="AF36" i="14"/>
  <c r="AC37" i="14"/>
  <c r="AD37" i="14"/>
  <c r="AE37" i="14"/>
  <c r="AF37" i="14"/>
  <c r="AC38" i="14"/>
  <c r="AD38" i="14"/>
  <c r="AE38" i="14"/>
  <c r="AF38" i="14"/>
  <c r="AC39" i="14"/>
  <c r="AD39" i="14"/>
  <c r="AE39" i="14"/>
  <c r="AF39" i="14"/>
  <c r="AC40" i="14"/>
  <c r="AD40" i="14"/>
  <c r="AE40" i="14"/>
  <c r="AF40" i="14"/>
  <c r="AC41" i="14"/>
  <c r="AD41" i="14"/>
  <c r="AE41" i="14"/>
  <c r="AF41" i="14"/>
  <c r="AC42" i="14"/>
  <c r="AD42" i="14"/>
  <c r="AE42" i="14"/>
  <c r="AF42" i="14"/>
  <c r="AC43" i="14"/>
  <c r="AD43" i="14"/>
  <c r="AE43" i="14"/>
  <c r="AF43" i="14"/>
  <c r="AC44" i="14"/>
  <c r="AD44" i="14"/>
  <c r="AE44" i="14"/>
  <c r="AF44" i="14"/>
  <c r="AC45" i="14"/>
  <c r="AD45" i="14"/>
  <c r="AE45" i="14"/>
  <c r="AF45" i="14"/>
  <c r="AC46" i="14"/>
  <c r="AD46" i="14"/>
  <c r="AE46" i="14"/>
  <c r="AF46" i="14"/>
  <c r="AC47" i="14"/>
  <c r="AD47" i="14"/>
  <c r="AE47" i="14"/>
  <c r="AF47" i="14"/>
  <c r="AC48" i="14"/>
  <c r="AD48" i="14"/>
  <c r="AE48" i="14"/>
  <c r="AF48" i="14"/>
  <c r="AC49" i="14"/>
  <c r="AD49" i="14"/>
  <c r="AE49" i="14"/>
  <c r="AF49" i="14"/>
  <c r="AC50" i="14"/>
  <c r="AD50" i="14"/>
  <c r="AE50" i="14"/>
  <c r="AF50" i="14"/>
  <c r="AC51" i="14"/>
  <c r="AD51" i="14"/>
  <c r="AE51" i="14"/>
  <c r="AF51" i="14"/>
  <c r="AC52" i="14"/>
  <c r="AD52" i="14"/>
  <c r="AE52" i="14"/>
  <c r="AF52" i="14"/>
  <c r="AC53" i="14"/>
  <c r="AD53" i="14"/>
  <c r="AE53" i="14"/>
  <c r="AF53" i="14"/>
  <c r="AC54" i="14"/>
  <c r="AD54" i="14"/>
  <c r="AE54" i="14"/>
  <c r="AF54" i="14"/>
  <c r="AC55" i="14"/>
  <c r="AD55" i="14"/>
  <c r="AE55" i="14"/>
  <c r="AF55" i="14"/>
  <c r="AD6" i="14"/>
  <c r="AE6" i="14"/>
  <c r="AF6" i="14"/>
  <c r="AC6" i="14"/>
  <c r="Q6" i="19" l="1"/>
  <c r="R6" i="19"/>
  <c r="Q7" i="19"/>
  <c r="R7" i="19"/>
  <c r="Q8" i="19"/>
  <c r="R8" i="19"/>
  <c r="Q9" i="19"/>
  <c r="R9" i="19"/>
  <c r="Q10" i="19"/>
  <c r="R10" i="19"/>
  <c r="Q11" i="19"/>
  <c r="R11" i="19"/>
  <c r="Q12" i="19"/>
  <c r="R12" i="19"/>
  <c r="Q13" i="19"/>
  <c r="R13" i="19"/>
  <c r="Q14" i="19"/>
  <c r="R14" i="19"/>
  <c r="Q15" i="19"/>
  <c r="R15" i="19"/>
  <c r="Q16" i="19"/>
  <c r="R16" i="19"/>
  <c r="Q17" i="19"/>
  <c r="R17" i="19"/>
  <c r="Q18" i="19"/>
  <c r="R18" i="19"/>
  <c r="Q19" i="19"/>
  <c r="R19" i="19"/>
  <c r="Q20" i="19"/>
  <c r="R20" i="19"/>
  <c r="Q21" i="19"/>
  <c r="R21" i="19"/>
  <c r="Q22" i="19"/>
  <c r="R22" i="19"/>
  <c r="Q23" i="19"/>
  <c r="R23" i="19"/>
  <c r="Q24" i="19"/>
  <c r="R24" i="19"/>
  <c r="Q25" i="19"/>
  <c r="R25" i="19"/>
  <c r="Q26" i="19"/>
  <c r="R26" i="19"/>
  <c r="Q27" i="19"/>
  <c r="R27" i="19"/>
  <c r="Q28" i="19"/>
  <c r="R28" i="19"/>
  <c r="Q29" i="19"/>
  <c r="R29" i="19"/>
  <c r="Q30" i="19"/>
  <c r="R30" i="19"/>
  <c r="Q31" i="19"/>
  <c r="R31" i="19"/>
  <c r="Q32" i="19"/>
  <c r="R32" i="19"/>
  <c r="Q33" i="19"/>
  <c r="R33" i="19"/>
  <c r="Q34" i="19"/>
  <c r="R34" i="19"/>
  <c r="Q35" i="19"/>
  <c r="R35" i="19"/>
  <c r="Q36" i="19"/>
  <c r="R36" i="19"/>
  <c r="Q37" i="19"/>
  <c r="R37" i="19"/>
  <c r="Q38" i="19"/>
  <c r="R38" i="19"/>
  <c r="Q39" i="19"/>
  <c r="R39" i="19"/>
  <c r="Q40" i="19"/>
  <c r="R40" i="19"/>
  <c r="Q41" i="19"/>
  <c r="R41" i="19"/>
  <c r="Q42" i="19"/>
  <c r="R42" i="19"/>
  <c r="Q43" i="19"/>
  <c r="R43" i="19"/>
  <c r="Q44" i="19"/>
  <c r="R44" i="19"/>
  <c r="Q45" i="19"/>
  <c r="R45" i="19"/>
  <c r="Q46" i="19"/>
  <c r="R46" i="19"/>
  <c r="Q47" i="19"/>
  <c r="R47" i="19"/>
  <c r="Q48" i="19"/>
  <c r="R48" i="19"/>
  <c r="Q49" i="19"/>
  <c r="R49" i="19"/>
  <c r="Q50" i="19"/>
  <c r="R50" i="19"/>
  <c r="Q51" i="19"/>
  <c r="R51" i="19"/>
  <c r="Q52" i="19"/>
  <c r="R52" i="19"/>
  <c r="Q53" i="19"/>
  <c r="R53" i="19"/>
  <c r="Q54" i="19"/>
  <c r="R54" i="19"/>
  <c r="Q55" i="19"/>
  <c r="R55" i="19"/>
  <c r="R50" i="14"/>
  <c r="R51" i="14"/>
  <c r="R52" i="14"/>
  <c r="R53" i="14"/>
  <c r="R54" i="14"/>
  <c r="R55" i="14"/>
  <c r="R49" i="14"/>
  <c r="R39" i="14"/>
  <c r="R40" i="14"/>
  <c r="R41" i="14"/>
  <c r="R42" i="14"/>
  <c r="R43" i="14"/>
  <c r="R44" i="14"/>
  <c r="R45" i="14"/>
  <c r="R46" i="14"/>
  <c r="R47" i="14"/>
  <c r="R38" i="14"/>
  <c r="R29" i="14"/>
  <c r="R30" i="14"/>
  <c r="R31" i="14"/>
  <c r="R32" i="14"/>
  <c r="R33" i="14"/>
  <c r="R34" i="14"/>
  <c r="R35" i="14"/>
  <c r="R36" i="14"/>
  <c r="R28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11" i="14"/>
  <c r="R7" i="14"/>
  <c r="R8" i="14"/>
  <c r="R9" i="14"/>
  <c r="R6" i="14"/>
  <c r="D79" i="19"/>
  <c r="B79" i="19"/>
  <c r="D78" i="19"/>
  <c r="B78" i="19"/>
  <c r="D77" i="19"/>
  <c r="B77" i="19"/>
  <c r="D76" i="19"/>
  <c r="B76" i="19"/>
  <c r="C68" i="19"/>
  <c r="C59" i="19"/>
  <c r="R37" i="14"/>
  <c r="C59" i="14"/>
  <c r="D79" i="14" l="1"/>
  <c r="R27" i="14"/>
  <c r="R48" i="14"/>
  <c r="R10" i="14"/>
  <c r="B97" i="14"/>
  <c r="B98" i="14"/>
  <c r="B99" i="14"/>
  <c r="B96" i="14"/>
  <c r="B90" i="14"/>
  <c r="B91" i="14"/>
  <c r="B92" i="14"/>
  <c r="B89" i="14"/>
  <c r="D92" i="14"/>
  <c r="D99" i="14" s="1"/>
  <c r="D91" i="14"/>
  <c r="D98" i="14" s="1"/>
  <c r="D90" i="14"/>
  <c r="D97" i="14" s="1"/>
  <c r="D89" i="14"/>
  <c r="D96" i="14" s="1"/>
  <c r="D82" i="14"/>
  <c r="D81" i="14"/>
  <c r="D80" i="14"/>
  <c r="B80" i="14"/>
  <c r="B79" i="14"/>
  <c r="B82" i="14"/>
  <c r="B81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J8" i="6"/>
  <c r="I8" i="6"/>
  <c r="H8" i="6"/>
  <c r="C74" i="14" l="1"/>
  <c r="C68" i="14"/>
  <c r="X43" i="6"/>
  <c r="Y43" i="6"/>
  <c r="Z43" i="6"/>
  <c r="AA43" i="6"/>
  <c r="X44" i="6"/>
  <c r="Y44" i="6"/>
  <c r="Z44" i="6"/>
  <c r="AA44" i="6"/>
  <c r="X45" i="6"/>
  <c r="Y45" i="6"/>
  <c r="Z45" i="6"/>
  <c r="AA45" i="6"/>
  <c r="X46" i="6"/>
  <c r="Y46" i="6"/>
  <c r="Z46" i="6"/>
  <c r="AA46" i="6"/>
  <c r="X47" i="6"/>
  <c r="Y47" i="6"/>
  <c r="Z47" i="6"/>
  <c r="AA47" i="6"/>
  <c r="X48" i="6"/>
  <c r="Y48" i="6"/>
  <c r="Z48" i="6"/>
  <c r="AA48" i="6"/>
  <c r="X49" i="6"/>
  <c r="Y49" i="6"/>
  <c r="Z49" i="6"/>
  <c r="AA49" i="6"/>
  <c r="X50" i="6"/>
  <c r="Y50" i="6"/>
  <c r="Z50" i="6"/>
  <c r="AA50" i="6"/>
  <c r="X51" i="6"/>
  <c r="Y51" i="6"/>
  <c r="Z51" i="6"/>
  <c r="AA51" i="6"/>
  <c r="X52" i="6"/>
  <c r="Y52" i="6"/>
  <c r="Z52" i="6"/>
  <c r="AA52" i="6"/>
  <c r="X53" i="6"/>
  <c r="Y53" i="6"/>
  <c r="Z53" i="6"/>
  <c r="AA53" i="6"/>
  <c r="X54" i="6"/>
  <c r="Y54" i="6"/>
  <c r="Z54" i="6"/>
  <c r="AA54" i="6"/>
  <c r="X55" i="6"/>
  <c r="Y55" i="6"/>
  <c r="Z55" i="6"/>
  <c r="AA55" i="6"/>
  <c r="X56" i="6"/>
  <c r="Y56" i="6"/>
  <c r="Z56" i="6"/>
  <c r="AA56" i="6"/>
  <c r="X57" i="6"/>
  <c r="Y57" i="6"/>
  <c r="Z57" i="6"/>
  <c r="AA57" i="6"/>
  <c r="X58" i="6"/>
  <c r="Y58" i="6"/>
  <c r="Z58" i="6"/>
  <c r="AA58" i="6"/>
  <c r="X59" i="6"/>
  <c r="Y59" i="6"/>
  <c r="Z59" i="6"/>
  <c r="AA59" i="6"/>
  <c r="X60" i="6"/>
  <c r="Y60" i="6"/>
  <c r="Z60" i="6"/>
  <c r="AA60" i="6"/>
  <c r="X61" i="6"/>
  <c r="Y61" i="6"/>
  <c r="Z61" i="6"/>
  <c r="AA61" i="6"/>
  <c r="X62" i="6"/>
  <c r="Y62" i="6"/>
  <c r="Z62" i="6"/>
  <c r="AA62" i="6"/>
  <c r="X63" i="6"/>
  <c r="Y63" i="6"/>
  <c r="Z63" i="6"/>
  <c r="AA63" i="6"/>
  <c r="X64" i="6"/>
  <c r="Y64" i="6"/>
  <c r="Z64" i="6"/>
  <c r="AA64" i="6"/>
  <c r="X65" i="6"/>
  <c r="Y65" i="6"/>
  <c r="Z65" i="6"/>
  <c r="AA65" i="6"/>
  <c r="X66" i="6"/>
  <c r="Y66" i="6"/>
  <c r="Z66" i="6"/>
  <c r="AA66" i="6"/>
  <c r="X67" i="6"/>
  <c r="Y67" i="6"/>
  <c r="Z67" i="6"/>
  <c r="AA67" i="6"/>
  <c r="X68" i="6"/>
  <c r="Y68" i="6"/>
  <c r="Z68" i="6"/>
  <c r="AA68" i="6"/>
  <c r="X69" i="6"/>
  <c r="Y69" i="6"/>
  <c r="Z69" i="6"/>
  <c r="AA69" i="6"/>
  <c r="X70" i="6"/>
  <c r="Y70" i="6"/>
  <c r="Z70" i="6"/>
  <c r="AA70" i="6"/>
  <c r="X71" i="6"/>
  <c r="Y71" i="6"/>
  <c r="Z71" i="6"/>
  <c r="AA71" i="6"/>
  <c r="X72" i="6"/>
  <c r="Y72" i="6"/>
  <c r="Z72" i="6"/>
  <c r="AA72" i="6"/>
  <c r="X73" i="6"/>
  <c r="Y73" i="6"/>
  <c r="Z73" i="6"/>
  <c r="AA73" i="6"/>
  <c r="X74" i="6"/>
  <c r="Y74" i="6"/>
  <c r="Z74" i="6"/>
  <c r="AA74" i="6"/>
  <c r="X75" i="6"/>
  <c r="Y75" i="6"/>
  <c r="Z75" i="6"/>
  <c r="AA75" i="6"/>
  <c r="X76" i="6"/>
  <c r="Y76" i="6"/>
  <c r="Z76" i="6"/>
  <c r="AA76" i="6"/>
  <c r="X77" i="6"/>
  <c r="Y77" i="6"/>
  <c r="Z77" i="6"/>
  <c r="AA77" i="6"/>
  <c r="X78" i="6"/>
  <c r="Y78" i="6"/>
  <c r="Z78" i="6"/>
  <c r="AA78" i="6"/>
  <c r="X79" i="6"/>
  <c r="Y79" i="6"/>
  <c r="Z79" i="6"/>
  <c r="AA79" i="6"/>
  <c r="X80" i="6"/>
  <c r="Y80" i="6"/>
  <c r="Z80" i="6"/>
  <c r="AA80" i="6"/>
  <c r="X32" i="6"/>
  <c r="Y32" i="6"/>
  <c r="Z32" i="6"/>
  <c r="AA32" i="6"/>
  <c r="X33" i="6"/>
  <c r="Y33" i="6"/>
  <c r="Z33" i="6"/>
  <c r="AA33" i="6"/>
  <c r="X34" i="6"/>
  <c r="Y34" i="6"/>
  <c r="Z34" i="6"/>
  <c r="AA34" i="6"/>
  <c r="X35" i="6"/>
  <c r="Y35" i="6"/>
  <c r="Z35" i="6"/>
  <c r="AA35" i="6"/>
  <c r="X36" i="6"/>
  <c r="Y36" i="6"/>
  <c r="Z36" i="6"/>
  <c r="AA36" i="6"/>
  <c r="X37" i="6"/>
  <c r="Y37" i="6"/>
  <c r="Z37" i="6"/>
  <c r="AA37" i="6"/>
  <c r="X38" i="6"/>
  <c r="Y38" i="6"/>
  <c r="Z38" i="6"/>
  <c r="AA38" i="6"/>
  <c r="X39" i="6"/>
  <c r="Y39" i="6"/>
  <c r="Z39" i="6"/>
  <c r="AA39" i="6"/>
  <c r="X40" i="6"/>
  <c r="Y40" i="6"/>
  <c r="Z40" i="6"/>
  <c r="AA40" i="6"/>
  <c r="X41" i="6"/>
  <c r="Y41" i="6"/>
  <c r="Z41" i="6"/>
  <c r="AA41" i="6"/>
  <c r="X42" i="6"/>
  <c r="Y42" i="6"/>
  <c r="Z42" i="6"/>
  <c r="AA42" i="6"/>
  <c r="AA31" i="6"/>
  <c r="Y31" i="6"/>
  <c r="Z31" i="6"/>
  <c r="X31" i="6"/>
  <c r="E9" i="6" l="1"/>
  <c r="D9" i="6"/>
  <c r="C9" i="6"/>
  <c r="B9" i="6"/>
</calcChain>
</file>

<file path=xl/sharedStrings.xml><?xml version="1.0" encoding="utf-8"?>
<sst xmlns="http://schemas.openxmlformats.org/spreadsheetml/2006/main" count="1875" uniqueCount="203">
  <si>
    <t>State</t>
  </si>
  <si>
    <t>Cumulative Deaths</t>
  </si>
  <si>
    <t>Date of Peak Hospital Use</t>
  </si>
  <si>
    <t>Beds Used at Peak</t>
  </si>
  <si>
    <t>ICU Beds Used at Peak</t>
  </si>
  <si>
    <t>Proportion of Intensive Cases</t>
  </si>
  <si>
    <t>Ventilators Used at Peak</t>
  </si>
  <si>
    <t>Excess Bed Demand</t>
  </si>
  <si>
    <t>Excess ICU Demand</t>
  </si>
  <si>
    <t>Cumulative Bed Days</t>
  </si>
  <si>
    <t>Cumulative ICU Days</t>
  </si>
  <si>
    <t>Cumulative Ventilator Days</t>
  </si>
  <si>
    <t>Alabama</t>
  </si>
  <si>
    <t xml:space="preserve">04/24/2020 </t>
  </si>
  <si>
    <t>Alaska</t>
  </si>
  <si>
    <t xml:space="preserve">04/26/2020 </t>
  </si>
  <si>
    <t>Arizona</t>
  </si>
  <si>
    <t xml:space="preserve">04/19/2020 </t>
  </si>
  <si>
    <t>Arkansas</t>
  </si>
  <si>
    <t xml:space="preserve">04/25/2020 </t>
  </si>
  <si>
    <t>California</t>
  </si>
  <si>
    <t>Colorado</t>
  </si>
  <si>
    <t xml:space="preserve">04/28/2020 </t>
  </si>
  <si>
    <t>Connecticut</t>
  </si>
  <si>
    <t xml:space="preserve">04/10/2020 </t>
  </si>
  <si>
    <t>Delaware</t>
  </si>
  <si>
    <t>Florida</t>
  </si>
  <si>
    <t xml:space="preserve">05/14/2020 </t>
  </si>
  <si>
    <t>Georgia</t>
  </si>
  <si>
    <t xml:space="preserve">04/21/2020 </t>
  </si>
  <si>
    <t>Hawaii</t>
  </si>
  <si>
    <t>Idaho</t>
  </si>
  <si>
    <t>Illinois</t>
  </si>
  <si>
    <t xml:space="preserve">04/16/2020 </t>
  </si>
  <si>
    <t>Indiana</t>
  </si>
  <si>
    <t xml:space="preserve">04/14/2020 </t>
  </si>
  <si>
    <t>Iowa</t>
  </si>
  <si>
    <t>Kansas</t>
  </si>
  <si>
    <t>Kentucky</t>
  </si>
  <si>
    <t xml:space="preserve">05/05/2020 </t>
  </si>
  <si>
    <t>Louisiana</t>
  </si>
  <si>
    <t xml:space="preserve">04/08/2020 </t>
  </si>
  <si>
    <t>Maine</t>
  </si>
  <si>
    <t>Maryland</t>
  </si>
  <si>
    <t>Massachusetts</t>
  </si>
  <si>
    <t xml:space="preserve">04/12/2020 </t>
  </si>
  <si>
    <t>Michigan</t>
  </si>
  <si>
    <t>Minnesota</t>
  </si>
  <si>
    <t>Mississippi</t>
  </si>
  <si>
    <t xml:space="preserve">04/23/2020 </t>
  </si>
  <si>
    <t>Missouri</t>
  </si>
  <si>
    <t xml:space="preserve">04/20/2020 </t>
  </si>
  <si>
    <t>Montana</t>
  </si>
  <si>
    <t>Nebraska</t>
  </si>
  <si>
    <t>Nevada</t>
  </si>
  <si>
    <t xml:space="preserve">04/15/2020 </t>
  </si>
  <si>
    <t>New Hampshire</t>
  </si>
  <si>
    <t>New Jersey</t>
  </si>
  <si>
    <t xml:space="preserve">04/11/2020 </t>
  </si>
  <si>
    <t>New Mexico</t>
  </si>
  <si>
    <t>New York</t>
  </si>
  <si>
    <t xml:space="preserve">04/06/2020 </t>
  </si>
  <si>
    <t>North Carolina</t>
  </si>
  <si>
    <t xml:space="preserve">04/22/2020 </t>
  </si>
  <si>
    <t>North Dakota</t>
  </si>
  <si>
    <t>Ohio</t>
  </si>
  <si>
    <t>Oklahoma</t>
  </si>
  <si>
    <t xml:space="preserve">04/17/2020 </t>
  </si>
  <si>
    <t>Oregon</t>
  </si>
  <si>
    <t>Pennsylvania</t>
  </si>
  <si>
    <t>Rhode Island</t>
  </si>
  <si>
    <t>South Carolina</t>
  </si>
  <si>
    <t xml:space="preserve">05/02/2020 </t>
  </si>
  <si>
    <t>South Dakota</t>
  </si>
  <si>
    <t>Tennessee</t>
  </si>
  <si>
    <t>Texas</t>
  </si>
  <si>
    <t xml:space="preserve">04/18/2020 </t>
  </si>
  <si>
    <t>Utah</t>
  </si>
  <si>
    <t>Vermont</t>
  </si>
  <si>
    <t xml:space="preserve">04/05/2020 </t>
  </si>
  <si>
    <t>Virginia</t>
  </si>
  <si>
    <t>Washington</t>
  </si>
  <si>
    <t>West Virginia</t>
  </si>
  <si>
    <t>Wisconsin</t>
  </si>
  <si>
    <t xml:space="preserve">05/22/2020 </t>
  </si>
  <si>
    <t>Wyoming</t>
  </si>
  <si>
    <t>Origin</t>
  </si>
  <si>
    <t>Destination</t>
  </si>
  <si>
    <t>Airline distance (km)</t>
  </si>
  <si>
    <t>Airline distance (miles)</t>
  </si>
  <si>
    <t>Driving distance (km)</t>
  </si>
  <si>
    <t>Driving distance (miles)</t>
  </si>
  <si>
    <t>Driving duration (minutes)</t>
  </si>
  <si>
    <t>Time diff</t>
  </si>
  <si>
    <t>Bearing</t>
  </si>
  <si>
    <t>Compass</t>
  </si>
  <si>
    <t xml:space="preserve">Michigan </t>
  </si>
  <si>
    <t>S</t>
  </si>
  <si>
    <t>NW</t>
  </si>
  <si>
    <t>WSW</t>
  </si>
  <si>
    <t>SSW</t>
  </si>
  <si>
    <t>W</t>
  </si>
  <si>
    <t>ESE</t>
  </si>
  <si>
    <t>SSE</t>
  </si>
  <si>
    <t>Georgia, USA</t>
  </si>
  <si>
    <t>SW</t>
  </si>
  <si>
    <t>E</t>
  </si>
  <si>
    <t>SE</t>
  </si>
  <si>
    <t>N</t>
  </si>
  <si>
    <t>WNW</t>
  </si>
  <si>
    <t xml:space="preserve"> Texas  </t>
  </si>
  <si>
    <t>NNW</t>
  </si>
  <si>
    <t>ENE</t>
  </si>
  <si>
    <t>NE</t>
  </si>
  <si>
    <t>NNE</t>
  </si>
  <si>
    <t xml:space="preserve">California </t>
  </si>
  <si>
    <t xml:space="preserve">New York </t>
  </si>
  <si>
    <t xml:space="preserve">Montana </t>
  </si>
  <si>
    <r>
      <t>Source: IHME COVID-19 health service utilization forecasting team</t>
    </r>
    <r>
      <rPr>
        <b/>
        <sz val="16"/>
        <color theme="1"/>
        <rFont val="Calibri"/>
        <family val="2"/>
        <scheme val="minor"/>
      </rPr>
      <t xml:space="preserve"> </t>
    </r>
  </si>
  <si>
    <t xml:space="preserve">https://www.medrxiv.org/content/10.1101/2020.03.27.20043752v1 </t>
  </si>
  <si>
    <t>https://bulk.distance.to/?utm_source=website&amp;utm_medium=link&amp;utm_campaign=btn</t>
  </si>
  <si>
    <t>Source: Distance.to</t>
  </si>
  <si>
    <t>Exhibit 4</t>
  </si>
  <si>
    <t>VENTILATORS DEMAND AT PEAK</t>
  </si>
  <si>
    <t>(units)</t>
  </si>
  <si>
    <t>States</t>
  </si>
  <si>
    <t>Required</t>
  </si>
  <si>
    <t>Lower-bound</t>
  </si>
  <si>
    <t>Upper-bound</t>
  </si>
  <si>
    <t>TOTAL</t>
  </si>
  <si>
    <t>Source: IHME Forecast, Ventilator Data</t>
  </si>
  <si>
    <t xml:space="preserve">EXHIBIT 1 – VENTEC VENTILATORS </t>
  </si>
  <si>
    <t>EXHIBIT 2 – GM MANUFACTURING PLANTS AND COVID-19 EPICENTERS BY MAGNITUDE</t>
  </si>
  <si>
    <t>EXHIBIT 3 – NATIONWIDE PROJECTED DEMAND FOR VENTILATORS WITH HIGH AND LOW SCENARIOS</t>
  </si>
  <si>
    <t>Exhibit 5</t>
  </si>
  <si>
    <t>COST PER UNIT AND CAPACITY OF EACH MANUFACTURING PLANT</t>
  </si>
  <si>
    <t xml:space="preserve">Plants </t>
  </si>
  <si>
    <t>Capacity (unit/month)</t>
  </si>
  <si>
    <t xml:space="preserve">Required Utilization </t>
  </si>
  <si>
    <t>Number of wokring hours</t>
  </si>
  <si>
    <t>Labour cost (US$ per hour)</t>
  </si>
  <si>
    <t>Weekend labour cost (US$ per hour)</t>
  </si>
  <si>
    <t>Weekend staff utilization</t>
  </si>
  <si>
    <t>Number of employees</t>
  </si>
  <si>
    <t>Plant monthly labour cost (US$)</t>
  </si>
  <si>
    <t>Ventilator parts costs (US$ per unit)</t>
  </si>
  <si>
    <t>Exhibit 6</t>
  </si>
  <si>
    <t>TRANSPORTATION COSTS</t>
  </si>
  <si>
    <t>DRIVING DISTANCE</t>
  </si>
  <si>
    <t>DRIVING DURATION</t>
  </si>
  <si>
    <t>(US$ per delivery)</t>
  </si>
  <si>
    <t>(miles)</t>
  </si>
  <si>
    <t>(minutes)</t>
  </si>
  <si>
    <t>Manufacturing Plant</t>
  </si>
  <si>
    <t>Factors</t>
  </si>
  <si>
    <t>Fuel Price (US$ per gallons)</t>
  </si>
  <si>
    <t>Fuel Efficiency for semi-truck (miles per gallon)</t>
  </si>
  <si>
    <t>Fuel Cost per distance (US$ per miles)</t>
  </si>
  <si>
    <t>Driver hourly rate (US$)</t>
  </si>
  <si>
    <t>Number of drivers per delivery</t>
  </si>
  <si>
    <t>Number of trips per delivery</t>
  </si>
  <si>
    <r>
      <t>Volume of semi-truck (cm</t>
    </r>
    <r>
      <rPr>
        <vertAlign val="superscript"/>
        <sz val="12"/>
        <color rgb="FF000000"/>
        <rFont val="Calibri (Body)"/>
      </rPr>
      <t>3</t>
    </r>
    <r>
      <rPr>
        <sz val="12"/>
        <color rgb="FF000000"/>
        <rFont val="Calibri"/>
        <family val="2"/>
        <scheme val="minor"/>
      </rPr>
      <t>)</t>
    </r>
  </si>
  <si>
    <r>
      <t>Volume of ventilator (cm</t>
    </r>
    <r>
      <rPr>
        <vertAlign val="superscript"/>
        <sz val="12"/>
        <color rgb="FF000000"/>
        <rFont val="Calibri (Body)"/>
      </rPr>
      <t>3</t>
    </r>
    <r>
      <rPr>
        <sz val="12"/>
        <color rgb="FF000000"/>
        <rFont val="Calibri (Body)"/>
      </rPr>
      <t>)</t>
    </r>
  </si>
  <si>
    <t>Maximum number of ventilators carried per truck</t>
  </si>
  <si>
    <t>Allocation Matrix</t>
  </si>
  <si>
    <t>total production</t>
  </si>
  <si>
    <t>total sent to each state</t>
  </si>
  <si>
    <t>states</t>
  </si>
  <si>
    <t>TRANSPORTATION COSTS per delivery</t>
  </si>
  <si>
    <t>min</t>
  </si>
  <si>
    <t>plants constraints</t>
  </si>
  <si>
    <t>&lt;=</t>
  </si>
  <si>
    <t>&gt;=</t>
  </si>
  <si>
    <t>total</t>
  </si>
  <si>
    <t>new york demand not met by the new york plant</t>
  </si>
  <si>
    <t>least proportion met in each state</t>
  </si>
  <si>
    <t>P proportion of the required demand except main 4</t>
  </si>
  <si>
    <t xml:space="preserve"> 34.9% demand of each state except the main 4</t>
  </si>
  <si>
    <t>proportion</t>
  </si>
  <si>
    <t>max</t>
  </si>
  <si>
    <t>tranportation costs</t>
  </si>
  <si>
    <t>*deliveries are very smaller than this maximum amount</t>
  </si>
  <si>
    <t>labor cost</t>
  </si>
  <si>
    <t>production cost per unit</t>
  </si>
  <si>
    <t>total cost</t>
  </si>
  <si>
    <t>production cost</t>
  </si>
  <si>
    <t>total transportation cost</t>
  </si>
  <si>
    <t>transportation cost</t>
  </si>
  <si>
    <t>one generic price</t>
  </si>
  <si>
    <t>markup</t>
  </si>
  <si>
    <t>final generic price</t>
  </si>
  <si>
    <t>calculating price</t>
  </si>
  <si>
    <t>contraints</t>
  </si>
  <si>
    <t>constraints</t>
  </si>
  <si>
    <t>Calculating Price for GM as a Whole</t>
  </si>
  <si>
    <t>Transportation Cost</t>
  </si>
  <si>
    <t>Labour Cost</t>
  </si>
  <si>
    <t xml:space="preserve"> $-   </t>
  </si>
  <si>
    <t>Production Cost</t>
  </si>
  <si>
    <t>Total cost</t>
  </si>
  <si>
    <t>Cost/Unit</t>
  </si>
  <si>
    <t>Final Price (w/ 5% mark-up)</t>
  </si>
  <si>
    <t>minimum price for each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</si>
</sst>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74" formatCode="&quot;$&quot;#,##0.00"/>
  </numFmts>
  <fonts count="18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b/>
      <u/>
      <sz val="12"/>
      <color rgb="FF000000"/>
      <name val="Calibri"/>
      <family val="2"/>
      <scheme val="minor"/>
    </font>
    <font>
      <sz val="12"/>
      <color rgb="FF000000"/>
      <name val="Calibri (Body)"/>
    </font>
    <font>
      <vertAlign val="superscript"/>
      <sz val="12"/>
      <color rgb="FF000000"/>
      <name val="Calibri (Body)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9" tint="0.39997558519241921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4" fillId="0" borderId="1" xfId="0" applyFont="1" applyBorder="1"/>
    <xf numFmtId="10" fontId="3" fillId="0" borderId="0" xfId="0" applyNumberFormat="1" applyFont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6" fillId="0" borderId="0" xfId="0" applyFont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3" borderId="7" xfId="1" applyFont="1" applyFill="1" applyBorder="1"/>
    <xf numFmtId="0" fontId="0" fillId="3" borderId="8" xfId="0" applyFill="1" applyBorder="1"/>
    <xf numFmtId="0" fontId="0" fillId="3" borderId="9" xfId="0" applyFill="1" applyBorder="1"/>
    <xf numFmtId="0" fontId="10" fillId="0" borderId="0" xfId="0" applyFont="1" applyAlignment="1">
      <alignment horizontal="center" vertical="center"/>
    </xf>
    <xf numFmtId="0" fontId="3" fillId="4" borderId="0" xfId="0" applyFont="1" applyFill="1"/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/>
    <xf numFmtId="0" fontId="3" fillId="4" borderId="10" xfId="0" applyFont="1" applyFill="1" applyBorder="1"/>
    <xf numFmtId="3" fontId="3" fillId="4" borderId="10" xfId="0" applyNumberFormat="1" applyFont="1" applyFill="1" applyBorder="1"/>
    <xf numFmtId="3" fontId="12" fillId="4" borderId="10" xfId="0" applyNumberFormat="1" applyFont="1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2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4" fontId="3" fillId="4" borderId="10" xfId="0" applyNumberFormat="1" applyFont="1" applyFill="1" applyBorder="1"/>
    <xf numFmtId="0" fontId="0" fillId="0" borderId="2" xfId="0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4" fillId="4" borderId="13" xfId="0" applyFont="1" applyFill="1" applyBorder="1"/>
    <xf numFmtId="0" fontId="4" fillId="4" borderId="14" xfId="0" applyFont="1" applyFill="1" applyBorder="1" applyAlignment="1">
      <alignment horizontal="center"/>
    </xf>
    <xf numFmtId="0" fontId="3" fillId="4" borderId="1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4" fillId="4" borderId="5" xfId="0" applyFont="1" applyFill="1" applyBorder="1"/>
    <xf numFmtId="9" fontId="3" fillId="4" borderId="0" xfId="0" applyNumberFormat="1" applyFont="1" applyFill="1" applyBorder="1" applyAlignment="1">
      <alignment horizontal="right"/>
    </xf>
    <xf numFmtId="3" fontId="3" fillId="4" borderId="6" xfId="0" applyNumberFormat="1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4" fillId="4" borderId="3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4" fillId="4" borderId="0" xfId="0" applyFont="1" applyFill="1" applyBorder="1"/>
    <xf numFmtId="0" fontId="4" fillId="4" borderId="0" xfId="0" applyFont="1" applyFill="1" applyBorder="1" applyAlignment="1">
      <alignment horizontal="center"/>
    </xf>
    <xf numFmtId="0" fontId="3" fillId="4" borderId="13" xfId="0" applyFont="1" applyFill="1" applyBorder="1"/>
    <xf numFmtId="0" fontId="0" fillId="0" borderId="7" xfId="0" applyBorder="1"/>
    <xf numFmtId="0" fontId="4" fillId="0" borderId="1" xfId="0" applyFont="1" applyFill="1" applyBorder="1"/>
    <xf numFmtId="165" fontId="0" fillId="0" borderId="0" xfId="2" applyNumberFormat="1" applyFont="1"/>
    <xf numFmtId="0" fontId="0" fillId="0" borderId="0" xfId="0" applyFont="1"/>
    <xf numFmtId="0" fontId="0" fillId="5" borderId="0" xfId="0" applyFill="1"/>
    <xf numFmtId="0" fontId="0" fillId="0" borderId="0" xfId="0" applyNumberFormat="1"/>
    <xf numFmtId="0" fontId="0" fillId="0" borderId="0" xfId="0" applyFill="1"/>
    <xf numFmtId="43" fontId="0" fillId="0" borderId="0" xfId="0" applyNumberFormat="1"/>
    <xf numFmtId="164" fontId="0" fillId="0" borderId="0" xfId="0" applyNumberFormat="1"/>
    <xf numFmtId="0" fontId="0" fillId="6" borderId="0" xfId="0" applyFill="1"/>
    <xf numFmtId="0" fontId="16" fillId="0" borderId="0" xfId="0" applyFont="1"/>
    <xf numFmtId="0" fontId="0" fillId="7" borderId="0" xfId="0" applyFill="1"/>
    <xf numFmtId="0" fontId="0" fillId="8" borderId="0" xfId="0" applyFill="1"/>
    <xf numFmtId="4" fontId="0" fillId="8" borderId="0" xfId="0" applyNumberFormat="1" applyFill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" fontId="0" fillId="5" borderId="0" xfId="0" applyNumberFormat="1" applyFill="1"/>
    <xf numFmtId="1" fontId="0" fillId="0" borderId="0" xfId="0" applyNumberFormat="1"/>
    <xf numFmtId="1" fontId="0" fillId="6" borderId="0" xfId="0" applyNumberFormat="1" applyFill="1"/>
    <xf numFmtId="0" fontId="17" fillId="9" borderId="0" xfId="0" applyFont="1" applyFill="1"/>
    <xf numFmtId="0" fontId="3" fillId="9" borderId="0" xfId="0" applyFont="1" applyFill="1" applyAlignment="1">
      <alignment horizontal="left"/>
    </xf>
    <xf numFmtId="6" fontId="3" fillId="0" borderId="0" xfId="0" applyNumberFormat="1" applyFont="1"/>
    <xf numFmtId="0" fontId="3" fillId="10" borderId="0" xfId="0" applyFont="1" applyFill="1"/>
    <xf numFmtId="6" fontId="3" fillId="10" borderId="0" xfId="0" applyNumberFormat="1" applyFont="1" applyFill="1"/>
    <xf numFmtId="8" fontId="3" fillId="0" borderId="0" xfId="0" applyNumberFormat="1" applyFont="1"/>
    <xf numFmtId="0" fontId="3" fillId="11" borderId="0" xfId="0" applyFont="1" applyFill="1"/>
    <xf numFmtId="8" fontId="3" fillId="11" borderId="0" xfId="0" applyNumberFormat="1" applyFont="1" applyFill="1"/>
    <xf numFmtId="174" fontId="3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s://postmediadriving.files.wordpress.com/2020/03/ventilator.jpg?w=800&amp;crop=1&amp;strip=all&amp;quality=100" TargetMode="External"/><Relationship Id="rId7" Type="http://schemas.openxmlformats.org/officeDocument/2006/relationships/image" Target="../media/image5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https://i.insider.com/5e8200b62ff8392b0438ec42?width=1300&amp;format=jpeg&amp;auto=webp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5</xdr:row>
      <xdr:rowOff>152400</xdr:rowOff>
    </xdr:from>
    <xdr:to>
      <xdr:col>2</xdr:col>
      <xdr:colOff>457200</xdr:colOff>
      <xdr:row>18</xdr:row>
      <xdr:rowOff>139700</xdr:rowOff>
    </xdr:to>
    <xdr:pic>
      <xdr:nvPicPr>
        <xdr:cNvPr id="2" name="Picture 4" descr="A picture containing indoor, shelf, small, refrigerator&#10;&#10;Description automatically generated">
          <a:extLst>
            <a:ext uri="{FF2B5EF4-FFF2-40B4-BE49-F238E27FC236}">
              <a16:creationId xmlns:a16="http://schemas.microsoft.com/office/drawing/2014/main" id="{C1A2BD0A-A14B-AC45-99E2-38345A852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168400"/>
          <a:ext cx="50800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2908300</xdr:colOff>
      <xdr:row>19</xdr:row>
      <xdr:rowOff>63500</xdr:rowOff>
    </xdr:from>
    <xdr:to>
      <xdr:col>2</xdr:col>
      <xdr:colOff>609600</xdr:colOff>
      <xdr:row>28</xdr:row>
      <xdr:rowOff>88900</xdr:rowOff>
    </xdr:to>
    <xdr:pic>
      <xdr:nvPicPr>
        <xdr:cNvPr id="3" name="Picture 1" descr="A picture containing indoor, table, blue, mirror&#10;&#10;Description automatically generated">
          <a:extLst>
            <a:ext uri="{FF2B5EF4-FFF2-40B4-BE49-F238E27FC236}">
              <a16:creationId xmlns:a16="http://schemas.microsoft.com/office/drawing/2014/main" id="{E7A57FF6-8413-5F48-91D1-CBAFCA5BB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924300"/>
          <a:ext cx="2463800" cy="185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19</xdr:row>
      <xdr:rowOff>50800</xdr:rowOff>
    </xdr:from>
    <xdr:to>
      <xdr:col>0</xdr:col>
      <xdr:colOff>2844800</xdr:colOff>
      <xdr:row>28</xdr:row>
      <xdr:rowOff>63500</xdr:rowOff>
    </xdr:to>
    <xdr:pic>
      <xdr:nvPicPr>
        <xdr:cNvPr id="4" name="Picture 5" descr="GM Ventec">
          <a:extLst>
            <a:ext uri="{FF2B5EF4-FFF2-40B4-BE49-F238E27FC236}">
              <a16:creationId xmlns:a16="http://schemas.microsoft.com/office/drawing/2014/main" id="{A610DF8B-B888-D847-9344-8B5EF45AF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911600"/>
          <a:ext cx="2768600" cy="184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774700</xdr:colOff>
      <xdr:row>6</xdr:row>
      <xdr:rowOff>38100</xdr:rowOff>
    </xdr:from>
    <xdr:to>
      <xdr:col>11</xdr:col>
      <xdr:colOff>647700</xdr:colOff>
      <xdr:row>21</xdr:row>
      <xdr:rowOff>50800</xdr:rowOff>
    </xdr:to>
    <xdr:pic>
      <xdr:nvPicPr>
        <xdr:cNvPr id="5" name="Picture 2" descr="A close up of a map&#10;&#10;Description automatically generated">
          <a:extLst>
            <a:ext uri="{FF2B5EF4-FFF2-40B4-BE49-F238E27FC236}">
              <a16:creationId xmlns:a16="http://schemas.microsoft.com/office/drawing/2014/main" id="{62240A44-1CF2-DD4F-806D-49344F24F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8700" y="1257300"/>
          <a:ext cx="5651500" cy="306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584200</xdr:colOff>
      <xdr:row>5</xdr:row>
      <xdr:rowOff>177800</xdr:rowOff>
    </xdr:from>
    <xdr:to>
      <xdr:col>22</xdr:col>
      <xdr:colOff>781428</xdr:colOff>
      <xdr:row>22</xdr:row>
      <xdr:rowOff>190500</xdr:rowOff>
    </xdr:to>
    <xdr:pic>
      <xdr:nvPicPr>
        <xdr:cNvPr id="6" name="Picture 3" descr="A close up of a map&#10;&#10;Description automatically generated">
          <a:extLst>
            <a:ext uri="{FF2B5EF4-FFF2-40B4-BE49-F238E27FC236}">
              <a16:creationId xmlns:a16="http://schemas.microsoft.com/office/drawing/2014/main" id="{C32A1997-3465-8948-B0F1-CE14A24E6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2200" y="1193800"/>
          <a:ext cx="8452228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rxiv.org/content/10.1101/2020.03.27.20043752v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ulk.distance.to/?utm_source=website&amp;utm_medium=link&amp;utm_campaign=bt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B13" sqref="B13"/>
    </sheetView>
  </sheetViews>
  <sheetFormatPr defaultColWidth="10.625" defaultRowHeight="15.75"/>
  <cols>
    <col min="2" max="2" width="18" customWidth="1"/>
  </cols>
  <sheetData>
    <row r="1" spans="1:12" ht="16.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10" t="s">
        <v>118</v>
      </c>
      <c r="B2" s="11"/>
      <c r="C2" s="11"/>
      <c r="D2" s="11"/>
      <c r="E2" s="11"/>
      <c r="F2" s="11"/>
      <c r="G2" s="11"/>
      <c r="H2" s="12"/>
    </row>
    <row r="3" spans="1:12" ht="19.5" thickBot="1">
      <c r="A3" s="13" t="s">
        <v>119</v>
      </c>
      <c r="B3" s="14"/>
      <c r="C3" s="14"/>
      <c r="D3" s="14"/>
      <c r="E3" s="14"/>
      <c r="F3" s="14"/>
      <c r="G3" s="14"/>
      <c r="H3" s="15"/>
    </row>
    <row r="8" spans="1:12">
      <c r="A8" s="2" t="s">
        <v>0</v>
      </c>
      <c r="B8" s="2" t="s">
        <v>1</v>
      </c>
      <c r="C8" s="2" t="s">
        <v>2</v>
      </c>
      <c r="D8" s="2" t="s">
        <v>3</v>
      </c>
      <c r="E8" s="51" t="s">
        <v>4</v>
      </c>
      <c r="F8" s="51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</row>
    <row r="9" spans="1:12">
      <c r="A9" s="1" t="s">
        <v>12</v>
      </c>
      <c r="B9" s="1">
        <v>1155</v>
      </c>
      <c r="C9" s="1" t="s">
        <v>13</v>
      </c>
      <c r="D9" s="1">
        <v>3628</v>
      </c>
      <c r="E9" s="1">
        <v>553</v>
      </c>
      <c r="F9" s="3">
        <v>0.15240000000000001</v>
      </c>
      <c r="G9" s="1">
        <v>299</v>
      </c>
      <c r="H9" s="1">
        <v>0</v>
      </c>
      <c r="I9" s="1">
        <v>79</v>
      </c>
      <c r="J9" s="1">
        <v>122930</v>
      </c>
      <c r="K9" s="1">
        <v>18274</v>
      </c>
      <c r="L9" s="1">
        <v>9869</v>
      </c>
    </row>
    <row r="10" spans="1:12">
      <c r="A10" s="1" t="s">
        <v>14</v>
      </c>
      <c r="B10" s="1">
        <v>154</v>
      </c>
      <c r="C10" s="1" t="s">
        <v>15</v>
      </c>
      <c r="D10" s="1">
        <v>524</v>
      </c>
      <c r="E10" s="1">
        <v>78</v>
      </c>
      <c r="F10" s="3">
        <v>0.1489</v>
      </c>
      <c r="G10" s="1">
        <v>42</v>
      </c>
      <c r="H10" s="1">
        <v>0</v>
      </c>
      <c r="I10" s="1">
        <v>24</v>
      </c>
      <c r="J10" s="1">
        <v>18417</v>
      </c>
      <c r="K10" s="1">
        <v>2725</v>
      </c>
      <c r="L10" s="1">
        <v>1473</v>
      </c>
    </row>
    <row r="11" spans="1:12">
      <c r="A11" s="1" t="s">
        <v>16</v>
      </c>
      <c r="B11" s="1">
        <v>1684</v>
      </c>
      <c r="C11" s="1" t="s">
        <v>17</v>
      </c>
      <c r="D11" s="1">
        <v>5342</v>
      </c>
      <c r="E11" s="1">
        <v>808</v>
      </c>
      <c r="F11" s="3">
        <v>0.15129999999999999</v>
      </c>
      <c r="G11" s="1">
        <v>436</v>
      </c>
      <c r="H11" s="1">
        <v>0</v>
      </c>
      <c r="I11" s="1">
        <v>300</v>
      </c>
      <c r="J11" s="1">
        <v>176047</v>
      </c>
      <c r="K11" s="1">
        <v>26189</v>
      </c>
      <c r="L11" s="1">
        <v>14145</v>
      </c>
    </row>
    <row r="12" spans="1:12">
      <c r="A12" s="1" t="s">
        <v>18</v>
      </c>
      <c r="B12" s="1">
        <v>705</v>
      </c>
      <c r="C12" s="1" t="s">
        <v>19</v>
      </c>
      <c r="D12" s="1">
        <v>2183</v>
      </c>
      <c r="E12" s="1">
        <v>328</v>
      </c>
      <c r="F12" s="3">
        <v>0.15029999999999999</v>
      </c>
      <c r="G12" s="1">
        <v>177</v>
      </c>
      <c r="H12" s="1">
        <v>0</v>
      </c>
      <c r="I12" s="1">
        <v>0</v>
      </c>
      <c r="J12" s="1">
        <v>73840</v>
      </c>
      <c r="K12" s="1">
        <v>10982</v>
      </c>
      <c r="L12" s="1">
        <v>5930</v>
      </c>
    </row>
    <row r="13" spans="1:12">
      <c r="A13" s="1" t="s">
        <v>20</v>
      </c>
      <c r="B13" s="4">
        <v>6109</v>
      </c>
      <c r="C13" s="1" t="s">
        <v>13</v>
      </c>
      <c r="D13" s="4">
        <v>15242</v>
      </c>
      <c r="E13" s="1">
        <v>2292</v>
      </c>
      <c r="F13" s="3">
        <v>0.15040000000000001</v>
      </c>
      <c r="G13" s="4">
        <v>1238</v>
      </c>
      <c r="H13" s="1">
        <v>0</v>
      </c>
      <c r="I13" s="1">
        <v>299</v>
      </c>
      <c r="J13" s="1">
        <v>651881</v>
      </c>
      <c r="K13" s="1">
        <v>96897</v>
      </c>
      <c r="L13" s="1">
        <v>52336</v>
      </c>
    </row>
    <row r="14" spans="1:12">
      <c r="A14" s="1" t="s">
        <v>21</v>
      </c>
      <c r="B14" s="1">
        <v>940</v>
      </c>
      <c r="C14" s="1" t="s">
        <v>22</v>
      </c>
      <c r="D14" s="1">
        <v>2260</v>
      </c>
      <c r="E14" s="1">
        <v>337</v>
      </c>
      <c r="F14" s="3">
        <v>0.14910000000000001</v>
      </c>
      <c r="G14" s="1">
        <v>182</v>
      </c>
      <c r="H14" s="1">
        <v>0</v>
      </c>
      <c r="I14" s="1">
        <v>0</v>
      </c>
      <c r="J14" s="1">
        <v>103530</v>
      </c>
      <c r="K14" s="1">
        <v>15368</v>
      </c>
      <c r="L14" s="1">
        <v>8297</v>
      </c>
    </row>
    <row r="15" spans="1:12">
      <c r="A15" s="1" t="s">
        <v>23</v>
      </c>
      <c r="B15" s="1">
        <v>773</v>
      </c>
      <c r="C15" s="1" t="s">
        <v>24</v>
      </c>
      <c r="D15" s="1">
        <v>3341</v>
      </c>
      <c r="E15" s="1">
        <v>521</v>
      </c>
      <c r="F15" s="3">
        <v>0.15590000000000001</v>
      </c>
      <c r="G15" s="1">
        <v>281</v>
      </c>
      <c r="H15" s="1">
        <v>1603</v>
      </c>
      <c r="I15" s="1">
        <v>422</v>
      </c>
      <c r="J15" s="1">
        <v>80434</v>
      </c>
      <c r="K15" s="1">
        <v>11971</v>
      </c>
      <c r="L15" s="1">
        <v>6465</v>
      </c>
    </row>
    <row r="16" spans="1:12">
      <c r="A16" s="1" t="s">
        <v>25</v>
      </c>
      <c r="B16" s="1">
        <v>228</v>
      </c>
      <c r="C16" s="1" t="s">
        <v>13</v>
      </c>
      <c r="D16" s="1">
        <v>725</v>
      </c>
      <c r="E16" s="1">
        <v>110</v>
      </c>
      <c r="F16" s="3">
        <v>0.1517</v>
      </c>
      <c r="G16" s="1">
        <v>59</v>
      </c>
      <c r="H16" s="1">
        <v>29</v>
      </c>
      <c r="I16" s="1">
        <v>69</v>
      </c>
      <c r="J16" s="1">
        <v>23911</v>
      </c>
      <c r="K16" s="1">
        <v>3554</v>
      </c>
      <c r="L16" s="1">
        <v>1919</v>
      </c>
    </row>
    <row r="17" spans="1:12">
      <c r="A17" s="1" t="s">
        <v>26</v>
      </c>
      <c r="B17" s="1">
        <v>3342</v>
      </c>
      <c r="C17" s="1" t="s">
        <v>27</v>
      </c>
      <c r="D17" s="1">
        <v>5576</v>
      </c>
      <c r="E17" s="1">
        <v>836</v>
      </c>
      <c r="F17" s="3">
        <v>0.14990000000000001</v>
      </c>
      <c r="G17" s="1">
        <v>451</v>
      </c>
      <c r="H17" s="1">
        <v>0</v>
      </c>
      <c r="I17" s="1">
        <v>0</v>
      </c>
      <c r="J17" s="1">
        <v>335283</v>
      </c>
      <c r="K17" s="1">
        <v>49981</v>
      </c>
      <c r="L17" s="1">
        <v>27002</v>
      </c>
    </row>
    <row r="18" spans="1:12">
      <c r="A18" s="1" t="s">
        <v>28</v>
      </c>
      <c r="B18" s="1">
        <v>3164</v>
      </c>
      <c r="C18" s="1" t="s">
        <v>29</v>
      </c>
      <c r="D18" s="1">
        <v>10436</v>
      </c>
      <c r="E18" s="1">
        <v>1566</v>
      </c>
      <c r="F18" s="3">
        <v>0.15010000000000001</v>
      </c>
      <c r="G18" s="1">
        <v>846</v>
      </c>
      <c r="H18" s="1">
        <v>2114</v>
      </c>
      <c r="I18" s="1">
        <v>977</v>
      </c>
      <c r="J18" s="1">
        <v>354633</v>
      </c>
      <c r="K18" s="1">
        <v>52603</v>
      </c>
      <c r="L18" s="1">
        <v>28409</v>
      </c>
    </row>
    <row r="19" spans="1:12">
      <c r="A19" s="1" t="s">
        <v>30</v>
      </c>
      <c r="B19" s="1">
        <v>351</v>
      </c>
      <c r="C19" s="1" t="s">
        <v>19</v>
      </c>
      <c r="D19" s="1">
        <v>1070</v>
      </c>
      <c r="E19" s="1">
        <v>160</v>
      </c>
      <c r="F19" s="3">
        <v>0.14949999999999999</v>
      </c>
      <c r="G19" s="1">
        <v>86</v>
      </c>
      <c r="H19" s="1">
        <v>114</v>
      </c>
      <c r="I19" s="1">
        <v>115</v>
      </c>
      <c r="J19" s="1">
        <v>35824</v>
      </c>
      <c r="K19" s="1">
        <v>5334</v>
      </c>
      <c r="L19" s="1">
        <v>2879</v>
      </c>
    </row>
    <row r="20" spans="1:12">
      <c r="A20" s="1" t="s">
        <v>31</v>
      </c>
      <c r="B20" s="1">
        <v>388</v>
      </c>
      <c r="C20" s="1" t="s">
        <v>19</v>
      </c>
      <c r="D20" s="1">
        <v>1206</v>
      </c>
      <c r="E20" s="1">
        <v>181</v>
      </c>
      <c r="F20" s="3">
        <v>0.15010000000000001</v>
      </c>
      <c r="G20" s="1">
        <v>98</v>
      </c>
      <c r="H20" s="1">
        <v>0</v>
      </c>
      <c r="I20" s="1">
        <v>30</v>
      </c>
      <c r="J20" s="1">
        <v>41329</v>
      </c>
      <c r="K20" s="1">
        <v>6143</v>
      </c>
      <c r="L20" s="1">
        <v>3318</v>
      </c>
    </row>
    <row r="21" spans="1:12">
      <c r="A21" s="1" t="s">
        <v>32</v>
      </c>
      <c r="B21" s="1">
        <v>2454</v>
      </c>
      <c r="C21" s="1" t="s">
        <v>33</v>
      </c>
      <c r="D21" s="1">
        <v>8855</v>
      </c>
      <c r="E21" s="1">
        <v>1335</v>
      </c>
      <c r="F21" s="3">
        <v>0.15079999999999999</v>
      </c>
      <c r="G21" s="1">
        <v>721</v>
      </c>
      <c r="H21" s="1">
        <v>0</v>
      </c>
      <c r="I21" s="1">
        <v>204</v>
      </c>
      <c r="J21" s="1">
        <v>259637</v>
      </c>
      <c r="K21" s="1">
        <v>38607</v>
      </c>
      <c r="L21" s="1">
        <v>20845</v>
      </c>
    </row>
    <row r="22" spans="1:12">
      <c r="A22" s="1" t="s">
        <v>34</v>
      </c>
      <c r="B22" s="1">
        <v>2439</v>
      </c>
      <c r="C22" s="1" t="s">
        <v>35</v>
      </c>
      <c r="D22" s="1">
        <v>10458</v>
      </c>
      <c r="E22" s="1">
        <v>1582</v>
      </c>
      <c r="F22" s="3">
        <v>0.15129999999999999</v>
      </c>
      <c r="G22" s="1">
        <v>854</v>
      </c>
      <c r="H22" s="1">
        <v>1973</v>
      </c>
      <c r="I22" s="1">
        <v>876</v>
      </c>
      <c r="J22" s="1">
        <v>259565</v>
      </c>
      <c r="K22" s="1">
        <v>38578</v>
      </c>
      <c r="L22" s="1">
        <v>20833</v>
      </c>
    </row>
    <row r="23" spans="1:12">
      <c r="A23" s="1" t="s">
        <v>36</v>
      </c>
      <c r="B23" s="1">
        <v>742</v>
      </c>
      <c r="C23" s="1" t="s">
        <v>13</v>
      </c>
      <c r="D23" s="1">
        <v>2250</v>
      </c>
      <c r="E23" s="1">
        <v>341</v>
      </c>
      <c r="F23" s="3">
        <v>0.15160000000000001</v>
      </c>
      <c r="G23" s="1">
        <v>184</v>
      </c>
      <c r="H23" s="1">
        <v>0</v>
      </c>
      <c r="I23" s="1">
        <v>95</v>
      </c>
      <c r="J23" s="1">
        <v>75241</v>
      </c>
      <c r="K23" s="1">
        <v>11216</v>
      </c>
      <c r="L23" s="1">
        <v>6058</v>
      </c>
    </row>
    <row r="24" spans="1:12">
      <c r="A24" s="1" t="s">
        <v>37</v>
      </c>
      <c r="B24" s="1">
        <v>667</v>
      </c>
      <c r="C24" s="1" t="s">
        <v>13</v>
      </c>
      <c r="D24" s="1">
        <v>2036</v>
      </c>
      <c r="E24" s="1">
        <v>310</v>
      </c>
      <c r="F24" s="3">
        <v>0.15229999999999999</v>
      </c>
      <c r="G24" s="1">
        <v>167</v>
      </c>
      <c r="H24" s="1">
        <v>0</v>
      </c>
      <c r="I24" s="1">
        <v>32</v>
      </c>
      <c r="J24" s="1">
        <v>69582</v>
      </c>
      <c r="K24" s="1">
        <v>10354</v>
      </c>
      <c r="L24" s="1">
        <v>5592</v>
      </c>
    </row>
    <row r="25" spans="1:12">
      <c r="A25" s="1" t="s">
        <v>38</v>
      </c>
      <c r="B25" s="1">
        <v>584</v>
      </c>
      <c r="C25" s="1" t="s">
        <v>39</v>
      </c>
      <c r="D25" s="1">
        <v>1172</v>
      </c>
      <c r="E25" s="1">
        <v>175</v>
      </c>
      <c r="F25" s="3">
        <v>0.14929999999999999</v>
      </c>
      <c r="G25" s="1">
        <v>95</v>
      </c>
      <c r="H25" s="1">
        <v>0</v>
      </c>
      <c r="I25" s="1">
        <v>0</v>
      </c>
      <c r="J25" s="1">
        <v>62720</v>
      </c>
      <c r="K25" s="1">
        <v>9320</v>
      </c>
      <c r="L25" s="1">
        <v>5033</v>
      </c>
    </row>
    <row r="26" spans="1:12">
      <c r="A26" s="1" t="s">
        <v>40</v>
      </c>
      <c r="B26" s="1">
        <v>2082</v>
      </c>
      <c r="C26" s="1" t="s">
        <v>41</v>
      </c>
      <c r="D26" s="1">
        <v>9217</v>
      </c>
      <c r="E26" s="1">
        <v>1436</v>
      </c>
      <c r="F26" s="3">
        <v>0.15579999999999999</v>
      </c>
      <c r="G26" s="1">
        <v>775</v>
      </c>
      <c r="H26" s="1">
        <v>2013</v>
      </c>
      <c r="I26" s="1">
        <v>959</v>
      </c>
      <c r="J26" s="1">
        <v>223578</v>
      </c>
      <c r="K26" s="1">
        <v>33228</v>
      </c>
      <c r="L26" s="1">
        <v>17942</v>
      </c>
    </row>
    <row r="27" spans="1:12">
      <c r="A27" s="1" t="s">
        <v>42</v>
      </c>
      <c r="B27" s="1">
        <v>334</v>
      </c>
      <c r="C27" s="1" t="s">
        <v>13</v>
      </c>
      <c r="D27" s="1">
        <v>1086</v>
      </c>
      <c r="E27" s="1">
        <v>164</v>
      </c>
      <c r="F27" s="3">
        <v>0.151</v>
      </c>
      <c r="G27" s="1">
        <v>88</v>
      </c>
      <c r="H27" s="1">
        <v>25</v>
      </c>
      <c r="I27" s="1">
        <v>100</v>
      </c>
      <c r="J27" s="1">
        <v>34909</v>
      </c>
      <c r="K27" s="1">
        <v>5194</v>
      </c>
      <c r="L27" s="1">
        <v>2804</v>
      </c>
    </row>
    <row r="28" spans="1:12">
      <c r="A28" s="1" t="s">
        <v>43</v>
      </c>
      <c r="B28" s="1">
        <v>857</v>
      </c>
      <c r="C28" s="1" t="s">
        <v>17</v>
      </c>
      <c r="D28" s="1">
        <v>2232</v>
      </c>
      <c r="E28" s="1">
        <v>337</v>
      </c>
      <c r="F28" s="3">
        <v>0.151</v>
      </c>
      <c r="G28" s="1">
        <v>182</v>
      </c>
      <c r="H28" s="1">
        <v>0</v>
      </c>
      <c r="I28" s="1">
        <v>71</v>
      </c>
      <c r="J28" s="1">
        <v>92613</v>
      </c>
      <c r="K28" s="1">
        <v>13755</v>
      </c>
      <c r="L28" s="1">
        <v>7428</v>
      </c>
    </row>
    <row r="29" spans="1:12">
      <c r="A29" s="1" t="s">
        <v>44</v>
      </c>
      <c r="B29" s="1">
        <v>2231</v>
      </c>
      <c r="C29" s="1" t="s">
        <v>45</v>
      </c>
      <c r="D29" s="1">
        <v>9857</v>
      </c>
      <c r="E29" s="1">
        <v>1544</v>
      </c>
      <c r="F29" s="3">
        <v>0.15659999999999999</v>
      </c>
      <c r="G29" s="1">
        <v>834</v>
      </c>
      <c r="H29" s="1">
        <v>5009</v>
      </c>
      <c r="I29" s="1">
        <v>1267</v>
      </c>
      <c r="J29" s="1">
        <v>232779</v>
      </c>
      <c r="K29" s="1">
        <v>34637</v>
      </c>
      <c r="L29" s="1">
        <v>18705</v>
      </c>
    </row>
    <row r="30" spans="1:12">
      <c r="A30" s="1" t="s">
        <v>46</v>
      </c>
      <c r="B30" s="4">
        <v>4062</v>
      </c>
      <c r="C30" s="1" t="s">
        <v>41</v>
      </c>
      <c r="D30" s="4">
        <v>20717</v>
      </c>
      <c r="E30" s="1">
        <v>3306</v>
      </c>
      <c r="F30" s="3">
        <v>0.15959999999999999</v>
      </c>
      <c r="G30" s="4">
        <v>1785</v>
      </c>
      <c r="H30" s="1">
        <v>10563</v>
      </c>
      <c r="I30" s="1">
        <v>2564</v>
      </c>
      <c r="J30" s="1">
        <v>425999</v>
      </c>
      <c r="K30" s="1">
        <v>63352</v>
      </c>
      <c r="L30" s="1">
        <v>34204</v>
      </c>
    </row>
    <row r="31" spans="1:12">
      <c r="A31" s="1" t="s">
        <v>47</v>
      </c>
      <c r="B31" s="1">
        <v>1280</v>
      </c>
      <c r="C31" s="1" t="s">
        <v>13</v>
      </c>
      <c r="D31" s="1">
        <v>3973</v>
      </c>
      <c r="E31" s="1">
        <v>602</v>
      </c>
      <c r="F31" s="3">
        <v>0.1515</v>
      </c>
      <c r="G31" s="1">
        <v>325</v>
      </c>
      <c r="H31" s="1">
        <v>0</v>
      </c>
      <c r="I31" s="1">
        <v>247</v>
      </c>
      <c r="J31" s="1">
        <v>134756</v>
      </c>
      <c r="K31" s="1">
        <v>20043</v>
      </c>
      <c r="L31" s="1">
        <v>10827</v>
      </c>
    </row>
    <row r="32" spans="1:12">
      <c r="A32" s="1" t="s">
        <v>48</v>
      </c>
      <c r="B32" s="1">
        <v>674</v>
      </c>
      <c r="C32" s="1" t="s">
        <v>49</v>
      </c>
      <c r="D32" s="1">
        <v>2141</v>
      </c>
      <c r="E32" s="1">
        <v>326</v>
      </c>
      <c r="F32" s="3">
        <v>0.15229999999999999</v>
      </c>
      <c r="G32" s="1">
        <v>176</v>
      </c>
      <c r="H32" s="1">
        <v>0</v>
      </c>
      <c r="I32" s="1">
        <v>0</v>
      </c>
      <c r="J32" s="1">
        <v>72166</v>
      </c>
      <c r="K32" s="1">
        <v>10722</v>
      </c>
      <c r="L32" s="1">
        <v>5790</v>
      </c>
    </row>
    <row r="33" spans="1:12">
      <c r="A33" s="1" t="s">
        <v>50</v>
      </c>
      <c r="B33" s="1">
        <v>2977</v>
      </c>
      <c r="C33" s="1" t="s">
        <v>51</v>
      </c>
      <c r="D33" s="1">
        <v>10630</v>
      </c>
      <c r="E33" s="1">
        <v>1604</v>
      </c>
      <c r="F33" s="3">
        <v>0.15090000000000001</v>
      </c>
      <c r="G33" s="1">
        <v>866</v>
      </c>
      <c r="H33" s="1">
        <v>2697</v>
      </c>
      <c r="I33" s="1">
        <v>1046</v>
      </c>
      <c r="J33" s="1">
        <v>311155</v>
      </c>
      <c r="K33" s="1">
        <v>46290</v>
      </c>
      <c r="L33" s="1">
        <v>24999</v>
      </c>
    </row>
    <row r="34" spans="1:12">
      <c r="A34" s="1" t="s">
        <v>52</v>
      </c>
      <c r="B34" s="1">
        <v>251</v>
      </c>
      <c r="C34" s="1" t="s">
        <v>19</v>
      </c>
      <c r="D34" s="1">
        <v>784</v>
      </c>
      <c r="E34" s="1">
        <v>120</v>
      </c>
      <c r="F34" s="3">
        <v>0.15310000000000001</v>
      </c>
      <c r="G34" s="1">
        <v>65</v>
      </c>
      <c r="H34" s="1">
        <v>0</v>
      </c>
      <c r="I34" s="1">
        <v>35</v>
      </c>
      <c r="J34" s="1">
        <v>26198</v>
      </c>
      <c r="K34" s="1">
        <v>3900</v>
      </c>
      <c r="L34" s="1">
        <v>2106</v>
      </c>
    </row>
    <row r="35" spans="1:12">
      <c r="A35" s="1" t="s">
        <v>53</v>
      </c>
      <c r="B35" s="1">
        <v>437</v>
      </c>
      <c r="C35" s="1" t="s">
        <v>19</v>
      </c>
      <c r="D35" s="1">
        <v>1323</v>
      </c>
      <c r="E35" s="1">
        <v>200</v>
      </c>
      <c r="F35" s="3">
        <v>0.1512</v>
      </c>
      <c r="G35" s="1">
        <v>108</v>
      </c>
      <c r="H35" s="1">
        <v>0</v>
      </c>
      <c r="I35" s="1">
        <v>0</v>
      </c>
      <c r="J35" s="1">
        <v>45184</v>
      </c>
      <c r="K35" s="1">
        <v>6724</v>
      </c>
      <c r="L35" s="1">
        <v>3631</v>
      </c>
    </row>
    <row r="36" spans="1:12">
      <c r="A36" s="1" t="s">
        <v>54</v>
      </c>
      <c r="B36" s="1">
        <v>801</v>
      </c>
      <c r="C36" s="1" t="s">
        <v>55</v>
      </c>
      <c r="D36" s="1">
        <v>3515</v>
      </c>
      <c r="E36" s="1">
        <v>531</v>
      </c>
      <c r="F36" s="3">
        <v>0.15110000000000001</v>
      </c>
      <c r="G36" s="1">
        <v>287</v>
      </c>
      <c r="H36" s="1">
        <v>1268</v>
      </c>
      <c r="I36" s="1">
        <v>348</v>
      </c>
      <c r="J36" s="1">
        <v>89067</v>
      </c>
      <c r="K36" s="1">
        <v>13214</v>
      </c>
      <c r="L36" s="1">
        <v>7136</v>
      </c>
    </row>
    <row r="37" spans="1:12">
      <c r="A37" s="1" t="s">
        <v>56</v>
      </c>
      <c r="B37" s="1">
        <v>317</v>
      </c>
      <c r="C37" s="1" t="s">
        <v>13</v>
      </c>
      <c r="D37" s="1">
        <v>1027</v>
      </c>
      <c r="E37" s="1">
        <v>156</v>
      </c>
      <c r="F37" s="3">
        <v>0.15190000000000001</v>
      </c>
      <c r="G37" s="1">
        <v>84</v>
      </c>
      <c r="H37" s="1">
        <v>9</v>
      </c>
      <c r="I37" s="1">
        <v>73</v>
      </c>
      <c r="J37" s="1">
        <v>34260</v>
      </c>
      <c r="K37" s="1">
        <v>5090</v>
      </c>
      <c r="L37" s="1">
        <v>2750</v>
      </c>
    </row>
    <row r="38" spans="1:12">
      <c r="A38" s="1" t="s">
        <v>57</v>
      </c>
      <c r="B38" s="4">
        <v>4109</v>
      </c>
      <c r="C38" s="1" t="s">
        <v>58</v>
      </c>
      <c r="D38" s="4">
        <v>17644</v>
      </c>
      <c r="E38" s="1">
        <v>2708</v>
      </c>
      <c r="F38" s="3">
        <v>0.1535</v>
      </c>
      <c r="G38" s="4">
        <v>1462</v>
      </c>
      <c r="H38" s="1">
        <v>9829</v>
      </c>
      <c r="I38" s="1">
        <v>2243</v>
      </c>
      <c r="J38" s="1">
        <v>430475</v>
      </c>
      <c r="K38" s="1">
        <v>64063</v>
      </c>
      <c r="L38" s="1">
        <v>34584</v>
      </c>
    </row>
    <row r="39" spans="1:12">
      <c r="A39" s="1" t="s">
        <v>59</v>
      </c>
      <c r="B39" s="1">
        <v>513</v>
      </c>
      <c r="C39" s="1" t="s">
        <v>19</v>
      </c>
      <c r="D39" s="1">
        <v>1587</v>
      </c>
      <c r="E39" s="1">
        <v>238</v>
      </c>
      <c r="F39" s="3">
        <v>0.15</v>
      </c>
      <c r="G39" s="1">
        <v>128</v>
      </c>
      <c r="H39" s="1">
        <v>0</v>
      </c>
      <c r="I39" s="1">
        <v>121</v>
      </c>
      <c r="J39" s="1">
        <v>53736</v>
      </c>
      <c r="K39" s="1">
        <v>7993</v>
      </c>
      <c r="L39" s="1">
        <v>4315</v>
      </c>
    </row>
    <row r="40" spans="1:12">
      <c r="A40" s="1" t="s">
        <v>60</v>
      </c>
      <c r="B40" s="4">
        <v>10243</v>
      </c>
      <c r="C40" s="1" t="s">
        <v>61</v>
      </c>
      <c r="D40" s="4">
        <v>48311</v>
      </c>
      <c r="E40" s="1">
        <v>7667</v>
      </c>
      <c r="F40" s="3">
        <v>0.15870000000000001</v>
      </c>
      <c r="G40" s="4">
        <v>4141</v>
      </c>
      <c r="H40" s="1">
        <v>35301</v>
      </c>
      <c r="I40" s="1">
        <v>6949</v>
      </c>
      <c r="J40" s="1">
        <v>1057788</v>
      </c>
      <c r="K40" s="1">
        <v>157459</v>
      </c>
      <c r="L40" s="1">
        <v>85028</v>
      </c>
    </row>
    <row r="41" spans="1:12">
      <c r="A41" s="1" t="s">
        <v>62</v>
      </c>
      <c r="B41" s="1">
        <v>2412</v>
      </c>
      <c r="C41" s="1" t="s">
        <v>63</v>
      </c>
      <c r="D41" s="1">
        <v>7811</v>
      </c>
      <c r="E41" s="1">
        <v>1173</v>
      </c>
      <c r="F41" s="3">
        <v>0.1502</v>
      </c>
      <c r="G41" s="1">
        <v>633</v>
      </c>
      <c r="H41" s="1">
        <v>686</v>
      </c>
      <c r="I41" s="1">
        <v>606</v>
      </c>
      <c r="J41" s="1">
        <v>259776</v>
      </c>
      <c r="K41" s="1">
        <v>38593</v>
      </c>
      <c r="L41" s="1">
        <v>20839</v>
      </c>
    </row>
    <row r="42" spans="1:12">
      <c r="A42" s="1" t="s">
        <v>64</v>
      </c>
      <c r="B42" s="1">
        <v>163</v>
      </c>
      <c r="C42" s="1" t="s">
        <v>19</v>
      </c>
      <c r="D42" s="1">
        <v>495</v>
      </c>
      <c r="E42" s="1">
        <v>76</v>
      </c>
      <c r="F42" s="3">
        <v>0.1535</v>
      </c>
      <c r="G42" s="1">
        <v>41</v>
      </c>
      <c r="H42" s="1">
        <v>0</v>
      </c>
      <c r="I42" s="1">
        <v>0</v>
      </c>
      <c r="J42" s="1">
        <v>16455</v>
      </c>
      <c r="K42" s="1">
        <v>2454</v>
      </c>
      <c r="L42" s="1">
        <v>1327</v>
      </c>
    </row>
    <row r="43" spans="1:12">
      <c r="A43" s="1" t="s">
        <v>65</v>
      </c>
      <c r="B43" s="1">
        <v>2734</v>
      </c>
      <c r="C43" s="1" t="s">
        <v>33</v>
      </c>
      <c r="D43" s="1">
        <v>8759</v>
      </c>
      <c r="E43" s="1">
        <v>1319</v>
      </c>
      <c r="F43" s="3">
        <v>0.15060000000000001</v>
      </c>
      <c r="G43" s="1">
        <v>712</v>
      </c>
      <c r="H43" s="1">
        <v>0</v>
      </c>
      <c r="I43" s="1">
        <v>81</v>
      </c>
      <c r="J43" s="1">
        <v>285835</v>
      </c>
      <c r="K43" s="1">
        <v>42521</v>
      </c>
      <c r="L43" s="1">
        <v>22962</v>
      </c>
    </row>
    <row r="44" spans="1:12">
      <c r="A44" s="1" t="s">
        <v>66</v>
      </c>
      <c r="B44" s="1">
        <v>898</v>
      </c>
      <c r="C44" s="1" t="s">
        <v>67</v>
      </c>
      <c r="D44" s="1">
        <v>2873</v>
      </c>
      <c r="E44" s="1">
        <v>434</v>
      </c>
      <c r="F44" s="3">
        <v>0.15110000000000001</v>
      </c>
      <c r="G44" s="1">
        <v>234</v>
      </c>
      <c r="H44" s="1">
        <v>0</v>
      </c>
      <c r="I44" s="1">
        <v>0</v>
      </c>
      <c r="J44" s="1">
        <v>94765</v>
      </c>
      <c r="K44" s="1">
        <v>14090</v>
      </c>
      <c r="L44" s="1">
        <v>7609</v>
      </c>
    </row>
    <row r="45" spans="1:12">
      <c r="A45" s="1" t="s">
        <v>68</v>
      </c>
      <c r="B45" s="1">
        <v>584</v>
      </c>
      <c r="C45" s="1" t="s">
        <v>13</v>
      </c>
      <c r="D45" s="1">
        <v>1462</v>
      </c>
      <c r="E45" s="1">
        <v>219</v>
      </c>
      <c r="F45" s="3">
        <v>0.14979999999999999</v>
      </c>
      <c r="G45" s="1">
        <v>118</v>
      </c>
      <c r="H45" s="1">
        <v>0</v>
      </c>
      <c r="I45" s="1">
        <v>9</v>
      </c>
      <c r="J45" s="1">
        <v>61463</v>
      </c>
      <c r="K45" s="1">
        <v>9139</v>
      </c>
      <c r="L45" s="1">
        <v>4935</v>
      </c>
    </row>
    <row r="46" spans="1:12">
      <c r="A46" s="1" t="s">
        <v>69</v>
      </c>
      <c r="B46" s="1">
        <v>3093</v>
      </c>
      <c r="C46" s="1" t="s">
        <v>67</v>
      </c>
      <c r="D46" s="1">
        <v>9745</v>
      </c>
      <c r="E46" s="1">
        <v>1471</v>
      </c>
      <c r="F46" s="3">
        <v>0.15090000000000001</v>
      </c>
      <c r="G46" s="1">
        <v>794</v>
      </c>
      <c r="H46" s="1">
        <v>0</v>
      </c>
      <c r="I46" s="1">
        <v>428</v>
      </c>
      <c r="J46" s="1">
        <v>316655</v>
      </c>
      <c r="K46" s="1">
        <v>47155</v>
      </c>
      <c r="L46" s="1">
        <v>25475</v>
      </c>
    </row>
    <row r="47" spans="1:12">
      <c r="A47" s="1" t="s">
        <v>70</v>
      </c>
      <c r="B47" s="1">
        <v>245</v>
      </c>
      <c r="C47" s="1" t="s">
        <v>13</v>
      </c>
      <c r="D47" s="1">
        <v>769</v>
      </c>
      <c r="E47" s="1">
        <v>116</v>
      </c>
      <c r="F47" s="3">
        <v>0.15079999999999999</v>
      </c>
      <c r="G47" s="1">
        <v>63</v>
      </c>
      <c r="H47" s="1">
        <v>0</v>
      </c>
      <c r="I47" s="1">
        <v>75</v>
      </c>
      <c r="J47" s="1">
        <v>25360</v>
      </c>
      <c r="K47" s="1">
        <v>3776</v>
      </c>
      <c r="L47" s="1">
        <v>2039</v>
      </c>
    </row>
    <row r="48" spans="1:12">
      <c r="A48" s="1" t="s">
        <v>71</v>
      </c>
      <c r="B48" s="1">
        <v>767</v>
      </c>
      <c r="C48" s="1" t="s">
        <v>72</v>
      </c>
      <c r="D48" s="1">
        <v>1697</v>
      </c>
      <c r="E48" s="1">
        <v>255</v>
      </c>
      <c r="F48" s="3">
        <v>0.15029999999999999</v>
      </c>
      <c r="G48" s="1">
        <v>138</v>
      </c>
      <c r="H48" s="1">
        <v>0</v>
      </c>
      <c r="I48" s="1">
        <v>0</v>
      </c>
      <c r="J48" s="1">
        <v>82227</v>
      </c>
      <c r="K48" s="1">
        <v>12216</v>
      </c>
      <c r="L48" s="1">
        <v>6596</v>
      </c>
    </row>
    <row r="49" spans="1:12">
      <c r="A49" s="1" t="s">
        <v>73</v>
      </c>
      <c r="B49" s="1">
        <v>200</v>
      </c>
      <c r="C49" s="1" t="s">
        <v>15</v>
      </c>
      <c r="D49" s="1">
        <v>606</v>
      </c>
      <c r="E49" s="1">
        <v>91</v>
      </c>
      <c r="F49" s="3">
        <v>0.1502</v>
      </c>
      <c r="G49" s="1">
        <v>49</v>
      </c>
      <c r="H49" s="1">
        <v>0</v>
      </c>
      <c r="I49" s="1">
        <v>17</v>
      </c>
      <c r="J49" s="1">
        <v>20364</v>
      </c>
      <c r="K49" s="1">
        <v>3031</v>
      </c>
      <c r="L49" s="1">
        <v>1636</v>
      </c>
    </row>
    <row r="50" spans="1:12">
      <c r="A50" s="1" t="s">
        <v>74</v>
      </c>
      <c r="B50" s="1">
        <v>1549</v>
      </c>
      <c r="C50" s="1" t="s">
        <v>29</v>
      </c>
      <c r="D50" s="1">
        <v>4995</v>
      </c>
      <c r="E50" s="1">
        <v>761</v>
      </c>
      <c r="F50" s="3">
        <v>0.15240000000000001</v>
      </c>
      <c r="G50" s="1">
        <v>411</v>
      </c>
      <c r="H50" s="1">
        <v>0</v>
      </c>
      <c r="I50" s="1">
        <v>132</v>
      </c>
      <c r="J50" s="1">
        <v>165849</v>
      </c>
      <c r="K50" s="1">
        <v>24645</v>
      </c>
      <c r="L50" s="1">
        <v>13308</v>
      </c>
    </row>
    <row r="51" spans="1:12">
      <c r="A51" s="1" t="s">
        <v>75</v>
      </c>
      <c r="B51" s="4">
        <v>5846</v>
      </c>
      <c r="C51" s="1" t="s">
        <v>76</v>
      </c>
      <c r="D51" s="4">
        <v>19135</v>
      </c>
      <c r="E51" s="1">
        <v>2876</v>
      </c>
      <c r="F51" s="3">
        <v>0.15029999999999999</v>
      </c>
      <c r="G51" s="4">
        <v>1554</v>
      </c>
      <c r="H51" s="1">
        <v>0</v>
      </c>
      <c r="I51" s="1">
        <v>617</v>
      </c>
      <c r="J51" s="1">
        <v>648770</v>
      </c>
      <c r="K51" s="1">
        <v>96270</v>
      </c>
      <c r="L51" s="1">
        <v>51986</v>
      </c>
    </row>
    <row r="52" spans="1:12">
      <c r="A52" s="1" t="s">
        <v>77</v>
      </c>
      <c r="B52" s="1">
        <v>618</v>
      </c>
      <c r="C52" s="1" t="s">
        <v>13</v>
      </c>
      <c r="D52" s="1">
        <v>1958</v>
      </c>
      <c r="E52" s="1">
        <v>291</v>
      </c>
      <c r="F52" s="3">
        <v>0.14860000000000001</v>
      </c>
      <c r="G52" s="1">
        <v>157</v>
      </c>
      <c r="H52" s="1">
        <v>0</v>
      </c>
      <c r="I52" s="1">
        <v>121</v>
      </c>
      <c r="J52" s="1">
        <v>68354</v>
      </c>
      <c r="K52" s="1">
        <v>10143</v>
      </c>
      <c r="L52" s="1">
        <v>5478</v>
      </c>
    </row>
    <row r="53" spans="1:12">
      <c r="A53" s="1" t="s">
        <v>78</v>
      </c>
      <c r="B53" s="1">
        <v>385</v>
      </c>
      <c r="C53" s="1" t="s">
        <v>79</v>
      </c>
      <c r="D53" s="1">
        <v>1953</v>
      </c>
      <c r="E53" s="1">
        <v>306</v>
      </c>
      <c r="F53" s="3">
        <v>0.15670000000000001</v>
      </c>
      <c r="G53" s="1">
        <v>165</v>
      </c>
      <c r="H53" s="1">
        <v>1420</v>
      </c>
      <c r="I53" s="1">
        <v>272</v>
      </c>
      <c r="J53" s="1">
        <v>40503</v>
      </c>
      <c r="K53" s="1">
        <v>6023</v>
      </c>
      <c r="L53" s="1">
        <v>3252</v>
      </c>
    </row>
    <row r="54" spans="1:12">
      <c r="A54" s="1" t="s">
        <v>80</v>
      </c>
      <c r="B54" s="1">
        <v>1543</v>
      </c>
      <c r="C54" s="1" t="s">
        <v>72</v>
      </c>
      <c r="D54" s="1">
        <v>3435</v>
      </c>
      <c r="E54" s="1">
        <v>512</v>
      </c>
      <c r="F54" s="3">
        <v>0.14910000000000001</v>
      </c>
      <c r="G54" s="1">
        <v>276</v>
      </c>
      <c r="H54" s="1">
        <v>0</v>
      </c>
      <c r="I54" s="1">
        <v>183</v>
      </c>
      <c r="J54" s="1">
        <v>167373</v>
      </c>
      <c r="K54" s="1">
        <v>24860</v>
      </c>
      <c r="L54" s="1">
        <v>13424</v>
      </c>
    </row>
    <row r="55" spans="1:12">
      <c r="A55" s="1" t="s">
        <v>81</v>
      </c>
      <c r="B55" s="1">
        <v>1430</v>
      </c>
      <c r="C55" s="1" t="s">
        <v>17</v>
      </c>
      <c r="D55" s="1">
        <v>2922</v>
      </c>
      <c r="E55" s="1">
        <v>437</v>
      </c>
      <c r="F55" s="3">
        <v>0.14960000000000001</v>
      </c>
      <c r="G55" s="1">
        <v>236</v>
      </c>
      <c r="H55" s="1">
        <v>0</v>
      </c>
      <c r="I55" s="1">
        <v>0</v>
      </c>
      <c r="J55" s="1">
        <v>154707</v>
      </c>
      <c r="K55" s="1">
        <v>22987</v>
      </c>
      <c r="L55" s="1">
        <v>12415</v>
      </c>
    </row>
    <row r="56" spans="1:12">
      <c r="A56" s="1" t="s">
        <v>82</v>
      </c>
      <c r="B56" s="1">
        <v>460</v>
      </c>
      <c r="C56" s="1" t="s">
        <v>15</v>
      </c>
      <c r="D56" s="1">
        <v>1402</v>
      </c>
      <c r="E56" s="1">
        <v>212</v>
      </c>
      <c r="F56" s="3">
        <v>0.1512</v>
      </c>
      <c r="G56" s="1">
        <v>114</v>
      </c>
      <c r="H56" s="1">
        <v>0</v>
      </c>
      <c r="I56" s="1">
        <v>16</v>
      </c>
      <c r="J56" s="1">
        <v>47825</v>
      </c>
      <c r="K56" s="1">
        <v>7117</v>
      </c>
      <c r="L56" s="1">
        <v>3844</v>
      </c>
    </row>
    <row r="57" spans="1:12">
      <c r="A57" s="1" t="s">
        <v>83</v>
      </c>
      <c r="B57" s="1">
        <v>851</v>
      </c>
      <c r="C57" s="1" t="s">
        <v>84</v>
      </c>
      <c r="D57" s="1">
        <v>1358</v>
      </c>
      <c r="E57" s="1">
        <v>202</v>
      </c>
      <c r="F57" s="3">
        <v>0.1487</v>
      </c>
      <c r="G57" s="1">
        <v>109</v>
      </c>
      <c r="H57" s="1">
        <v>0</v>
      </c>
      <c r="I57" s="1">
        <v>30</v>
      </c>
      <c r="J57" s="1">
        <v>89330</v>
      </c>
      <c r="K57" s="1">
        <v>13284</v>
      </c>
      <c r="L57" s="1">
        <v>7174</v>
      </c>
    </row>
    <row r="58" spans="1:12">
      <c r="A58" s="1" t="s">
        <v>85</v>
      </c>
      <c r="B58" s="1">
        <v>136</v>
      </c>
      <c r="C58" s="1" t="s">
        <v>15</v>
      </c>
      <c r="D58" s="1">
        <v>436</v>
      </c>
      <c r="E58" s="1">
        <v>65</v>
      </c>
      <c r="F58" s="3">
        <v>0.14910000000000001</v>
      </c>
      <c r="G58" s="1">
        <v>35</v>
      </c>
      <c r="H58" s="1">
        <v>0</v>
      </c>
      <c r="I58" s="1">
        <v>21</v>
      </c>
      <c r="J58" s="1">
        <v>14604</v>
      </c>
      <c r="K58" s="1">
        <v>2167</v>
      </c>
      <c r="L58" s="1">
        <v>1170</v>
      </c>
    </row>
  </sheetData>
  <hyperlinks>
    <hyperlink ref="A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workbookViewId="0">
      <selection activeCell="E30" sqref="E30"/>
    </sheetView>
  </sheetViews>
  <sheetFormatPr defaultColWidth="10.625" defaultRowHeight="15.75"/>
  <cols>
    <col min="3" max="3" width="16.625" customWidth="1"/>
    <col min="4" max="4" width="15.5" customWidth="1"/>
    <col min="5" max="5" width="18.5" customWidth="1"/>
  </cols>
  <sheetData>
    <row r="1" spans="1:10" ht="16.5" thickBot="1"/>
    <row r="2" spans="1:10" ht="21">
      <c r="A2" s="10" t="s">
        <v>121</v>
      </c>
      <c r="B2" s="11"/>
      <c r="C2" s="11"/>
      <c r="D2" s="11"/>
      <c r="E2" s="11"/>
      <c r="F2" s="11"/>
      <c r="G2" s="11"/>
      <c r="H2" s="12"/>
    </row>
    <row r="3" spans="1:10" ht="19.5" thickBot="1">
      <c r="A3" s="13" t="s">
        <v>120</v>
      </c>
      <c r="B3" s="14"/>
      <c r="C3" s="14"/>
      <c r="D3" s="14"/>
      <c r="E3" s="14"/>
      <c r="F3" s="14"/>
      <c r="G3" s="14"/>
      <c r="H3" s="15"/>
    </row>
    <row r="8" spans="1:10">
      <c r="A8" s="9" t="s">
        <v>86</v>
      </c>
      <c r="B8" s="9" t="s">
        <v>87</v>
      </c>
      <c r="C8" s="9" t="s">
        <v>88</v>
      </c>
      <c r="D8" s="9" t="s">
        <v>89</v>
      </c>
      <c r="E8" s="9" t="s">
        <v>90</v>
      </c>
      <c r="F8" s="9" t="s">
        <v>91</v>
      </c>
      <c r="G8" s="9" t="s">
        <v>92</v>
      </c>
      <c r="H8" s="9" t="s">
        <v>93</v>
      </c>
      <c r="I8" s="9" t="s">
        <v>94</v>
      </c>
      <c r="J8" s="9" t="s">
        <v>95</v>
      </c>
    </row>
    <row r="9" spans="1:10">
      <c r="A9" s="9" t="s">
        <v>96</v>
      </c>
      <c r="B9" s="9" t="s">
        <v>12</v>
      </c>
      <c r="C9" s="9">
        <v>1339.1442790000001</v>
      </c>
      <c r="D9" s="9">
        <v>832.10541999999998</v>
      </c>
      <c r="E9" s="9">
        <v>1564.3054</v>
      </c>
      <c r="F9" s="9">
        <v>972.01401069999997</v>
      </c>
      <c r="G9" s="9">
        <v>1091.48</v>
      </c>
      <c r="H9" s="9">
        <v>-1</v>
      </c>
      <c r="I9" s="9">
        <v>185.27373789999999</v>
      </c>
      <c r="J9" s="9" t="s">
        <v>97</v>
      </c>
    </row>
    <row r="10" spans="1:10">
      <c r="A10" s="9" t="s">
        <v>96</v>
      </c>
      <c r="B10" s="9" t="s">
        <v>14</v>
      </c>
      <c r="C10" s="9">
        <v>4698.6146360000002</v>
      </c>
      <c r="D10" s="9">
        <v>2919.5828750000001</v>
      </c>
      <c r="E10" s="9">
        <v>6453.8261000000002</v>
      </c>
      <c r="F10" s="9">
        <v>4010.220378</v>
      </c>
      <c r="G10" s="9">
        <v>4862.1099999999997</v>
      </c>
      <c r="H10" s="9">
        <v>-4</v>
      </c>
      <c r="I10" s="9">
        <v>321.88395259999999</v>
      </c>
      <c r="J10" s="9" t="s">
        <v>98</v>
      </c>
    </row>
    <row r="11" spans="1:10">
      <c r="A11" s="9" t="s">
        <v>96</v>
      </c>
      <c r="B11" s="9" t="s">
        <v>16</v>
      </c>
      <c r="C11" s="9">
        <v>2462.4229180000002</v>
      </c>
      <c r="D11" s="9">
        <v>1530.0781910000001</v>
      </c>
      <c r="E11" s="9">
        <v>3098.5513999999998</v>
      </c>
      <c r="F11" s="9">
        <v>1925.349982</v>
      </c>
      <c r="G11" s="9">
        <v>2153.6183329999999</v>
      </c>
      <c r="H11" s="9">
        <v>-3</v>
      </c>
      <c r="I11" s="9">
        <v>251.1317847</v>
      </c>
      <c r="J11" s="9" t="s">
        <v>99</v>
      </c>
    </row>
    <row r="12" spans="1:10">
      <c r="A12" s="9" t="s">
        <v>96</v>
      </c>
      <c r="B12" s="9" t="s">
        <v>18</v>
      </c>
      <c r="C12" s="9">
        <v>1144.2990830000001</v>
      </c>
      <c r="D12" s="9">
        <v>711.03426579999996</v>
      </c>
      <c r="E12" s="9">
        <v>1362.5178000000001</v>
      </c>
      <c r="F12" s="9">
        <v>846.62904790000005</v>
      </c>
      <c r="G12" s="9">
        <v>950.44500000000005</v>
      </c>
      <c r="H12" s="9">
        <v>-1</v>
      </c>
      <c r="I12" s="9">
        <v>209.7677372</v>
      </c>
      <c r="J12" s="9" t="s">
        <v>100</v>
      </c>
    </row>
    <row r="13" spans="1:10">
      <c r="A13" s="9" t="s">
        <v>96</v>
      </c>
      <c r="B13" s="9" t="s">
        <v>20</v>
      </c>
      <c r="C13" s="9">
        <v>2955.0331299999998</v>
      </c>
      <c r="D13" s="9">
        <v>1836.171891</v>
      </c>
      <c r="E13" s="9">
        <v>3869.7284</v>
      </c>
      <c r="F13" s="9">
        <v>2404.537006</v>
      </c>
      <c r="G13" s="9">
        <v>2583.6849999999999</v>
      </c>
      <c r="H13" s="9">
        <v>-3</v>
      </c>
      <c r="I13" s="9">
        <v>265.31856920000001</v>
      </c>
      <c r="J13" s="9" t="s">
        <v>101</v>
      </c>
    </row>
    <row r="14" spans="1:10">
      <c r="A14" s="9" t="s">
        <v>96</v>
      </c>
      <c r="B14" s="9" t="s">
        <v>21</v>
      </c>
      <c r="C14" s="9">
        <v>1746.641089</v>
      </c>
      <c r="D14" s="9">
        <v>1085.31212</v>
      </c>
      <c r="E14" s="9">
        <v>2140.3146999999999</v>
      </c>
      <c r="F14" s="9">
        <v>1329.9294850000001</v>
      </c>
      <c r="G14" s="9">
        <v>1450.53</v>
      </c>
      <c r="H14" s="9">
        <v>-2</v>
      </c>
      <c r="I14" s="9">
        <v>259.35415890000002</v>
      </c>
      <c r="J14" s="9" t="s">
        <v>101</v>
      </c>
    </row>
    <row r="15" spans="1:10">
      <c r="A15" s="9" t="s">
        <v>96</v>
      </c>
      <c r="B15" s="9" t="s">
        <v>23</v>
      </c>
      <c r="C15" s="9">
        <v>1061.201178</v>
      </c>
      <c r="D15" s="9">
        <v>659.39963729999999</v>
      </c>
      <c r="E15" s="9">
        <v>1293.1697999999999</v>
      </c>
      <c r="F15" s="9">
        <v>803.5382118</v>
      </c>
      <c r="G15" s="9">
        <v>979.01166669999998</v>
      </c>
      <c r="H15" s="9">
        <v>0</v>
      </c>
      <c r="I15" s="9">
        <v>102.1544287</v>
      </c>
      <c r="J15" s="9" t="s">
        <v>102</v>
      </c>
    </row>
    <row r="16" spans="1:10">
      <c r="A16" s="9" t="s">
        <v>96</v>
      </c>
      <c r="B16" s="9" t="s">
        <v>25</v>
      </c>
      <c r="C16" s="9">
        <v>1029.9017269999999</v>
      </c>
      <c r="D16" s="9">
        <v>639.95106620000001</v>
      </c>
      <c r="E16" s="9">
        <v>1289.3503000000001</v>
      </c>
      <c r="F16" s="9">
        <v>801.16488530000004</v>
      </c>
      <c r="G16" s="9">
        <v>936.87</v>
      </c>
      <c r="H16" s="9">
        <v>0</v>
      </c>
      <c r="I16" s="9">
        <v>122.22334410000001</v>
      </c>
      <c r="J16" s="9" t="s">
        <v>102</v>
      </c>
    </row>
    <row r="17" spans="1:10">
      <c r="A17" s="9" t="s">
        <v>96</v>
      </c>
      <c r="B17" s="9" t="s">
        <v>26</v>
      </c>
      <c r="C17" s="9">
        <v>1887.485645</v>
      </c>
      <c r="D17" s="9">
        <v>1172.828843</v>
      </c>
      <c r="E17" s="9">
        <v>2160.2024999999999</v>
      </c>
      <c r="F17" s="9">
        <v>1342.287188</v>
      </c>
      <c r="G17" s="9">
        <v>1550.9933329999999</v>
      </c>
      <c r="H17" s="9">
        <v>0</v>
      </c>
      <c r="I17" s="9">
        <v>167.5105331</v>
      </c>
      <c r="J17" s="9" t="s">
        <v>103</v>
      </c>
    </row>
    <row r="18" spans="1:10">
      <c r="A18" s="9" t="s">
        <v>96</v>
      </c>
      <c r="B18" s="9" t="s">
        <v>104</v>
      </c>
      <c r="C18" s="9">
        <v>1299.1206990000001</v>
      </c>
      <c r="D18" s="9">
        <v>807.23592759999997</v>
      </c>
      <c r="E18" s="9">
        <v>1535.0342000000001</v>
      </c>
      <c r="F18" s="9">
        <v>953.82573590000004</v>
      </c>
      <c r="G18" s="9">
        <v>1115.761667</v>
      </c>
      <c r="H18" s="9">
        <v>0</v>
      </c>
      <c r="I18" s="9">
        <v>171.2342462</v>
      </c>
      <c r="J18" s="9" t="s">
        <v>97</v>
      </c>
    </row>
    <row r="19" spans="1:10">
      <c r="A19" s="9" t="s">
        <v>96</v>
      </c>
      <c r="B19" s="9" t="s">
        <v>30</v>
      </c>
      <c r="C19" s="9">
        <v>6912.7628869999999</v>
      </c>
      <c r="D19" s="9">
        <v>4295.3903879999998</v>
      </c>
      <c r="E19" s="9"/>
      <c r="F19" s="9">
        <v>0</v>
      </c>
      <c r="G19" s="9"/>
      <c r="H19" s="9">
        <v>-6</v>
      </c>
      <c r="I19" s="9">
        <v>271.26661910000001</v>
      </c>
      <c r="J19" s="9" t="s">
        <v>101</v>
      </c>
    </row>
    <row r="20" spans="1:10">
      <c r="A20" s="9" t="s">
        <v>96</v>
      </c>
      <c r="B20" s="9" t="s">
        <v>31</v>
      </c>
      <c r="C20" s="9">
        <v>2311.8285930000002</v>
      </c>
      <c r="D20" s="9">
        <v>1436.5032450000001</v>
      </c>
      <c r="E20" s="9">
        <v>3159.3631999999998</v>
      </c>
      <c r="F20" s="9">
        <v>1963.136671</v>
      </c>
      <c r="G20" s="9">
        <v>2115.6333330000002</v>
      </c>
      <c r="H20" s="9">
        <v>-2</v>
      </c>
      <c r="I20" s="9">
        <v>279.60770830000001</v>
      </c>
      <c r="J20" s="9" t="s">
        <v>101</v>
      </c>
    </row>
    <row r="21" spans="1:10">
      <c r="A21" s="9" t="s">
        <v>96</v>
      </c>
      <c r="B21" s="9" t="s">
        <v>32</v>
      </c>
      <c r="C21" s="9">
        <v>514.36067530000003</v>
      </c>
      <c r="D21" s="9">
        <v>319.6088072</v>
      </c>
      <c r="E21" s="9">
        <v>652.85490000000004</v>
      </c>
      <c r="F21" s="9">
        <v>405.66510210000001</v>
      </c>
      <c r="G21" s="9">
        <v>459.76</v>
      </c>
      <c r="H21" s="9">
        <v>-1</v>
      </c>
      <c r="I21" s="9">
        <v>218.5508912</v>
      </c>
      <c r="J21" s="9" t="s">
        <v>105</v>
      </c>
    </row>
    <row r="22" spans="1:10">
      <c r="A22" s="9" t="s">
        <v>96</v>
      </c>
      <c r="B22" s="9" t="s">
        <v>34</v>
      </c>
      <c r="C22" s="9">
        <v>418.62749229999997</v>
      </c>
      <c r="D22" s="9">
        <v>260.12298349999998</v>
      </c>
      <c r="E22" s="9">
        <v>480.33479999999997</v>
      </c>
      <c r="F22" s="9">
        <v>298.466115</v>
      </c>
      <c r="G22" s="9">
        <v>352.53333329999998</v>
      </c>
      <c r="H22" s="9">
        <v>0</v>
      </c>
      <c r="I22" s="9">
        <v>180</v>
      </c>
      <c r="J22" s="9" t="s">
        <v>97</v>
      </c>
    </row>
    <row r="23" spans="1:10">
      <c r="A23" s="9" t="s">
        <v>96</v>
      </c>
      <c r="B23" s="9" t="s">
        <v>36</v>
      </c>
      <c r="C23" s="9">
        <v>666.05258679999997</v>
      </c>
      <c r="D23" s="9">
        <v>413.8657619</v>
      </c>
      <c r="E23" s="9">
        <v>932.28970000000004</v>
      </c>
      <c r="F23" s="9">
        <v>579.29778320000003</v>
      </c>
      <c r="G23" s="9">
        <v>651.66999999999996</v>
      </c>
      <c r="H23" s="9">
        <v>-1</v>
      </c>
      <c r="I23" s="9">
        <v>248.59463389999999</v>
      </c>
      <c r="J23" s="9" t="s">
        <v>99</v>
      </c>
    </row>
    <row r="24" spans="1:10">
      <c r="A24" s="9" t="s">
        <v>96</v>
      </c>
      <c r="B24" s="9" t="s">
        <v>37</v>
      </c>
      <c r="C24" s="9">
        <v>1220.178926</v>
      </c>
      <c r="D24" s="9">
        <v>758.18379949999996</v>
      </c>
      <c r="E24" s="9">
        <v>1604.9708000000001</v>
      </c>
      <c r="F24" s="9">
        <v>997.28231100000005</v>
      </c>
      <c r="G24" s="9">
        <v>1116.145</v>
      </c>
      <c r="H24" s="9">
        <v>-1</v>
      </c>
      <c r="I24" s="9">
        <v>245.55077840000001</v>
      </c>
      <c r="J24" s="9" t="s">
        <v>99</v>
      </c>
    </row>
    <row r="25" spans="1:10">
      <c r="A25" s="9" t="s">
        <v>96</v>
      </c>
      <c r="B25" s="9" t="s">
        <v>38</v>
      </c>
      <c r="C25" s="9">
        <v>728.85171009999999</v>
      </c>
      <c r="D25" s="9">
        <v>452.88731589999998</v>
      </c>
      <c r="E25" s="9">
        <v>820.83270000000005</v>
      </c>
      <c r="F25" s="9">
        <v>510.04163560000001</v>
      </c>
      <c r="G25" s="9">
        <v>612.59500000000003</v>
      </c>
      <c r="H25" s="9">
        <v>0</v>
      </c>
      <c r="I25" s="9">
        <v>170.7401873</v>
      </c>
      <c r="J25" s="9" t="s">
        <v>97</v>
      </c>
    </row>
    <row r="26" spans="1:10">
      <c r="A26" s="9" t="s">
        <v>96</v>
      </c>
      <c r="B26" s="9" t="s">
        <v>40</v>
      </c>
      <c r="C26" s="9">
        <v>1562.0924910000001</v>
      </c>
      <c r="D26" s="9">
        <v>970.63897329999998</v>
      </c>
      <c r="E26" s="9">
        <v>1790.0844999999999</v>
      </c>
      <c r="F26" s="9">
        <v>1112.3065959999999</v>
      </c>
      <c r="G26" s="9">
        <v>1304.05</v>
      </c>
      <c r="H26" s="9">
        <v>-1</v>
      </c>
      <c r="I26" s="9">
        <v>203.66862359999999</v>
      </c>
      <c r="J26" s="9" t="s">
        <v>100</v>
      </c>
    </row>
    <row r="27" spans="1:10">
      <c r="A27" s="9" t="s">
        <v>96</v>
      </c>
      <c r="B27" s="9" t="s">
        <v>42</v>
      </c>
      <c r="C27" s="9">
        <v>1277.6508920000001</v>
      </c>
      <c r="D27" s="9">
        <v>793.8952127</v>
      </c>
      <c r="E27" s="9">
        <v>1612.8798999999999</v>
      </c>
      <c r="F27" s="9">
        <v>1002.1967959999999</v>
      </c>
      <c r="G27" s="9">
        <v>1290.01</v>
      </c>
      <c r="H27" s="9">
        <v>0</v>
      </c>
      <c r="I27" s="9">
        <v>79.640146270000002</v>
      </c>
      <c r="J27" s="9" t="s">
        <v>106</v>
      </c>
    </row>
    <row r="28" spans="1:10">
      <c r="A28" s="9" t="s">
        <v>96</v>
      </c>
      <c r="B28" s="9" t="s">
        <v>43</v>
      </c>
      <c r="C28" s="9">
        <v>946.49323460000005</v>
      </c>
      <c r="D28" s="9">
        <v>588.12344770000004</v>
      </c>
      <c r="E28" s="9">
        <v>1184.2018</v>
      </c>
      <c r="F28" s="9">
        <v>735.82865670000001</v>
      </c>
      <c r="G28" s="9">
        <v>838.94500000000005</v>
      </c>
      <c r="H28" s="9">
        <v>0</v>
      </c>
      <c r="I28" s="9">
        <v>125.1601666</v>
      </c>
      <c r="J28" s="9" t="s">
        <v>107</v>
      </c>
    </row>
    <row r="29" spans="1:10">
      <c r="A29" s="9" t="s">
        <v>96</v>
      </c>
      <c r="B29" s="9" t="s">
        <v>44</v>
      </c>
      <c r="C29" s="9">
        <v>1167.7953299999999</v>
      </c>
      <c r="D29" s="9">
        <v>725.63415169999996</v>
      </c>
      <c r="E29" s="9">
        <v>1389.3820000000001</v>
      </c>
      <c r="F29" s="9">
        <v>863.3216827</v>
      </c>
      <c r="G29" s="9">
        <v>1034.4366669999999</v>
      </c>
      <c r="H29" s="9">
        <v>0</v>
      </c>
      <c r="I29" s="9">
        <v>95.505879949999994</v>
      </c>
      <c r="J29" s="9" t="s">
        <v>106</v>
      </c>
    </row>
    <row r="30" spans="1:10">
      <c r="A30" s="9" t="s">
        <v>96</v>
      </c>
      <c r="B30" s="9" t="s">
        <v>46</v>
      </c>
      <c r="C30" s="9">
        <v>0</v>
      </c>
      <c r="D30" s="9">
        <v>0</v>
      </c>
      <c r="E30" s="9"/>
      <c r="F30" s="9">
        <v>0</v>
      </c>
      <c r="G30" s="9"/>
      <c r="H30" s="9">
        <v>0</v>
      </c>
      <c r="I30" s="9">
        <v>0</v>
      </c>
      <c r="J30" s="9" t="s">
        <v>108</v>
      </c>
    </row>
    <row r="31" spans="1:10">
      <c r="A31" s="9" t="s">
        <v>96</v>
      </c>
      <c r="B31" s="9" t="s">
        <v>47</v>
      </c>
      <c r="C31" s="9">
        <v>756.57783910000001</v>
      </c>
      <c r="D31" s="9">
        <v>470.11552849999998</v>
      </c>
      <c r="E31" s="9">
        <v>1356.1131</v>
      </c>
      <c r="F31" s="9">
        <v>842.64935309999998</v>
      </c>
      <c r="G31" s="9">
        <v>986.55666670000005</v>
      </c>
      <c r="H31" s="9">
        <v>-1</v>
      </c>
      <c r="I31" s="9">
        <v>293.98119739999999</v>
      </c>
      <c r="J31" s="9" t="s">
        <v>109</v>
      </c>
    </row>
    <row r="32" spans="1:10">
      <c r="A32" s="9" t="s">
        <v>96</v>
      </c>
      <c r="B32" s="9" t="s">
        <v>48</v>
      </c>
      <c r="C32" s="9">
        <v>1370.514275</v>
      </c>
      <c r="D32" s="9">
        <v>851.5978255</v>
      </c>
      <c r="E32" s="9">
        <v>1584.5758000000001</v>
      </c>
      <c r="F32" s="9">
        <v>984.60944940000002</v>
      </c>
      <c r="G32" s="9">
        <v>1115.0433330000001</v>
      </c>
      <c r="H32" s="9">
        <v>-1</v>
      </c>
      <c r="I32" s="9">
        <v>195.1939754</v>
      </c>
      <c r="J32" s="9" t="s">
        <v>100</v>
      </c>
    </row>
    <row r="33" spans="1:10">
      <c r="A33" s="9" t="s">
        <v>96</v>
      </c>
      <c r="B33" s="9" t="s">
        <v>50</v>
      </c>
      <c r="C33" s="9">
        <v>877.63325680000003</v>
      </c>
      <c r="D33" s="9">
        <v>545.33585440000002</v>
      </c>
      <c r="E33" s="9">
        <v>1055.9087</v>
      </c>
      <c r="F33" s="9">
        <v>656.11104479999995</v>
      </c>
      <c r="G33" s="9">
        <v>738.49</v>
      </c>
      <c r="H33" s="9">
        <v>-1</v>
      </c>
      <c r="I33" s="9">
        <v>218.54946720000001</v>
      </c>
      <c r="J33" s="9" t="s">
        <v>105</v>
      </c>
    </row>
    <row r="34" spans="1:10">
      <c r="A34" s="9" t="s">
        <v>96</v>
      </c>
      <c r="B34" s="9" t="s">
        <v>52</v>
      </c>
      <c r="C34" s="9">
        <v>1939.731442</v>
      </c>
      <c r="D34" s="9">
        <v>1205.292866</v>
      </c>
      <c r="E34" s="9">
        <v>2566.0189999999998</v>
      </c>
      <c r="F34" s="9">
        <v>1594.4497919999999</v>
      </c>
      <c r="G34" s="9">
        <v>1791.13</v>
      </c>
      <c r="H34" s="9">
        <v>-2</v>
      </c>
      <c r="I34" s="9">
        <v>287.20562380000001</v>
      </c>
      <c r="J34" s="9" t="s">
        <v>109</v>
      </c>
    </row>
    <row r="35" spans="1:10">
      <c r="A35" s="9" t="s">
        <v>96</v>
      </c>
      <c r="B35" s="9" t="s">
        <v>53</v>
      </c>
      <c r="C35" s="9">
        <v>1204.844521</v>
      </c>
      <c r="D35" s="9">
        <v>748.65544469999998</v>
      </c>
      <c r="E35" s="9">
        <v>1566.0011999999999</v>
      </c>
      <c r="F35" s="9">
        <v>973.0677316</v>
      </c>
      <c r="G35" s="9">
        <v>1105.31</v>
      </c>
      <c r="H35" s="9">
        <v>-1</v>
      </c>
      <c r="I35" s="9">
        <v>259.87844219999999</v>
      </c>
      <c r="J35" s="9" t="s">
        <v>101</v>
      </c>
    </row>
    <row r="36" spans="1:10">
      <c r="A36" s="9" t="s">
        <v>96</v>
      </c>
      <c r="B36" s="9" t="s">
        <v>54</v>
      </c>
      <c r="C36" s="9">
        <v>2620.5083479999998</v>
      </c>
      <c r="D36" s="9">
        <v>1628.3078929999999</v>
      </c>
      <c r="E36" s="9">
        <v>3353.9996000000001</v>
      </c>
      <c r="F36" s="9">
        <v>2084.0780850000001</v>
      </c>
      <c r="G36" s="9">
        <v>2407.623333</v>
      </c>
      <c r="H36" s="9">
        <v>-3</v>
      </c>
      <c r="I36" s="9">
        <v>267.24817890000003</v>
      </c>
      <c r="J36" s="9" t="s">
        <v>101</v>
      </c>
    </row>
    <row r="37" spans="1:10">
      <c r="A37" s="9" t="s">
        <v>96</v>
      </c>
      <c r="B37" s="9" t="s">
        <v>56</v>
      </c>
      <c r="C37" s="9">
        <v>1132.66983</v>
      </c>
      <c r="D37" s="9">
        <v>703.80818480000005</v>
      </c>
      <c r="E37" s="9">
        <v>1367.8105</v>
      </c>
      <c r="F37" s="9">
        <v>849.91777820000004</v>
      </c>
      <c r="G37" s="9">
        <v>1052.508333</v>
      </c>
      <c r="H37" s="9">
        <v>0</v>
      </c>
      <c r="I37" s="9">
        <v>91.416554149999996</v>
      </c>
      <c r="J37" s="9" t="s">
        <v>106</v>
      </c>
    </row>
    <row r="38" spans="1:10">
      <c r="A38" s="9" t="s">
        <v>96</v>
      </c>
      <c r="B38" s="9" t="s">
        <v>57</v>
      </c>
      <c r="C38" s="9">
        <v>1035.9218289999999</v>
      </c>
      <c r="D38" s="9">
        <v>643.69178290000002</v>
      </c>
      <c r="E38" s="9">
        <v>1328.2202</v>
      </c>
      <c r="F38" s="9">
        <v>825.31751389999999</v>
      </c>
      <c r="G38" s="9">
        <v>938.22833330000003</v>
      </c>
      <c r="H38" s="9">
        <v>0</v>
      </c>
      <c r="I38" s="9">
        <v>113.31235150000001</v>
      </c>
      <c r="J38" s="9" t="s">
        <v>102</v>
      </c>
    </row>
    <row r="39" spans="1:10">
      <c r="A39" s="9" t="s">
        <v>96</v>
      </c>
      <c r="B39" s="9" t="s">
        <v>59</v>
      </c>
      <c r="C39" s="9">
        <v>1954.3766459999999</v>
      </c>
      <c r="D39" s="9">
        <v>1214.392971</v>
      </c>
      <c r="E39" s="9">
        <v>2404.3159999999998</v>
      </c>
      <c r="F39" s="9">
        <v>1493.972237</v>
      </c>
      <c r="G39" s="9">
        <v>1611.61</v>
      </c>
      <c r="H39" s="9">
        <v>-2</v>
      </c>
      <c r="I39" s="9">
        <v>244.54960170000001</v>
      </c>
      <c r="J39" s="9" t="s">
        <v>99</v>
      </c>
    </row>
    <row r="40" spans="1:10">
      <c r="A40" s="9" t="s">
        <v>96</v>
      </c>
      <c r="B40" s="9" t="s">
        <v>60</v>
      </c>
      <c r="C40" s="9">
        <v>1030.480926</v>
      </c>
      <c r="D40" s="9">
        <v>640.31096339999999</v>
      </c>
      <c r="E40" s="9">
        <v>1309.4899</v>
      </c>
      <c r="F40" s="9">
        <v>813.67904869999995</v>
      </c>
      <c r="G40" s="9">
        <v>927.375</v>
      </c>
      <c r="H40" s="9">
        <v>0</v>
      </c>
      <c r="I40" s="9">
        <v>108.84136030000001</v>
      </c>
      <c r="J40" s="9" t="s">
        <v>102</v>
      </c>
    </row>
    <row r="41" spans="1:10">
      <c r="A41" s="9" t="s">
        <v>96</v>
      </c>
      <c r="B41" s="9" t="s">
        <v>62</v>
      </c>
      <c r="C41" s="9">
        <v>1103.571265</v>
      </c>
      <c r="D41" s="9">
        <v>685.72718039999995</v>
      </c>
      <c r="E41" s="9">
        <v>1366.0419999999999</v>
      </c>
      <c r="F41" s="9">
        <v>848.81888360000005</v>
      </c>
      <c r="G41" s="9">
        <v>1001.508333</v>
      </c>
      <c r="H41" s="9">
        <v>0</v>
      </c>
      <c r="I41" s="9">
        <v>147.320796</v>
      </c>
      <c r="J41" s="9" t="s">
        <v>103</v>
      </c>
    </row>
    <row r="42" spans="1:10">
      <c r="A42" s="9" t="s">
        <v>96</v>
      </c>
      <c r="B42" s="9" t="s">
        <v>64</v>
      </c>
      <c r="C42" s="9">
        <v>1242.110842</v>
      </c>
      <c r="D42" s="9">
        <v>771.81165610000005</v>
      </c>
      <c r="E42" s="9">
        <v>1879.5567000000001</v>
      </c>
      <c r="F42" s="9">
        <v>1167.902026</v>
      </c>
      <c r="G42" s="9">
        <v>1320.605</v>
      </c>
      <c r="H42" s="9">
        <v>-1</v>
      </c>
      <c r="I42" s="9">
        <v>292.26776740000003</v>
      </c>
      <c r="J42" s="9" t="s">
        <v>109</v>
      </c>
    </row>
    <row r="43" spans="1:10">
      <c r="A43" s="9" t="s">
        <v>96</v>
      </c>
      <c r="B43" s="9" t="s">
        <v>65</v>
      </c>
      <c r="C43" s="9">
        <v>486.76126490000001</v>
      </c>
      <c r="D43" s="9">
        <v>302.45933400000001</v>
      </c>
      <c r="E43" s="9">
        <v>588.20259999999996</v>
      </c>
      <c r="F43" s="9">
        <v>365.49203779999999</v>
      </c>
      <c r="G43" s="9">
        <v>431.94666669999998</v>
      </c>
      <c r="H43" s="9">
        <v>0</v>
      </c>
      <c r="I43" s="9">
        <v>152.0184811</v>
      </c>
      <c r="J43" s="9" t="s">
        <v>103</v>
      </c>
    </row>
    <row r="44" spans="1:10">
      <c r="A44" s="9" t="s">
        <v>96</v>
      </c>
      <c r="B44" s="9" t="s">
        <v>66</v>
      </c>
      <c r="C44" s="9">
        <v>1425.4549750000001</v>
      </c>
      <c r="D44" s="9">
        <v>885.73638349999999</v>
      </c>
      <c r="E44" s="9">
        <v>1726.2829999999999</v>
      </c>
      <c r="F44" s="9">
        <v>1072.662194</v>
      </c>
      <c r="G44" s="9">
        <v>1188.4949999999999</v>
      </c>
      <c r="H44" s="9">
        <v>-1</v>
      </c>
      <c r="I44" s="9">
        <v>227.35810380000001</v>
      </c>
      <c r="J44" s="9" t="s">
        <v>105</v>
      </c>
    </row>
    <row r="45" spans="1:10">
      <c r="A45" s="9" t="s">
        <v>96</v>
      </c>
      <c r="B45" s="9" t="s">
        <v>68</v>
      </c>
      <c r="C45" s="9">
        <v>2773.0020669999999</v>
      </c>
      <c r="D45" s="9">
        <v>1723.063067</v>
      </c>
      <c r="E45" s="9">
        <v>3581.9261000000001</v>
      </c>
      <c r="F45" s="9">
        <v>2225.705003</v>
      </c>
      <c r="G45" s="9">
        <v>2339.3316669999999</v>
      </c>
      <c r="H45" s="9">
        <v>-3</v>
      </c>
      <c r="I45" s="9">
        <v>281.22104059999998</v>
      </c>
      <c r="J45" s="9" t="s">
        <v>101</v>
      </c>
    </row>
    <row r="46" spans="1:10">
      <c r="A46" s="9" t="s">
        <v>96</v>
      </c>
      <c r="B46" s="9" t="s">
        <v>69</v>
      </c>
      <c r="C46" s="9">
        <v>768.40822160000005</v>
      </c>
      <c r="D46" s="9">
        <v>477.46658509999997</v>
      </c>
      <c r="E46" s="9">
        <v>1015.6265</v>
      </c>
      <c r="F46" s="9">
        <v>631.08085389999997</v>
      </c>
      <c r="G46" s="9">
        <v>716.52</v>
      </c>
      <c r="H46" s="9">
        <v>0</v>
      </c>
      <c r="I46" s="9">
        <v>113.8478221</v>
      </c>
      <c r="J46" s="9" t="s">
        <v>102</v>
      </c>
    </row>
    <row r="47" spans="1:10">
      <c r="A47" s="9" t="s">
        <v>96</v>
      </c>
      <c r="B47" s="9" t="s">
        <v>70</v>
      </c>
      <c r="C47" s="9">
        <v>1187.8800510000001</v>
      </c>
      <c r="D47" s="9">
        <v>738.11421529999996</v>
      </c>
      <c r="E47" s="9">
        <v>1431.9675999999999</v>
      </c>
      <c r="F47" s="9">
        <v>889.78313960000003</v>
      </c>
      <c r="G47" s="9">
        <v>1059.073333</v>
      </c>
      <c r="H47" s="9">
        <v>0</v>
      </c>
      <c r="I47" s="9">
        <v>99.916211480000001</v>
      </c>
      <c r="J47" s="9" t="s">
        <v>106</v>
      </c>
    </row>
    <row r="48" spans="1:10">
      <c r="A48" s="9" t="s">
        <v>96</v>
      </c>
      <c r="B48" s="9" t="s">
        <v>71</v>
      </c>
      <c r="C48" s="9">
        <v>1226.44064</v>
      </c>
      <c r="D48" s="9">
        <v>762.07464709999999</v>
      </c>
      <c r="E48" s="9">
        <v>1485.8965000000001</v>
      </c>
      <c r="F48" s="9">
        <v>923.29299409999999</v>
      </c>
      <c r="G48" s="9">
        <v>1084.488333</v>
      </c>
      <c r="H48" s="9">
        <v>0</v>
      </c>
      <c r="I48" s="9">
        <v>160.35984999999999</v>
      </c>
      <c r="J48" s="9" t="s">
        <v>103</v>
      </c>
    </row>
    <row r="49" spans="1:10">
      <c r="A49" s="9" t="s">
        <v>96</v>
      </c>
      <c r="B49" s="9" t="s">
        <v>73</v>
      </c>
      <c r="C49" s="9">
        <v>1140.582175</v>
      </c>
      <c r="D49" s="9">
        <v>708.72468649999996</v>
      </c>
      <c r="E49" s="9">
        <v>1638.8462</v>
      </c>
      <c r="F49" s="9">
        <v>1018.331502</v>
      </c>
      <c r="G49" s="9">
        <v>1115.4733329999999</v>
      </c>
      <c r="H49" s="9">
        <v>-1</v>
      </c>
      <c r="I49" s="9">
        <v>273.0753052</v>
      </c>
      <c r="J49" s="9" t="s">
        <v>101</v>
      </c>
    </row>
    <row r="50" spans="1:10">
      <c r="A50" s="9" t="s">
        <v>96</v>
      </c>
      <c r="B50" s="9" t="s">
        <v>74</v>
      </c>
      <c r="C50" s="9">
        <v>982.05752829999994</v>
      </c>
      <c r="D50" s="9">
        <v>610.22206840000001</v>
      </c>
      <c r="E50" s="9">
        <v>1134.1035999999999</v>
      </c>
      <c r="F50" s="9">
        <v>704.69908799999996</v>
      </c>
      <c r="G50" s="9">
        <v>830.30333329999996</v>
      </c>
      <c r="H50" s="9">
        <v>-1</v>
      </c>
      <c r="I50" s="9">
        <v>185.19357909999999</v>
      </c>
      <c r="J50" s="9" t="s">
        <v>97</v>
      </c>
    </row>
    <row r="51" spans="1:10">
      <c r="A51" s="9" t="s">
        <v>96</v>
      </c>
      <c r="B51" s="9" t="s">
        <v>75</v>
      </c>
      <c r="C51" s="9">
        <v>1852.0981569999999</v>
      </c>
      <c r="D51" s="9">
        <v>1150.8400839999999</v>
      </c>
      <c r="E51" s="9">
        <v>2216.1017000000002</v>
      </c>
      <c r="F51" s="9">
        <v>1377.0213289999999</v>
      </c>
      <c r="G51" s="9">
        <v>1516.71</v>
      </c>
      <c r="H51" s="9">
        <v>-1</v>
      </c>
      <c r="I51" s="9">
        <v>226.99022389999999</v>
      </c>
      <c r="J51" s="9" t="s">
        <v>105</v>
      </c>
    </row>
    <row r="52" spans="1:10">
      <c r="A52" s="9" t="s">
        <v>96</v>
      </c>
      <c r="B52" s="9" t="s">
        <v>77</v>
      </c>
      <c r="C52" s="9">
        <v>2175.1426550000001</v>
      </c>
      <c r="D52" s="9">
        <v>1351.570567</v>
      </c>
      <c r="E52" s="9">
        <v>2746.1583000000001</v>
      </c>
      <c r="F52" s="9">
        <v>1706.3831290000001</v>
      </c>
      <c r="G52" s="9">
        <v>1845.0616669999999</v>
      </c>
      <c r="H52" s="9">
        <v>-2</v>
      </c>
      <c r="I52" s="9">
        <v>264.09476430000001</v>
      </c>
      <c r="J52" s="9" t="s">
        <v>101</v>
      </c>
    </row>
    <row r="53" spans="1:10">
      <c r="A53" s="9" t="s">
        <v>96</v>
      </c>
      <c r="B53" s="9" t="s">
        <v>78</v>
      </c>
      <c r="C53" s="9">
        <v>1033.6748130000001</v>
      </c>
      <c r="D53" s="9">
        <v>642.29555210000001</v>
      </c>
      <c r="E53" s="9">
        <v>1302.1972000000001</v>
      </c>
      <c r="F53" s="9">
        <v>809.14757640000005</v>
      </c>
      <c r="G53" s="9">
        <v>1013.611667</v>
      </c>
      <c r="H53" s="9">
        <v>0</v>
      </c>
      <c r="I53" s="9">
        <v>83.934364880000004</v>
      </c>
      <c r="J53" s="9" t="s">
        <v>106</v>
      </c>
    </row>
    <row r="54" spans="1:10">
      <c r="A54" s="9" t="s">
        <v>96</v>
      </c>
      <c r="B54" s="9" t="s">
        <v>80</v>
      </c>
      <c r="C54" s="9">
        <v>962.2469122</v>
      </c>
      <c r="D54" s="9">
        <v>597.91232609999997</v>
      </c>
      <c r="E54" s="9">
        <v>1284.9005999999999</v>
      </c>
      <c r="F54" s="9">
        <v>798.39997070000004</v>
      </c>
      <c r="G54" s="9">
        <v>960.125</v>
      </c>
      <c r="H54" s="9">
        <v>0</v>
      </c>
      <c r="I54" s="9">
        <v>140.32792169999999</v>
      </c>
      <c r="J54" s="9" t="s">
        <v>107</v>
      </c>
    </row>
    <row r="55" spans="1:10">
      <c r="A55" s="9" t="s">
        <v>96</v>
      </c>
      <c r="B55" s="9" t="s">
        <v>81</v>
      </c>
      <c r="C55" s="9">
        <v>932.35934469999995</v>
      </c>
      <c r="D55" s="9">
        <v>579.34105839999995</v>
      </c>
      <c r="E55" s="9">
        <v>1161.4041999999999</v>
      </c>
      <c r="F55" s="9">
        <v>721.6628892</v>
      </c>
      <c r="G55" s="9">
        <v>825.43499999999995</v>
      </c>
      <c r="H55" s="9">
        <v>0</v>
      </c>
      <c r="I55" s="9">
        <v>127.32310649999999</v>
      </c>
      <c r="J55" s="9" t="s">
        <v>107</v>
      </c>
    </row>
    <row r="56" spans="1:10">
      <c r="A56" s="9" t="s">
        <v>96</v>
      </c>
      <c r="B56" s="9" t="s">
        <v>82</v>
      </c>
      <c r="C56" s="9">
        <v>766.78992229999994</v>
      </c>
      <c r="D56" s="9">
        <v>476.46102079999997</v>
      </c>
      <c r="E56" s="9">
        <v>1056.4439</v>
      </c>
      <c r="F56" s="9">
        <v>656.44360259999996</v>
      </c>
      <c r="G56" s="9">
        <v>756.53</v>
      </c>
      <c r="H56" s="9">
        <v>0</v>
      </c>
      <c r="I56" s="9">
        <v>144.2539711</v>
      </c>
      <c r="J56" s="9" t="s">
        <v>107</v>
      </c>
    </row>
    <row r="57" spans="1:10">
      <c r="A57" s="9" t="s">
        <v>96</v>
      </c>
      <c r="B57" s="9" t="s">
        <v>83</v>
      </c>
      <c r="C57" s="9">
        <v>261.39066759999997</v>
      </c>
      <c r="D57" s="9">
        <v>162.4205805</v>
      </c>
      <c r="E57" s="9">
        <v>713.47320000000002</v>
      </c>
      <c r="F57" s="9">
        <v>443.33155579999999</v>
      </c>
      <c r="G57" s="9">
        <v>526.56666670000004</v>
      </c>
      <c r="H57" s="9">
        <v>-1</v>
      </c>
      <c r="I57" s="9">
        <v>258.06759890000001</v>
      </c>
      <c r="J57" s="9" t="s">
        <v>99</v>
      </c>
    </row>
    <row r="58" spans="1:10">
      <c r="A58" s="9" t="s">
        <v>96</v>
      </c>
      <c r="B58" s="9" t="s">
        <v>85</v>
      </c>
      <c r="C58" s="9">
        <v>1744.499961</v>
      </c>
      <c r="D58" s="9">
        <v>1083.9816860000001</v>
      </c>
      <c r="E58" s="9">
        <v>2340.7523000000001</v>
      </c>
      <c r="F58" s="9">
        <v>1454.4755970000001</v>
      </c>
      <c r="G58" s="9">
        <v>1560.261667</v>
      </c>
      <c r="H58" s="9">
        <v>-2</v>
      </c>
      <c r="I58" s="9">
        <v>273.0752976</v>
      </c>
      <c r="J58" s="9" t="s">
        <v>101</v>
      </c>
    </row>
    <row r="59" spans="1:10">
      <c r="A59" s="9" t="s">
        <v>110</v>
      </c>
      <c r="B59" s="9" t="s">
        <v>12</v>
      </c>
      <c r="C59" s="9">
        <v>1224.1672329999999</v>
      </c>
      <c r="D59" s="9">
        <v>760.66201790000002</v>
      </c>
      <c r="E59" s="9">
        <v>1334.1549</v>
      </c>
      <c r="F59" s="9">
        <v>829.00516440000001</v>
      </c>
      <c r="G59" s="9">
        <v>909.53666669999996</v>
      </c>
      <c r="H59" s="9">
        <v>0</v>
      </c>
      <c r="I59" s="9">
        <v>84.719627200000005</v>
      </c>
      <c r="J59" s="9" t="s">
        <v>106</v>
      </c>
    </row>
    <row r="60" spans="1:10">
      <c r="A60" s="9" t="s">
        <v>110</v>
      </c>
      <c r="B60" s="9" t="s">
        <v>14</v>
      </c>
      <c r="C60" s="9">
        <v>5132.7403619999995</v>
      </c>
      <c r="D60" s="9">
        <v>3189.3360109999999</v>
      </c>
      <c r="E60" s="9">
        <v>6513.6652999999997</v>
      </c>
      <c r="F60" s="9">
        <v>4047.4027209999999</v>
      </c>
      <c r="G60" s="9">
        <v>4880.62</v>
      </c>
      <c r="H60" s="9">
        <v>-3</v>
      </c>
      <c r="I60" s="9">
        <v>329.81738730000001</v>
      </c>
      <c r="J60" s="9" t="s">
        <v>111</v>
      </c>
    </row>
    <row r="61" spans="1:10">
      <c r="A61" s="9" t="s">
        <v>110</v>
      </c>
      <c r="B61" s="9" t="s">
        <v>16</v>
      </c>
      <c r="C61" s="9">
        <v>1068.6654820000001</v>
      </c>
      <c r="D61" s="9">
        <v>664.03773920000003</v>
      </c>
      <c r="E61" s="9">
        <v>1344.8960999999999</v>
      </c>
      <c r="F61" s="9">
        <v>835.67943460000004</v>
      </c>
      <c r="G61" s="9">
        <v>1052.8916670000001</v>
      </c>
      <c r="H61" s="9">
        <v>-2</v>
      </c>
      <c r="I61" s="9">
        <v>285.51451539999999</v>
      </c>
      <c r="J61" s="9" t="s">
        <v>109</v>
      </c>
    </row>
    <row r="62" spans="1:10">
      <c r="A62" s="9" t="s">
        <v>110</v>
      </c>
      <c r="B62" s="9" t="s">
        <v>18</v>
      </c>
      <c r="C62" s="9">
        <v>829.34907009999995</v>
      </c>
      <c r="D62" s="9">
        <v>515.33346100000006</v>
      </c>
      <c r="E62" s="9">
        <v>939.10440000000006</v>
      </c>
      <c r="F62" s="9">
        <v>583.53224009999997</v>
      </c>
      <c r="G62" s="9">
        <v>647.62</v>
      </c>
      <c r="H62" s="9">
        <v>0</v>
      </c>
      <c r="I62" s="9">
        <v>62.125475880000003</v>
      </c>
      <c r="J62" s="9" t="s">
        <v>112</v>
      </c>
    </row>
    <row r="63" spans="1:10">
      <c r="A63" s="9" t="s">
        <v>110</v>
      </c>
      <c r="B63" s="9" t="s">
        <v>20</v>
      </c>
      <c r="C63" s="9">
        <v>1865.9867139999999</v>
      </c>
      <c r="D63" s="9">
        <v>1159.4700310000001</v>
      </c>
      <c r="E63" s="9">
        <v>2262.9819000000002</v>
      </c>
      <c r="F63" s="9">
        <v>1406.1513259999999</v>
      </c>
      <c r="G63" s="9">
        <v>1593.5133330000001</v>
      </c>
      <c r="H63" s="9">
        <v>-2</v>
      </c>
      <c r="I63" s="9">
        <v>292.01864260000002</v>
      </c>
      <c r="J63" s="9" t="s">
        <v>109</v>
      </c>
    </row>
    <row r="64" spans="1:10">
      <c r="A64" s="9" t="s">
        <v>110</v>
      </c>
      <c r="B64" s="9" t="s">
        <v>21</v>
      </c>
      <c r="C64" s="9">
        <v>995.83795310000005</v>
      </c>
      <c r="D64" s="9">
        <v>618.78482480000002</v>
      </c>
      <c r="E64" s="9">
        <v>1243.9041</v>
      </c>
      <c r="F64" s="9">
        <v>772.92593450000004</v>
      </c>
      <c r="G64" s="9">
        <v>910.46833330000004</v>
      </c>
      <c r="H64" s="9">
        <v>-1</v>
      </c>
      <c r="I64" s="9">
        <v>329.49540480000002</v>
      </c>
      <c r="J64" s="9" t="s">
        <v>111</v>
      </c>
    </row>
    <row r="65" spans="1:10">
      <c r="A65" s="9" t="s">
        <v>110</v>
      </c>
      <c r="B65" s="9" t="s">
        <v>23</v>
      </c>
      <c r="C65" s="9">
        <v>2603.8754939999999</v>
      </c>
      <c r="D65" s="9">
        <v>1617.97272</v>
      </c>
      <c r="E65" s="9">
        <v>2991.9819000000002</v>
      </c>
      <c r="F65" s="9">
        <v>1859.1307850000001</v>
      </c>
      <c r="G65" s="9">
        <v>2071.58</v>
      </c>
      <c r="H65" s="9">
        <v>1</v>
      </c>
      <c r="I65" s="9">
        <v>58.102968330000003</v>
      </c>
      <c r="J65" s="9" t="s">
        <v>112</v>
      </c>
    </row>
    <row r="66" spans="1:10">
      <c r="A66" s="9" t="s">
        <v>110</v>
      </c>
      <c r="B66" s="9" t="s">
        <v>25</v>
      </c>
      <c r="C66" s="9">
        <v>2331.3363239999999</v>
      </c>
      <c r="D66" s="9">
        <v>1448.624783</v>
      </c>
      <c r="E66" s="9">
        <v>2635.7242000000001</v>
      </c>
      <c r="F66" s="9">
        <v>1637.7625820000001</v>
      </c>
      <c r="G66" s="9">
        <v>1842.54</v>
      </c>
      <c r="H66" s="9">
        <v>1</v>
      </c>
      <c r="I66" s="9">
        <v>63.86115315</v>
      </c>
      <c r="J66" s="9" t="s">
        <v>112</v>
      </c>
    </row>
    <row r="67" spans="1:10">
      <c r="A67" s="9" t="s">
        <v>110</v>
      </c>
      <c r="B67" s="9" t="s">
        <v>26</v>
      </c>
      <c r="C67" s="9">
        <v>1835.160304</v>
      </c>
      <c r="D67" s="9">
        <v>1140.3153930000001</v>
      </c>
      <c r="E67" s="9">
        <v>2173.0500999999999</v>
      </c>
      <c r="F67" s="9">
        <v>1350.2703140000001</v>
      </c>
      <c r="G67" s="9">
        <v>1517.9549999999999</v>
      </c>
      <c r="H67" s="9">
        <v>1</v>
      </c>
      <c r="I67" s="9">
        <v>100.3672581</v>
      </c>
      <c r="J67" s="9" t="s">
        <v>106</v>
      </c>
    </row>
    <row r="68" spans="1:10">
      <c r="A68" s="9" t="s">
        <v>110</v>
      </c>
      <c r="B68" s="9" t="s">
        <v>104</v>
      </c>
      <c r="C68" s="9">
        <v>1541.9525530000001</v>
      </c>
      <c r="D68" s="9">
        <v>958.12459969999998</v>
      </c>
      <c r="E68" s="9">
        <v>1717.7937999999999</v>
      </c>
      <c r="F68" s="9">
        <v>1067.3872510000001</v>
      </c>
      <c r="G68" s="9">
        <v>1192.4733329999999</v>
      </c>
      <c r="H68" s="9">
        <v>1</v>
      </c>
      <c r="I68" s="9">
        <v>82.381343849999993</v>
      </c>
      <c r="J68" s="9" t="s">
        <v>106</v>
      </c>
    </row>
    <row r="69" spans="1:10">
      <c r="A69" s="9" t="s">
        <v>110</v>
      </c>
      <c r="B69" s="9" t="s">
        <v>30</v>
      </c>
      <c r="C69" s="9">
        <v>5675.4660169999997</v>
      </c>
      <c r="D69" s="9">
        <v>3526.569994</v>
      </c>
      <c r="E69" s="9"/>
      <c r="F69" s="9">
        <v>0</v>
      </c>
      <c r="G69" s="9"/>
      <c r="H69" s="9">
        <v>-5</v>
      </c>
      <c r="I69" s="9">
        <v>270.6375688</v>
      </c>
      <c r="J69" s="9" t="s">
        <v>101</v>
      </c>
    </row>
    <row r="70" spans="1:10">
      <c r="A70" s="9" t="s">
        <v>110</v>
      </c>
      <c r="B70" s="9" t="s">
        <v>31</v>
      </c>
      <c r="C70" s="9">
        <v>1865.7223899999999</v>
      </c>
      <c r="D70" s="9">
        <v>1159.305787</v>
      </c>
      <c r="E70" s="9">
        <v>2304.5270999999998</v>
      </c>
      <c r="F70" s="9">
        <v>1431.9663089999999</v>
      </c>
      <c r="G70" s="9">
        <v>1730.43</v>
      </c>
      <c r="H70" s="9">
        <v>-1</v>
      </c>
      <c r="I70" s="9">
        <v>320.38085059999997</v>
      </c>
      <c r="J70" s="9" t="s">
        <v>98</v>
      </c>
    </row>
    <row r="71" spans="1:10">
      <c r="A71" s="9" t="s">
        <v>110</v>
      </c>
      <c r="B71" s="9" t="s">
        <v>32</v>
      </c>
      <c r="C71" s="9">
        <v>1345.3668729999999</v>
      </c>
      <c r="D71" s="9">
        <v>835.97195899999997</v>
      </c>
      <c r="E71" s="9">
        <v>1598.1677999999999</v>
      </c>
      <c r="F71" s="9">
        <v>993.05512409999994</v>
      </c>
      <c r="G71" s="9">
        <v>1086.8699999999999</v>
      </c>
      <c r="H71" s="9">
        <v>0</v>
      </c>
      <c r="I71" s="9">
        <v>41.315946250000003</v>
      </c>
      <c r="J71" s="9" t="s">
        <v>113</v>
      </c>
    </row>
    <row r="72" spans="1:10">
      <c r="A72" s="9" t="s">
        <v>110</v>
      </c>
      <c r="B72" s="9" t="s">
        <v>34</v>
      </c>
      <c r="C72" s="9">
        <v>1595.342707</v>
      </c>
      <c r="D72" s="9">
        <v>991.29969349999999</v>
      </c>
      <c r="E72" s="9">
        <v>1848.0779</v>
      </c>
      <c r="F72" s="9">
        <v>1148.342013</v>
      </c>
      <c r="G72" s="9">
        <v>1275.7233329999999</v>
      </c>
      <c r="H72" s="9">
        <v>1</v>
      </c>
      <c r="I72" s="9">
        <v>49.251184180000003</v>
      </c>
      <c r="J72" s="9" t="s">
        <v>113</v>
      </c>
    </row>
    <row r="73" spans="1:10">
      <c r="A73" s="9" t="s">
        <v>110</v>
      </c>
      <c r="B73" s="9" t="s">
        <v>36</v>
      </c>
      <c r="C73" s="9">
        <v>1256.3190529999999</v>
      </c>
      <c r="D73" s="9">
        <v>780.64022629999999</v>
      </c>
      <c r="E73" s="9">
        <v>1470.1485</v>
      </c>
      <c r="F73" s="9">
        <v>913.50764360000005</v>
      </c>
      <c r="G73" s="9">
        <v>1005.013333</v>
      </c>
      <c r="H73" s="9">
        <v>0</v>
      </c>
      <c r="I73" s="9">
        <v>26.768931240000001</v>
      </c>
      <c r="J73" s="9" t="s">
        <v>114</v>
      </c>
    </row>
    <row r="74" spans="1:10">
      <c r="A74" s="9" t="s">
        <v>110</v>
      </c>
      <c r="B74" s="9" t="s">
        <v>37</v>
      </c>
      <c r="C74" s="9">
        <v>793.8416062</v>
      </c>
      <c r="D74" s="9">
        <v>493.27015269999998</v>
      </c>
      <c r="E74" s="9">
        <v>1031.4119000000001</v>
      </c>
      <c r="F74" s="9">
        <v>640.88944370000002</v>
      </c>
      <c r="G74" s="9">
        <v>709.35333330000003</v>
      </c>
      <c r="H74" s="9">
        <v>0</v>
      </c>
      <c r="I74" s="9">
        <v>8.9004095480000007</v>
      </c>
      <c r="J74" s="9" t="s">
        <v>108</v>
      </c>
    </row>
    <row r="75" spans="1:10">
      <c r="A75" s="9" t="s">
        <v>110</v>
      </c>
      <c r="B75" s="9" t="s">
        <v>38</v>
      </c>
      <c r="C75" s="9">
        <v>1565.632247</v>
      </c>
      <c r="D75" s="9">
        <v>972.83847490000005</v>
      </c>
      <c r="E75" s="9">
        <v>1788.1523</v>
      </c>
      <c r="F75" s="9">
        <v>1111.1059829999999</v>
      </c>
      <c r="G75" s="9">
        <v>1218.9333329999999</v>
      </c>
      <c r="H75" s="9">
        <v>1</v>
      </c>
      <c r="I75" s="9">
        <v>61.042389620000002</v>
      </c>
      <c r="J75" s="9" t="s">
        <v>112</v>
      </c>
    </row>
    <row r="76" spans="1:10">
      <c r="A76" s="9" t="s">
        <v>110</v>
      </c>
      <c r="B76" s="9" t="s">
        <v>40</v>
      </c>
      <c r="C76" s="9">
        <v>739.03800869999998</v>
      </c>
      <c r="D76" s="9">
        <v>459.21678650000001</v>
      </c>
      <c r="E76" s="9">
        <v>880.00850000000003</v>
      </c>
      <c r="F76" s="9">
        <v>546.81176170000003</v>
      </c>
      <c r="G76" s="9">
        <v>614.61500000000001</v>
      </c>
      <c r="H76" s="9">
        <v>0</v>
      </c>
      <c r="I76" s="9">
        <v>94.20798662</v>
      </c>
      <c r="J76" s="9" t="s">
        <v>106</v>
      </c>
    </row>
    <row r="77" spans="1:10">
      <c r="A77" s="9" t="s">
        <v>110</v>
      </c>
      <c r="B77" s="9" t="s">
        <v>42</v>
      </c>
      <c r="C77" s="9">
        <v>3005.6308170000002</v>
      </c>
      <c r="D77" s="9">
        <v>1867.6118260000001</v>
      </c>
      <c r="E77" s="9">
        <v>3562.3649999999998</v>
      </c>
      <c r="F77" s="9">
        <v>2213.5503020000001</v>
      </c>
      <c r="G77" s="9">
        <v>2497.0966669999998</v>
      </c>
      <c r="H77" s="9">
        <v>1</v>
      </c>
      <c r="I77" s="9">
        <v>51.757261980000003</v>
      </c>
      <c r="J77" s="9" t="s">
        <v>113</v>
      </c>
    </row>
    <row r="78" spans="1:10">
      <c r="A78" s="9" t="s">
        <v>110</v>
      </c>
      <c r="B78" s="9" t="s">
        <v>43</v>
      </c>
      <c r="C78" s="9">
        <v>2240.6447880000001</v>
      </c>
      <c r="D78" s="9">
        <v>1392.2716929999999</v>
      </c>
      <c r="E78" s="9">
        <v>2532.4382999999998</v>
      </c>
      <c r="F78" s="9">
        <v>1573.583719</v>
      </c>
      <c r="G78" s="9">
        <v>1746.01</v>
      </c>
      <c r="H78" s="9">
        <v>1</v>
      </c>
      <c r="I78" s="9">
        <v>62.947556720000001</v>
      </c>
      <c r="J78" s="9" t="s">
        <v>112</v>
      </c>
    </row>
    <row r="79" spans="1:10">
      <c r="A79" s="9" t="s">
        <v>110</v>
      </c>
      <c r="B79" s="9" t="s">
        <v>44</v>
      </c>
      <c r="C79" s="9">
        <v>2763.6076950000001</v>
      </c>
      <c r="D79" s="9">
        <v>1717.2256769999999</v>
      </c>
      <c r="E79" s="9">
        <v>3163.5021000000002</v>
      </c>
      <c r="F79" s="9">
        <v>1965.7084629999999</v>
      </c>
      <c r="G79" s="9">
        <v>2207.4549999999999</v>
      </c>
      <c r="H79" s="9">
        <v>1</v>
      </c>
      <c r="I79" s="9">
        <v>57.036849850000003</v>
      </c>
      <c r="J79" s="9" t="s">
        <v>112</v>
      </c>
    </row>
    <row r="80" spans="1:10">
      <c r="A80" s="9" t="s">
        <v>110</v>
      </c>
      <c r="B80" s="9" t="s">
        <v>46</v>
      </c>
      <c r="C80" s="9">
        <v>1852.0981569999999</v>
      </c>
      <c r="D80" s="9">
        <v>1150.8400839999999</v>
      </c>
      <c r="E80" s="9">
        <v>2217.4931000000001</v>
      </c>
      <c r="F80" s="9">
        <v>1377.8859050000001</v>
      </c>
      <c r="G80" s="9">
        <v>1518.863333</v>
      </c>
      <c r="H80" s="9">
        <v>1</v>
      </c>
      <c r="I80" s="9">
        <v>38.078864869999997</v>
      </c>
      <c r="J80" s="9" t="s">
        <v>113</v>
      </c>
    </row>
    <row r="81" spans="1:10">
      <c r="A81" s="9" t="s">
        <v>110</v>
      </c>
      <c r="B81" s="9" t="s">
        <v>47</v>
      </c>
      <c r="C81" s="9">
        <v>1701.0434729999999</v>
      </c>
      <c r="D81" s="9">
        <v>1056.9790840000001</v>
      </c>
      <c r="E81" s="9">
        <v>2052.2815000000001</v>
      </c>
      <c r="F81" s="9">
        <v>1275.228208</v>
      </c>
      <c r="G81" s="9">
        <v>1416.79</v>
      </c>
      <c r="H81" s="9">
        <v>0</v>
      </c>
      <c r="I81" s="9">
        <v>13.66546526</v>
      </c>
      <c r="J81" s="9" t="s">
        <v>114</v>
      </c>
    </row>
    <row r="82" spans="1:10">
      <c r="A82" s="9" t="s">
        <v>110</v>
      </c>
      <c r="B82" s="9" t="s">
        <v>48</v>
      </c>
      <c r="C82" s="9">
        <v>989.54049669999995</v>
      </c>
      <c r="D82" s="9">
        <v>614.87176799999997</v>
      </c>
      <c r="E82" s="9">
        <v>1082.5219</v>
      </c>
      <c r="F82" s="9">
        <v>672.6477155</v>
      </c>
      <c r="G82" s="9">
        <v>736.78166669999996</v>
      </c>
      <c r="H82" s="9">
        <v>0</v>
      </c>
      <c r="I82" s="9">
        <v>84.719619519999995</v>
      </c>
      <c r="J82" s="9" t="s">
        <v>106</v>
      </c>
    </row>
    <row r="83" spans="1:10">
      <c r="A83" s="9" t="s">
        <v>110</v>
      </c>
      <c r="B83" s="9" t="s">
        <v>50</v>
      </c>
      <c r="C83" s="9">
        <v>992.13397029999999</v>
      </c>
      <c r="D83" s="9">
        <v>616.48327730000005</v>
      </c>
      <c r="E83" s="9">
        <v>1172.3688999999999</v>
      </c>
      <c r="F83" s="9">
        <v>728.47603579999998</v>
      </c>
      <c r="G83" s="9">
        <v>799.255</v>
      </c>
      <c r="H83" s="9">
        <v>0</v>
      </c>
      <c r="I83" s="9">
        <v>45.546177669999999</v>
      </c>
      <c r="J83" s="9" t="s">
        <v>113</v>
      </c>
    </row>
    <row r="84" spans="1:10">
      <c r="A84" s="9" t="s">
        <v>110</v>
      </c>
      <c r="B84" s="9" t="s">
        <v>52</v>
      </c>
      <c r="C84" s="9">
        <v>1882.52116</v>
      </c>
      <c r="D84" s="9">
        <v>1169.7440549999999</v>
      </c>
      <c r="E84" s="9">
        <v>2300.1678999999999</v>
      </c>
      <c r="F84" s="9">
        <v>1429.2576280000001</v>
      </c>
      <c r="G84" s="9">
        <v>1659.9216670000001</v>
      </c>
      <c r="H84" s="9">
        <v>-1</v>
      </c>
      <c r="I84" s="9">
        <v>334.76657970000002</v>
      </c>
      <c r="J84" s="9" t="s">
        <v>111</v>
      </c>
    </row>
    <row r="85" spans="1:10">
      <c r="A85" s="9" t="s">
        <v>110</v>
      </c>
      <c r="B85" s="9" t="s">
        <v>53</v>
      </c>
      <c r="C85" s="9">
        <v>1059.346147</v>
      </c>
      <c r="D85" s="9">
        <v>658.24697449999996</v>
      </c>
      <c r="E85" s="9">
        <v>1389.4597000000001</v>
      </c>
      <c r="F85" s="9">
        <v>863.36996320000003</v>
      </c>
      <c r="G85" s="9">
        <v>986.40499999999997</v>
      </c>
      <c r="H85" s="9">
        <v>0</v>
      </c>
      <c r="I85" s="9">
        <v>0</v>
      </c>
      <c r="J85" s="9" t="s">
        <v>108</v>
      </c>
    </row>
    <row r="86" spans="1:10">
      <c r="A86" s="9" t="s">
        <v>110</v>
      </c>
      <c r="B86" s="9" t="s">
        <v>54</v>
      </c>
      <c r="C86" s="9">
        <v>1676.147827</v>
      </c>
      <c r="D86" s="9">
        <v>1041.5096510000001</v>
      </c>
      <c r="E86" s="9">
        <v>2191.2438000000002</v>
      </c>
      <c r="F86" s="9">
        <v>1361.575351</v>
      </c>
      <c r="G86" s="9">
        <v>1692.633333</v>
      </c>
      <c r="H86" s="9">
        <v>-2</v>
      </c>
      <c r="I86" s="9">
        <v>301.54611240000003</v>
      </c>
      <c r="J86" s="9" t="s">
        <v>109</v>
      </c>
    </row>
    <row r="87" spans="1:10">
      <c r="A87" s="9" t="s">
        <v>110</v>
      </c>
      <c r="B87" s="9" t="s">
        <v>56</v>
      </c>
      <c r="C87" s="9">
        <v>2773.3570610000002</v>
      </c>
      <c r="D87" s="9">
        <v>1723.283651</v>
      </c>
      <c r="E87" s="9">
        <v>3274.9557</v>
      </c>
      <c r="F87" s="9">
        <v>2034.9624980000001</v>
      </c>
      <c r="G87" s="9">
        <v>2279.7216669999998</v>
      </c>
      <c r="H87" s="9">
        <v>1</v>
      </c>
      <c r="I87" s="9">
        <v>55.150062400000003</v>
      </c>
      <c r="J87" s="9" t="s">
        <v>113</v>
      </c>
    </row>
    <row r="88" spans="1:10">
      <c r="A88" s="9" t="s">
        <v>110</v>
      </c>
      <c r="B88" s="9" t="s">
        <v>57</v>
      </c>
      <c r="C88" s="9">
        <v>2453.3169029999999</v>
      </c>
      <c r="D88" s="9">
        <v>1524.419977</v>
      </c>
      <c r="E88" s="9">
        <v>2790.3643000000002</v>
      </c>
      <c r="F88" s="9">
        <v>1733.851455</v>
      </c>
      <c r="G88" s="9">
        <v>1942.2166669999999</v>
      </c>
      <c r="H88" s="9">
        <v>1</v>
      </c>
      <c r="I88" s="9">
        <v>61.325049989999997</v>
      </c>
      <c r="J88" s="9" t="s">
        <v>112</v>
      </c>
    </row>
    <row r="89" spans="1:10">
      <c r="A89" s="9" t="s">
        <v>110</v>
      </c>
      <c r="B89" s="9" t="s">
        <v>59</v>
      </c>
      <c r="C89" s="9">
        <v>581.46310819999997</v>
      </c>
      <c r="D89" s="9">
        <v>361.30431299999998</v>
      </c>
      <c r="E89" s="9">
        <v>650.66060000000004</v>
      </c>
      <c r="F89" s="9">
        <v>404.30162769999998</v>
      </c>
      <c r="G89" s="9">
        <v>510.8833333</v>
      </c>
      <c r="H89" s="9">
        <v>-1</v>
      </c>
      <c r="I89" s="9">
        <v>306.46146240000002</v>
      </c>
      <c r="J89" s="9" t="s">
        <v>98</v>
      </c>
    </row>
    <row r="90" spans="1:10">
      <c r="A90" s="9" t="s">
        <v>110</v>
      </c>
      <c r="B90" s="9" t="s">
        <v>60</v>
      </c>
      <c r="C90" s="9">
        <v>2503.8723340000001</v>
      </c>
      <c r="D90" s="9">
        <v>1555.833656</v>
      </c>
      <c r="E90" s="9">
        <v>2842.4587000000001</v>
      </c>
      <c r="F90" s="9">
        <v>1766.221405</v>
      </c>
      <c r="G90" s="9">
        <v>1961.1016669999999</v>
      </c>
      <c r="H90" s="9">
        <v>1</v>
      </c>
      <c r="I90" s="9">
        <v>59.841620730000002</v>
      </c>
      <c r="J90" s="9" t="s">
        <v>112</v>
      </c>
    </row>
    <row r="91" spans="1:10">
      <c r="A91" s="9" t="s">
        <v>110</v>
      </c>
      <c r="B91" s="9" t="s">
        <v>62</v>
      </c>
      <c r="C91" s="9">
        <v>1970.2078590000001</v>
      </c>
      <c r="D91" s="9">
        <v>1224.2300279999999</v>
      </c>
      <c r="E91" s="9">
        <v>2191.5636</v>
      </c>
      <c r="F91" s="9">
        <v>1361.7740659999999</v>
      </c>
      <c r="G91" s="9">
        <v>1526.2950000000001</v>
      </c>
      <c r="H91" s="9">
        <v>1</v>
      </c>
      <c r="I91" s="9">
        <v>71.936534910000006</v>
      </c>
      <c r="J91" s="9" t="s">
        <v>112</v>
      </c>
    </row>
    <row r="92" spans="1:10">
      <c r="A92" s="9" t="s">
        <v>110</v>
      </c>
      <c r="B92" s="9" t="s">
        <v>64</v>
      </c>
      <c r="C92" s="9">
        <v>1735.785365</v>
      </c>
      <c r="D92" s="9">
        <v>1078.5666880000001</v>
      </c>
      <c r="E92" s="9">
        <v>2338.7147</v>
      </c>
      <c r="F92" s="9">
        <v>1453.209492</v>
      </c>
      <c r="G92" s="9">
        <v>1580.448333</v>
      </c>
      <c r="H92" s="9">
        <v>0</v>
      </c>
      <c r="I92" s="9">
        <v>357.23877099999999</v>
      </c>
      <c r="J92" s="9" t="s">
        <v>108</v>
      </c>
    </row>
    <row r="93" spans="1:10">
      <c r="A93" s="9" t="s">
        <v>110</v>
      </c>
      <c r="B93" s="9" t="s">
        <v>65</v>
      </c>
      <c r="C93" s="9">
        <v>1787.016844</v>
      </c>
      <c r="D93" s="9">
        <v>1110.4004440000001</v>
      </c>
      <c r="E93" s="9">
        <v>2042.904</v>
      </c>
      <c r="F93" s="9">
        <v>1269.4013010000001</v>
      </c>
      <c r="G93" s="9">
        <v>1419.7650000000001</v>
      </c>
      <c r="H93" s="9">
        <v>1</v>
      </c>
      <c r="I93" s="9">
        <v>53.522581150000001</v>
      </c>
      <c r="J93" s="9" t="s">
        <v>113</v>
      </c>
    </row>
    <row r="94" spans="1:10">
      <c r="A94" s="9" t="s">
        <v>110</v>
      </c>
      <c r="B94" s="9" t="s">
        <v>66</v>
      </c>
      <c r="C94" s="9">
        <v>426.76797470000002</v>
      </c>
      <c r="D94" s="9">
        <v>265.18124319999998</v>
      </c>
      <c r="E94" s="9">
        <v>572.51769999999999</v>
      </c>
      <c r="F94" s="9">
        <v>355.74589580000003</v>
      </c>
      <c r="G94" s="9">
        <v>413.97</v>
      </c>
      <c r="H94" s="9">
        <v>0</v>
      </c>
      <c r="I94" s="9">
        <v>36.859327989999997</v>
      </c>
      <c r="J94" s="9" t="s">
        <v>113</v>
      </c>
    </row>
    <row r="95" spans="1:10">
      <c r="A95" s="9" t="s">
        <v>110</v>
      </c>
      <c r="B95" s="9" t="s">
        <v>68</v>
      </c>
      <c r="C95" s="9">
        <v>2230.129723</v>
      </c>
      <c r="D95" s="9">
        <v>1385.737936</v>
      </c>
      <c r="E95" s="9">
        <v>2727.09</v>
      </c>
      <c r="F95" s="9">
        <v>1694.5346400000001</v>
      </c>
      <c r="G95" s="9">
        <v>1954.1283330000001</v>
      </c>
      <c r="H95" s="9">
        <v>-2</v>
      </c>
      <c r="I95" s="9">
        <v>312.05775119999998</v>
      </c>
      <c r="J95" s="9" t="s">
        <v>98</v>
      </c>
    </row>
    <row r="96" spans="1:10">
      <c r="A96" s="9" t="s">
        <v>110</v>
      </c>
      <c r="B96" s="9" t="s">
        <v>69</v>
      </c>
      <c r="C96" s="9">
        <v>2263.885577</v>
      </c>
      <c r="D96" s="9">
        <v>1406.712845</v>
      </c>
      <c r="E96" s="9">
        <v>2611.7725999999998</v>
      </c>
      <c r="F96" s="9">
        <v>1622.8797520000001</v>
      </c>
      <c r="G96" s="9">
        <v>1800.1816670000001</v>
      </c>
      <c r="H96" s="9">
        <v>1</v>
      </c>
      <c r="I96" s="9">
        <v>56.620728049999997</v>
      </c>
      <c r="J96" s="9" t="s">
        <v>112</v>
      </c>
    </row>
    <row r="97" spans="1:10">
      <c r="A97" s="9" t="s">
        <v>110</v>
      </c>
      <c r="B97" s="9" t="s">
        <v>70</v>
      </c>
      <c r="C97" s="9">
        <v>2732.8042289999999</v>
      </c>
      <c r="D97" s="9">
        <v>1698.0852970000001</v>
      </c>
      <c r="E97" s="9">
        <v>3111.2188999999998</v>
      </c>
      <c r="F97" s="9">
        <v>1933.2211990000001</v>
      </c>
      <c r="G97" s="9">
        <v>2171.4716669999998</v>
      </c>
      <c r="H97" s="9">
        <v>1</v>
      </c>
      <c r="I97" s="9">
        <v>58.909188360000002</v>
      </c>
      <c r="J97" s="9" t="s">
        <v>112</v>
      </c>
    </row>
    <row r="98" spans="1:10">
      <c r="A98" s="9" t="s">
        <v>110</v>
      </c>
      <c r="B98" s="9" t="s">
        <v>71</v>
      </c>
      <c r="C98" s="9">
        <v>1759.727697</v>
      </c>
      <c r="D98" s="9">
        <v>1093.443759</v>
      </c>
      <c r="E98" s="9">
        <v>1940.93</v>
      </c>
      <c r="F98" s="9">
        <v>1206.037615</v>
      </c>
      <c r="G98" s="9">
        <v>1330.951667</v>
      </c>
      <c r="H98" s="9">
        <v>1</v>
      </c>
      <c r="I98" s="9">
        <v>78.168512969999995</v>
      </c>
      <c r="J98" s="9" t="s">
        <v>112</v>
      </c>
    </row>
    <row r="99" spans="1:10">
      <c r="A99" s="9" t="s">
        <v>110</v>
      </c>
      <c r="B99" s="9" t="s">
        <v>73</v>
      </c>
      <c r="C99" s="9">
        <v>1334.8601080000001</v>
      </c>
      <c r="D99" s="9">
        <v>829.44335999999998</v>
      </c>
      <c r="E99" s="9">
        <v>1723.2001</v>
      </c>
      <c r="F99" s="9">
        <v>1070.7465689999999</v>
      </c>
      <c r="G99" s="9">
        <v>1224.481667</v>
      </c>
      <c r="H99" s="9">
        <v>0</v>
      </c>
      <c r="I99" s="9">
        <v>0</v>
      </c>
      <c r="J99" s="9" t="s">
        <v>108</v>
      </c>
    </row>
    <row r="100" spans="1:10">
      <c r="A100" s="9" t="s">
        <v>110</v>
      </c>
      <c r="B100" s="9" t="s">
        <v>74</v>
      </c>
      <c r="C100" s="9">
        <v>1292.5474959999999</v>
      </c>
      <c r="D100" s="9">
        <v>803.15153009999995</v>
      </c>
      <c r="E100" s="9">
        <v>1447.8978999999999</v>
      </c>
      <c r="F100" s="9">
        <v>899.68176600000004</v>
      </c>
      <c r="G100" s="9">
        <v>1014.451667</v>
      </c>
      <c r="H100" s="9">
        <v>0</v>
      </c>
      <c r="I100" s="9">
        <v>68.600304809999997</v>
      </c>
      <c r="J100" s="9" t="s">
        <v>112</v>
      </c>
    </row>
    <row r="101" spans="1:10">
      <c r="A101" s="9" t="s">
        <v>110</v>
      </c>
      <c r="B101" s="9" t="s">
        <v>75</v>
      </c>
      <c r="C101" s="9">
        <v>0</v>
      </c>
      <c r="D101" s="9">
        <v>0</v>
      </c>
      <c r="E101" s="9"/>
      <c r="F101" s="9">
        <v>0</v>
      </c>
      <c r="G101" s="9"/>
      <c r="H101" s="9">
        <v>0</v>
      </c>
      <c r="I101" s="9">
        <v>0</v>
      </c>
      <c r="J101" s="9" t="s">
        <v>108</v>
      </c>
    </row>
    <row r="102" spans="1:10">
      <c r="A102" s="9" t="s">
        <v>110</v>
      </c>
      <c r="B102" s="9" t="s">
        <v>77</v>
      </c>
      <c r="C102" s="9">
        <v>1299.054128</v>
      </c>
      <c r="D102" s="9">
        <v>807.19456230000003</v>
      </c>
      <c r="E102" s="9">
        <v>1621.6849999999999</v>
      </c>
      <c r="F102" s="9">
        <v>1007.66803</v>
      </c>
      <c r="G102" s="9">
        <v>1245.3383329999999</v>
      </c>
      <c r="H102" s="9">
        <v>-1</v>
      </c>
      <c r="I102" s="9">
        <v>312.11803659999998</v>
      </c>
      <c r="J102" s="9" t="s">
        <v>98</v>
      </c>
    </row>
    <row r="103" spans="1:10">
      <c r="A103" s="9" t="s">
        <v>110</v>
      </c>
      <c r="B103" s="9" t="s">
        <v>78</v>
      </c>
      <c r="C103" s="9">
        <v>2747.336906</v>
      </c>
      <c r="D103" s="9">
        <v>1707.115481</v>
      </c>
      <c r="E103" s="9">
        <v>3232.3733999999999</v>
      </c>
      <c r="F103" s="9">
        <v>2008.5030919999999</v>
      </c>
      <c r="G103" s="9">
        <v>2287.89</v>
      </c>
      <c r="H103" s="9">
        <v>1</v>
      </c>
      <c r="I103" s="9">
        <v>51.50991312</v>
      </c>
      <c r="J103" s="9" t="s">
        <v>113</v>
      </c>
    </row>
    <row r="104" spans="1:10">
      <c r="A104" s="9" t="s">
        <v>110</v>
      </c>
      <c r="B104" s="9" t="s">
        <v>80</v>
      </c>
      <c r="C104" s="9">
        <v>2030.3989590000001</v>
      </c>
      <c r="D104" s="9">
        <v>1261.631032</v>
      </c>
      <c r="E104" s="9">
        <v>2258.4164000000001</v>
      </c>
      <c r="F104" s="9">
        <v>1403.3144569999999</v>
      </c>
      <c r="G104" s="9">
        <v>1565.3683329999999</v>
      </c>
      <c r="H104" s="9">
        <v>1</v>
      </c>
      <c r="I104" s="9">
        <v>66.724395779999995</v>
      </c>
      <c r="J104" s="9" t="s">
        <v>112</v>
      </c>
    </row>
    <row r="105" spans="1:10">
      <c r="A105" s="9" t="s">
        <v>110</v>
      </c>
      <c r="B105" s="9" t="s">
        <v>81</v>
      </c>
      <c r="C105" s="9">
        <v>2203.5227199999999</v>
      </c>
      <c r="D105" s="9">
        <v>1369.2051160000001</v>
      </c>
      <c r="E105" s="9">
        <v>2488.2224000000001</v>
      </c>
      <c r="F105" s="9">
        <v>1546.1092410000001</v>
      </c>
      <c r="G105" s="9">
        <v>1707.4349999999999</v>
      </c>
      <c r="H105" s="9">
        <v>1</v>
      </c>
      <c r="I105" s="9">
        <v>63.167881659999999</v>
      </c>
      <c r="J105" s="9" t="s">
        <v>112</v>
      </c>
    </row>
    <row r="106" spans="1:10">
      <c r="A106" s="9" t="s">
        <v>110</v>
      </c>
      <c r="B106" s="9" t="s">
        <v>82</v>
      </c>
      <c r="C106" s="9">
        <v>1908.5946730000001</v>
      </c>
      <c r="D106" s="9">
        <v>1185.9453799999999</v>
      </c>
      <c r="E106" s="9">
        <v>2182.6718000000001</v>
      </c>
      <c r="F106" s="9">
        <v>1356.248959</v>
      </c>
      <c r="G106" s="9">
        <v>1494.2533330000001</v>
      </c>
      <c r="H106" s="9">
        <v>1</v>
      </c>
      <c r="I106" s="9">
        <v>61.880846140000003</v>
      </c>
      <c r="J106" s="9" t="s">
        <v>112</v>
      </c>
    </row>
    <row r="107" spans="1:10">
      <c r="A107" s="9" t="s">
        <v>110</v>
      </c>
      <c r="B107" s="9" t="s">
        <v>83</v>
      </c>
      <c r="C107" s="9">
        <v>1633.648398</v>
      </c>
      <c r="D107" s="9">
        <v>1015.101739</v>
      </c>
      <c r="E107" s="9">
        <v>1999.0449000000001</v>
      </c>
      <c r="F107" s="9">
        <v>1242.1485290000001</v>
      </c>
      <c r="G107" s="9">
        <v>1382.9216670000001</v>
      </c>
      <c r="H107" s="9">
        <v>0</v>
      </c>
      <c r="I107" s="9">
        <v>33.290153029999999</v>
      </c>
      <c r="J107" s="9" t="s">
        <v>114</v>
      </c>
    </row>
    <row r="108" spans="1:10">
      <c r="A108" s="9" t="s">
        <v>110</v>
      </c>
      <c r="B108" s="9" t="s">
        <v>85</v>
      </c>
      <c r="C108" s="9">
        <v>1395.4631770000001</v>
      </c>
      <c r="D108" s="9">
        <v>867.1003498</v>
      </c>
      <c r="E108" s="9">
        <v>1687.213</v>
      </c>
      <c r="F108" s="9">
        <v>1048.385229</v>
      </c>
      <c r="G108" s="9">
        <v>1178.4549999999999</v>
      </c>
      <c r="H108" s="9">
        <v>-1</v>
      </c>
      <c r="I108" s="9">
        <v>334.37792300000001</v>
      </c>
      <c r="J108" s="9" t="s">
        <v>111</v>
      </c>
    </row>
    <row r="109" spans="1:10">
      <c r="A109" s="9" t="s">
        <v>115</v>
      </c>
      <c r="B109" s="9" t="s">
        <v>12</v>
      </c>
      <c r="C109" s="9">
        <v>3005.1660160000001</v>
      </c>
      <c r="D109" s="9">
        <v>1867.3230129999999</v>
      </c>
      <c r="E109" s="9">
        <v>3484.9000999999998</v>
      </c>
      <c r="F109" s="9">
        <v>2165.4158600000001</v>
      </c>
      <c r="G109" s="9">
        <v>2344.5949999999998</v>
      </c>
      <c r="H109" s="9">
        <v>2</v>
      </c>
      <c r="I109" s="9">
        <v>89.804461489999994</v>
      </c>
      <c r="J109" s="9" t="s">
        <v>106</v>
      </c>
    </row>
    <row r="110" spans="1:10">
      <c r="A110" s="9" t="s">
        <v>115</v>
      </c>
      <c r="B110" s="9" t="s">
        <v>14</v>
      </c>
      <c r="C110" s="9">
        <v>3795.8571529999999</v>
      </c>
      <c r="D110" s="9">
        <v>2358.6355549999998</v>
      </c>
      <c r="E110" s="9">
        <v>5323.1938</v>
      </c>
      <c r="F110" s="9">
        <v>3307.6782549999998</v>
      </c>
      <c r="G110" s="9">
        <v>4212.9516670000003</v>
      </c>
      <c r="H110" s="9">
        <v>-1</v>
      </c>
      <c r="I110" s="9">
        <v>332.8952266</v>
      </c>
      <c r="J110" s="9" t="s">
        <v>111</v>
      </c>
    </row>
    <row r="111" spans="1:10">
      <c r="A111" s="9" t="s">
        <v>115</v>
      </c>
      <c r="B111" s="9" t="s">
        <v>16</v>
      </c>
      <c r="C111" s="9">
        <v>813.00314600000002</v>
      </c>
      <c r="D111" s="9">
        <v>505.17657780000002</v>
      </c>
      <c r="E111" s="9">
        <v>1145.3108999999999</v>
      </c>
      <c r="F111" s="9">
        <v>711.6629792</v>
      </c>
      <c r="G111" s="9">
        <v>925.63</v>
      </c>
      <c r="H111" s="9">
        <v>0</v>
      </c>
      <c r="I111" s="9">
        <v>109.4633255</v>
      </c>
      <c r="J111" s="9" t="s">
        <v>102</v>
      </c>
    </row>
    <row r="112" spans="1:10">
      <c r="A112" s="9" t="s">
        <v>115</v>
      </c>
      <c r="B112" s="9" t="s">
        <v>18</v>
      </c>
      <c r="C112" s="9">
        <v>2480.3199540000001</v>
      </c>
      <c r="D112" s="9">
        <v>1541.1988899999999</v>
      </c>
      <c r="E112" s="9">
        <v>2907.7541000000001</v>
      </c>
      <c r="F112" s="9">
        <v>1806.794073</v>
      </c>
      <c r="G112" s="9">
        <v>1945.77</v>
      </c>
      <c r="H112" s="9">
        <v>2</v>
      </c>
      <c r="I112" s="9">
        <v>85.753885170000004</v>
      </c>
      <c r="J112" s="9" t="s">
        <v>106</v>
      </c>
    </row>
    <row r="113" spans="1:10">
      <c r="A113" s="9" t="s">
        <v>115</v>
      </c>
      <c r="B113" s="9" t="s">
        <v>20</v>
      </c>
      <c r="C113" s="9">
        <v>0</v>
      </c>
      <c r="D113" s="9">
        <v>0</v>
      </c>
      <c r="E113" s="9"/>
      <c r="F113" s="9">
        <v>0</v>
      </c>
      <c r="G113" s="9"/>
      <c r="H113" s="9">
        <v>0</v>
      </c>
      <c r="I113" s="9">
        <v>0</v>
      </c>
      <c r="J113" s="9" t="s">
        <v>108</v>
      </c>
    </row>
    <row r="114" spans="1:10">
      <c r="A114" s="9" t="s">
        <v>115</v>
      </c>
      <c r="B114" s="9" t="s">
        <v>21</v>
      </c>
      <c r="C114" s="9">
        <v>1230.351662</v>
      </c>
      <c r="D114" s="9">
        <v>764.50484270000004</v>
      </c>
      <c r="E114" s="9">
        <v>1802.5590999999999</v>
      </c>
      <c r="F114" s="9">
        <v>1120.057951</v>
      </c>
      <c r="G114" s="9">
        <v>1251.885</v>
      </c>
      <c r="H114" s="9">
        <v>1</v>
      </c>
      <c r="I114" s="9">
        <v>71.344876389999996</v>
      </c>
      <c r="J114" s="9" t="s">
        <v>112</v>
      </c>
    </row>
    <row r="115" spans="1:10">
      <c r="A115" s="9" t="s">
        <v>115</v>
      </c>
      <c r="B115" s="9" t="s">
        <v>23</v>
      </c>
      <c r="C115" s="9">
        <v>3981.7454969999999</v>
      </c>
      <c r="D115" s="9">
        <v>2474.141181</v>
      </c>
      <c r="E115" s="9">
        <v>4815.0191000000004</v>
      </c>
      <c r="F115" s="9">
        <v>2991.9132330000002</v>
      </c>
      <c r="G115" s="9">
        <v>3248.5816669999999</v>
      </c>
      <c r="H115" s="9">
        <v>3</v>
      </c>
      <c r="I115" s="9">
        <v>67.623530819999999</v>
      </c>
      <c r="J115" s="9" t="s">
        <v>112</v>
      </c>
    </row>
    <row r="116" spans="1:10">
      <c r="A116" s="9" t="s">
        <v>115</v>
      </c>
      <c r="B116" s="9" t="s">
        <v>25</v>
      </c>
      <c r="C116" s="9">
        <v>3825.1542009999998</v>
      </c>
      <c r="D116" s="9">
        <v>2376.8398910000001</v>
      </c>
      <c r="E116" s="9">
        <v>4572.6849000000002</v>
      </c>
      <c r="F116" s="9">
        <v>2841.3337889999998</v>
      </c>
      <c r="G116" s="9">
        <v>3135.0333329999999</v>
      </c>
      <c r="H116" s="9">
        <v>3</v>
      </c>
      <c r="I116" s="9">
        <v>72.765493109999994</v>
      </c>
      <c r="J116" s="9" t="s">
        <v>112</v>
      </c>
    </row>
    <row r="117" spans="1:10">
      <c r="A117" s="9" t="s">
        <v>115</v>
      </c>
      <c r="B117" s="9" t="s">
        <v>26</v>
      </c>
      <c r="C117" s="9">
        <v>3681.4815910000002</v>
      </c>
      <c r="D117" s="9">
        <v>2287.5658979999998</v>
      </c>
      <c r="E117" s="9">
        <v>4323.7951999999996</v>
      </c>
      <c r="F117" s="9">
        <v>2686.6809469999998</v>
      </c>
      <c r="G117" s="9">
        <v>2953.0133329999999</v>
      </c>
      <c r="H117" s="9">
        <v>3</v>
      </c>
      <c r="I117" s="9">
        <v>94.888444340000007</v>
      </c>
      <c r="J117" s="9" t="s">
        <v>106</v>
      </c>
    </row>
    <row r="118" spans="1:10">
      <c r="A118" s="9" t="s">
        <v>115</v>
      </c>
      <c r="B118" s="9" t="s">
        <v>104</v>
      </c>
      <c r="C118" s="9">
        <v>3293.044938</v>
      </c>
      <c r="D118" s="9">
        <v>2046.202626</v>
      </c>
      <c r="E118" s="9">
        <v>3854.3488000000002</v>
      </c>
      <c r="F118" s="9">
        <v>2394.9805679999999</v>
      </c>
      <c r="G118" s="9">
        <v>2587.5450000000001</v>
      </c>
      <c r="H118" s="9">
        <v>3</v>
      </c>
      <c r="I118" s="9">
        <v>87.040963540000007</v>
      </c>
      <c r="J118" s="9" t="s">
        <v>106</v>
      </c>
    </row>
    <row r="119" spans="1:10">
      <c r="A119" s="9" t="s">
        <v>115</v>
      </c>
      <c r="B119" s="9" t="s">
        <v>30</v>
      </c>
      <c r="C119" s="9">
        <v>3980.9880450000001</v>
      </c>
      <c r="D119" s="9">
        <v>2473.6705229999998</v>
      </c>
      <c r="E119" s="9"/>
      <c r="F119" s="9">
        <v>0</v>
      </c>
      <c r="G119" s="9"/>
      <c r="H119" s="9">
        <v>-3</v>
      </c>
      <c r="I119" s="9">
        <v>251.92936330000001</v>
      </c>
      <c r="J119" s="9" t="s">
        <v>99</v>
      </c>
    </row>
    <row r="120" spans="1:10">
      <c r="A120" s="9" t="s">
        <v>115</v>
      </c>
      <c r="B120" s="9" t="s">
        <v>31</v>
      </c>
      <c r="C120" s="9">
        <v>901.97039689999997</v>
      </c>
      <c r="D120" s="9">
        <v>560.45824749999997</v>
      </c>
      <c r="E120" s="9">
        <v>1463.9505999999999</v>
      </c>
      <c r="F120" s="9">
        <v>909.65644829999997</v>
      </c>
      <c r="G120" s="9">
        <v>1065.83</v>
      </c>
      <c r="H120" s="9">
        <v>1</v>
      </c>
      <c r="I120" s="9">
        <v>24.534241099999999</v>
      </c>
      <c r="J120" s="9" t="s">
        <v>114</v>
      </c>
    </row>
    <row r="121" spans="1:10">
      <c r="A121" s="9" t="s">
        <v>115</v>
      </c>
      <c r="B121" s="9" t="s">
        <v>32</v>
      </c>
      <c r="C121" s="9">
        <v>2627.6288570000002</v>
      </c>
      <c r="D121" s="9">
        <v>1632.7323710000001</v>
      </c>
      <c r="E121" s="9">
        <v>3355.7379999999998</v>
      </c>
      <c r="F121" s="9">
        <v>2085.158277</v>
      </c>
      <c r="G121" s="9">
        <v>2234.7750000000001</v>
      </c>
      <c r="H121" s="9">
        <v>2</v>
      </c>
      <c r="I121" s="9">
        <v>71.344893279999994</v>
      </c>
      <c r="J121" s="9" t="s">
        <v>112</v>
      </c>
    </row>
    <row r="122" spans="1:10">
      <c r="A122" s="9" t="s">
        <v>115</v>
      </c>
      <c r="B122" s="9" t="s">
        <v>34</v>
      </c>
      <c r="C122" s="9">
        <v>2948.3707829999998</v>
      </c>
      <c r="D122" s="9">
        <v>1832.0321019999999</v>
      </c>
      <c r="E122" s="9">
        <v>3649.8476999999998</v>
      </c>
      <c r="F122" s="9">
        <v>2267.9095149999998</v>
      </c>
      <c r="G122" s="9">
        <v>2456.2466669999999</v>
      </c>
      <c r="H122" s="9">
        <v>3</v>
      </c>
      <c r="I122" s="9">
        <v>71.344895249999993</v>
      </c>
      <c r="J122" s="9" t="s">
        <v>112</v>
      </c>
    </row>
    <row r="123" spans="1:10">
      <c r="A123" s="9" t="s">
        <v>115</v>
      </c>
      <c r="B123" s="9" t="s">
        <v>36</v>
      </c>
      <c r="C123" s="9">
        <v>2324.4984610000001</v>
      </c>
      <c r="D123" s="9">
        <v>1444.375933</v>
      </c>
      <c r="E123" s="9">
        <v>2973.1230999999998</v>
      </c>
      <c r="F123" s="9">
        <v>1847.412474</v>
      </c>
      <c r="G123" s="9">
        <v>1984.798333</v>
      </c>
      <c r="H123" s="9">
        <v>2</v>
      </c>
      <c r="I123" s="9">
        <v>67.74346165</v>
      </c>
      <c r="J123" s="9" t="s">
        <v>112</v>
      </c>
    </row>
    <row r="124" spans="1:10">
      <c r="A124" s="9" t="s">
        <v>115</v>
      </c>
      <c r="B124" s="9" t="s">
        <v>37</v>
      </c>
      <c r="C124" s="9">
        <v>1850.01028</v>
      </c>
      <c r="D124" s="9">
        <v>1149.5427380000001</v>
      </c>
      <c r="E124" s="9">
        <v>2478.721</v>
      </c>
      <c r="F124" s="9">
        <v>1540.205346</v>
      </c>
      <c r="G124" s="9">
        <v>1661.528333</v>
      </c>
      <c r="H124" s="9">
        <v>2</v>
      </c>
      <c r="I124" s="9">
        <v>75.909997649999994</v>
      </c>
      <c r="J124" s="9" t="s">
        <v>112</v>
      </c>
    </row>
    <row r="125" spans="1:10">
      <c r="A125" s="9" t="s">
        <v>115</v>
      </c>
      <c r="B125" s="9" t="s">
        <v>38</v>
      </c>
      <c r="C125" s="9">
        <v>3093.3524940000002</v>
      </c>
      <c r="D125" s="9">
        <v>1922.119533</v>
      </c>
      <c r="E125" s="9">
        <v>3710.9281999999998</v>
      </c>
      <c r="F125" s="9">
        <v>2305.863167</v>
      </c>
      <c r="G125" s="9">
        <v>2477.9366669999999</v>
      </c>
      <c r="H125" s="9">
        <v>3</v>
      </c>
      <c r="I125" s="9">
        <v>77.027811400000004</v>
      </c>
      <c r="J125" s="9" t="s">
        <v>112</v>
      </c>
    </row>
    <row r="126" spans="1:10">
      <c r="A126" s="9" t="s">
        <v>115</v>
      </c>
      <c r="B126" s="9" t="s">
        <v>40</v>
      </c>
      <c r="C126" s="9">
        <v>2579.2408999999998</v>
      </c>
      <c r="D126" s="9">
        <v>1602.665497</v>
      </c>
      <c r="E126" s="9">
        <v>3030.7537000000002</v>
      </c>
      <c r="F126" s="9">
        <v>1883.2224570000001</v>
      </c>
      <c r="G126" s="9">
        <v>2049.6733330000002</v>
      </c>
      <c r="H126" s="9">
        <v>2</v>
      </c>
      <c r="I126" s="9">
        <v>95.760718979999993</v>
      </c>
      <c r="J126" s="9" t="s">
        <v>106</v>
      </c>
    </row>
    <row r="127" spans="1:10">
      <c r="A127" s="9" t="s">
        <v>115</v>
      </c>
      <c r="B127" s="9" t="s">
        <v>42</v>
      </c>
      <c r="C127" s="9">
        <v>4228.1633460000003</v>
      </c>
      <c r="D127" s="9">
        <v>2627.2580870000002</v>
      </c>
      <c r="E127" s="9">
        <v>5226.3391000000001</v>
      </c>
      <c r="F127" s="9">
        <v>3247.4955530000002</v>
      </c>
      <c r="G127" s="9">
        <v>3679.8</v>
      </c>
      <c r="H127" s="9">
        <v>3</v>
      </c>
      <c r="I127" s="9">
        <v>61.082395130000002</v>
      </c>
      <c r="J127" s="9" t="s">
        <v>112</v>
      </c>
    </row>
    <row r="128" spans="1:10">
      <c r="A128" s="9" t="s">
        <v>115</v>
      </c>
      <c r="B128" s="9" t="s">
        <v>43</v>
      </c>
      <c r="C128" s="9">
        <v>3727.7280949999999</v>
      </c>
      <c r="D128" s="9">
        <v>2316.302134</v>
      </c>
      <c r="E128" s="9">
        <v>4467.5364</v>
      </c>
      <c r="F128" s="9">
        <v>2775.9975599999998</v>
      </c>
      <c r="G128" s="9">
        <v>3037.1083330000001</v>
      </c>
      <c r="H128" s="9">
        <v>3</v>
      </c>
      <c r="I128" s="9">
        <v>72.802363439999993</v>
      </c>
      <c r="J128" s="9" t="s">
        <v>112</v>
      </c>
    </row>
    <row r="129" spans="1:10">
      <c r="A129" s="9" t="s">
        <v>115</v>
      </c>
      <c r="B129" s="9" t="s">
        <v>44</v>
      </c>
      <c r="C129" s="9">
        <v>4109.2244790000004</v>
      </c>
      <c r="D129" s="9">
        <v>2553.3529239999998</v>
      </c>
      <c r="E129" s="9">
        <v>4999.1208999999999</v>
      </c>
      <c r="F129" s="9">
        <v>3106.3087529999998</v>
      </c>
      <c r="G129" s="9">
        <v>3391.1966670000002</v>
      </c>
      <c r="H129" s="9">
        <v>3</v>
      </c>
      <c r="I129" s="9">
        <v>65.989664669999996</v>
      </c>
      <c r="J129" s="9" t="s">
        <v>112</v>
      </c>
    </row>
    <row r="130" spans="1:10">
      <c r="A130" s="9" t="s">
        <v>115</v>
      </c>
      <c r="B130" s="9" t="s">
        <v>46</v>
      </c>
      <c r="C130" s="9">
        <v>2955.0331299999998</v>
      </c>
      <c r="D130" s="9">
        <v>1836.171891</v>
      </c>
      <c r="E130" s="9">
        <v>3872.1471999999999</v>
      </c>
      <c r="F130" s="9">
        <v>2406.0399779999998</v>
      </c>
      <c r="G130" s="9">
        <v>2597.9050000000002</v>
      </c>
      <c r="H130" s="9">
        <v>3</v>
      </c>
      <c r="I130" s="9">
        <v>62.915887990000002</v>
      </c>
      <c r="J130" s="9" t="s">
        <v>112</v>
      </c>
    </row>
    <row r="131" spans="1:10">
      <c r="A131" s="9" t="s">
        <v>115</v>
      </c>
      <c r="B131" s="9" t="s">
        <v>47</v>
      </c>
      <c r="C131" s="9">
        <v>2317.6878259999999</v>
      </c>
      <c r="D131" s="9">
        <v>1440.144002</v>
      </c>
      <c r="E131" s="9">
        <v>3223.3015</v>
      </c>
      <c r="F131" s="9">
        <v>2002.866076</v>
      </c>
      <c r="G131" s="9">
        <v>2213.0250000000001</v>
      </c>
      <c r="H131" s="9">
        <v>2</v>
      </c>
      <c r="I131" s="9">
        <v>53.726095540000003</v>
      </c>
      <c r="J131" s="9" t="s">
        <v>113</v>
      </c>
    </row>
    <row r="132" spans="1:10">
      <c r="A132" s="9" t="s">
        <v>115</v>
      </c>
      <c r="B132" s="9" t="s">
        <v>48</v>
      </c>
      <c r="C132" s="9">
        <v>2781.4996740000001</v>
      </c>
      <c r="D132" s="9">
        <v>1728.3432339999999</v>
      </c>
      <c r="E132" s="9">
        <v>3233.2671</v>
      </c>
      <c r="F132" s="9">
        <v>2009.058411</v>
      </c>
      <c r="G132" s="9">
        <v>2171.84</v>
      </c>
      <c r="H132" s="9">
        <v>2</v>
      </c>
      <c r="I132" s="9">
        <v>91.258395350000001</v>
      </c>
      <c r="J132" s="9" t="s">
        <v>106</v>
      </c>
    </row>
    <row r="133" spans="1:10">
      <c r="A133" s="9" t="s">
        <v>115</v>
      </c>
      <c r="B133" s="9" t="s">
        <v>50</v>
      </c>
      <c r="C133" s="9">
        <v>2433.1760680000002</v>
      </c>
      <c r="D133" s="9">
        <v>1511.905047</v>
      </c>
      <c r="E133" s="9">
        <v>2974.1387</v>
      </c>
      <c r="F133" s="9">
        <v>1848.0435379999999</v>
      </c>
      <c r="G133" s="9">
        <v>1979.778333</v>
      </c>
      <c r="H133" s="9">
        <v>2</v>
      </c>
      <c r="I133" s="9">
        <v>78.487723729999999</v>
      </c>
      <c r="J133" s="9" t="s">
        <v>112</v>
      </c>
    </row>
    <row r="134" spans="1:10">
      <c r="A134" s="9" t="s">
        <v>115</v>
      </c>
      <c r="B134" s="9" t="s">
        <v>52</v>
      </c>
      <c r="C134" s="9">
        <v>1349.1553369999999</v>
      </c>
      <c r="D134" s="9">
        <v>838.32600100000002</v>
      </c>
      <c r="E134" s="9">
        <v>2106.9193</v>
      </c>
      <c r="F134" s="9">
        <v>1309.1785520000001</v>
      </c>
      <c r="G134" s="9">
        <v>1536.5683329999999</v>
      </c>
      <c r="H134" s="9">
        <v>1</v>
      </c>
      <c r="I134" s="9">
        <v>30.796665950000001</v>
      </c>
      <c r="J134" s="9" t="s">
        <v>114</v>
      </c>
    </row>
    <row r="135" spans="1:10">
      <c r="A135" s="9" t="s">
        <v>115</v>
      </c>
      <c r="B135" s="9" t="s">
        <v>53</v>
      </c>
      <c r="C135" s="9">
        <v>1759.063451</v>
      </c>
      <c r="D135" s="9">
        <v>1093.0310159999999</v>
      </c>
      <c r="E135" s="9">
        <v>2353.2784000000001</v>
      </c>
      <c r="F135" s="9">
        <v>1462.258953</v>
      </c>
      <c r="G135" s="9">
        <v>1597.9733329999999</v>
      </c>
      <c r="H135" s="9">
        <v>2</v>
      </c>
      <c r="I135" s="9">
        <v>66.664358590000006</v>
      </c>
      <c r="J135" s="9" t="s">
        <v>112</v>
      </c>
    </row>
    <row r="136" spans="1:10">
      <c r="A136" s="9" t="s">
        <v>115</v>
      </c>
      <c r="B136" s="9" t="s">
        <v>54</v>
      </c>
      <c r="C136" s="9">
        <v>346.61920800000001</v>
      </c>
      <c r="D136" s="9">
        <v>215.3791239</v>
      </c>
      <c r="E136" s="9">
        <v>644.14729999999997</v>
      </c>
      <c r="F136" s="9">
        <v>400.25445189999999</v>
      </c>
      <c r="G136" s="9">
        <v>752.05</v>
      </c>
      <c r="H136" s="9">
        <v>0</v>
      </c>
      <c r="I136" s="9">
        <v>48.581925419999997</v>
      </c>
      <c r="J136" s="9" t="s">
        <v>113</v>
      </c>
    </row>
    <row r="137" spans="1:10">
      <c r="A137" s="9" t="s">
        <v>115</v>
      </c>
      <c r="B137" s="9" t="s">
        <v>56</v>
      </c>
      <c r="C137" s="9">
        <v>4082.9350789999999</v>
      </c>
      <c r="D137" s="9">
        <v>2537.0174529999999</v>
      </c>
      <c r="E137" s="9">
        <v>4962.6728999999996</v>
      </c>
      <c r="F137" s="9">
        <v>3083.6610230000001</v>
      </c>
      <c r="G137" s="9">
        <v>3415.65</v>
      </c>
      <c r="H137" s="9">
        <v>3</v>
      </c>
      <c r="I137" s="9">
        <v>64.71644225</v>
      </c>
      <c r="J137" s="9" t="s">
        <v>112</v>
      </c>
    </row>
    <row r="138" spans="1:10">
      <c r="A138" s="9" t="s">
        <v>115</v>
      </c>
      <c r="B138" s="9" t="s">
        <v>57</v>
      </c>
      <c r="C138" s="9">
        <v>3897.9298349999999</v>
      </c>
      <c r="D138" s="9">
        <v>2422.060559</v>
      </c>
      <c r="E138" s="9">
        <v>4633.0838999999996</v>
      </c>
      <c r="F138" s="9">
        <v>2878.8639760000001</v>
      </c>
      <c r="G138" s="9">
        <v>3155.271667</v>
      </c>
      <c r="H138" s="9">
        <v>3</v>
      </c>
      <c r="I138" s="9">
        <v>70.517762340000004</v>
      </c>
      <c r="J138" s="9" t="s">
        <v>112</v>
      </c>
    </row>
    <row r="139" spans="1:10">
      <c r="A139" s="9" t="s">
        <v>115</v>
      </c>
      <c r="B139" s="9" t="s">
        <v>59</v>
      </c>
      <c r="C139" s="9">
        <v>1310.716917</v>
      </c>
      <c r="D139" s="9">
        <v>814.44148129999996</v>
      </c>
      <c r="E139" s="9">
        <v>1621.8689999999999</v>
      </c>
      <c r="F139" s="9">
        <v>1007.782362</v>
      </c>
      <c r="G139" s="9">
        <v>1091.643333</v>
      </c>
      <c r="H139" s="9">
        <v>1</v>
      </c>
      <c r="I139" s="9">
        <v>94.52860776</v>
      </c>
      <c r="J139" s="9" t="s">
        <v>106</v>
      </c>
    </row>
    <row r="140" spans="1:10">
      <c r="A140" s="9" t="s">
        <v>115</v>
      </c>
      <c r="B140" s="9" t="s">
        <v>60</v>
      </c>
      <c r="C140" s="9">
        <v>3919.9080119999999</v>
      </c>
      <c r="D140" s="9">
        <v>2435.717161</v>
      </c>
      <c r="E140" s="9">
        <v>4692.0258000000003</v>
      </c>
      <c r="F140" s="9">
        <v>2915.4887629999998</v>
      </c>
      <c r="G140" s="9">
        <v>3162.58</v>
      </c>
      <c r="H140" s="9">
        <v>3</v>
      </c>
      <c r="I140" s="9">
        <v>69.30924392</v>
      </c>
      <c r="J140" s="9" t="s">
        <v>112</v>
      </c>
    </row>
    <row r="141" spans="1:10">
      <c r="A141" s="9" t="s">
        <v>115</v>
      </c>
      <c r="B141" s="9" t="s">
        <v>62</v>
      </c>
      <c r="C141" s="9">
        <v>3597.4928110000001</v>
      </c>
      <c r="D141" s="9">
        <v>2235.3777060000002</v>
      </c>
      <c r="E141" s="9">
        <v>4232.6899000000003</v>
      </c>
      <c r="F141" s="9">
        <v>2630.0707560000001</v>
      </c>
      <c r="G141" s="9">
        <v>2881.2849999999999</v>
      </c>
      <c r="H141" s="9">
        <v>3</v>
      </c>
      <c r="I141" s="9">
        <v>79.437183250000004</v>
      </c>
      <c r="J141" s="9" t="s">
        <v>106</v>
      </c>
    </row>
    <row r="142" spans="1:10">
      <c r="A142" s="9" t="s">
        <v>115</v>
      </c>
      <c r="B142" s="9" t="s">
        <v>64</v>
      </c>
      <c r="C142" s="9">
        <v>1925.788708</v>
      </c>
      <c r="D142" s="9">
        <v>1196.6292550000001</v>
      </c>
      <c r="E142" s="9">
        <v>2777.1572000000001</v>
      </c>
      <c r="F142" s="9">
        <v>1725.644947</v>
      </c>
      <c r="G142" s="9">
        <v>1926.8583329999999</v>
      </c>
      <c r="H142" s="9">
        <v>2</v>
      </c>
      <c r="I142" s="9">
        <v>45.762567140000002</v>
      </c>
      <c r="J142" s="9" t="s">
        <v>113</v>
      </c>
    </row>
    <row r="143" spans="1:10">
      <c r="A143" s="9" t="s">
        <v>115</v>
      </c>
      <c r="B143" s="9" t="s">
        <v>65</v>
      </c>
      <c r="C143" s="9">
        <v>3176.864673</v>
      </c>
      <c r="D143" s="9">
        <v>1974.011579</v>
      </c>
      <c r="E143" s="9">
        <v>3844.6738</v>
      </c>
      <c r="F143" s="9">
        <v>2388.9688040000001</v>
      </c>
      <c r="G143" s="9">
        <v>2600.288333</v>
      </c>
      <c r="H143" s="9">
        <v>3</v>
      </c>
      <c r="I143" s="9">
        <v>71.344896410000004</v>
      </c>
      <c r="J143" s="9" t="s">
        <v>112</v>
      </c>
    </row>
    <row r="144" spans="1:10">
      <c r="A144" s="9" t="s">
        <v>115</v>
      </c>
      <c r="B144" s="9" t="s">
        <v>66</v>
      </c>
      <c r="C144" s="9">
        <v>2016.6993970000001</v>
      </c>
      <c r="D144" s="9">
        <v>1253.1185210000001</v>
      </c>
      <c r="E144" s="9">
        <v>2419.1725000000001</v>
      </c>
      <c r="F144" s="9">
        <v>1503.2036350000001</v>
      </c>
      <c r="G144" s="9">
        <v>1630.99</v>
      </c>
      <c r="H144" s="9">
        <v>2</v>
      </c>
      <c r="I144" s="9">
        <v>88.920635450000006</v>
      </c>
      <c r="J144" s="9" t="s">
        <v>106</v>
      </c>
    </row>
    <row r="145" spans="1:10">
      <c r="A145" s="9" t="s">
        <v>115</v>
      </c>
      <c r="B145" s="9" t="s">
        <v>68</v>
      </c>
      <c r="C145" s="9">
        <v>787.38717580000002</v>
      </c>
      <c r="D145" s="9">
        <v>489.25955679999998</v>
      </c>
      <c r="E145" s="9">
        <v>1082.0472</v>
      </c>
      <c r="F145" s="9">
        <v>672.3527507</v>
      </c>
      <c r="G145" s="9">
        <v>799.95666670000003</v>
      </c>
      <c r="H145" s="9">
        <v>0</v>
      </c>
      <c r="I145" s="9">
        <v>353.33105230000001</v>
      </c>
      <c r="J145" s="9" t="s">
        <v>108</v>
      </c>
    </row>
    <row r="146" spans="1:10">
      <c r="A146" s="9" t="s">
        <v>115</v>
      </c>
      <c r="B146" s="9" t="s">
        <v>69</v>
      </c>
      <c r="C146" s="9">
        <v>3647.278429</v>
      </c>
      <c r="D146" s="9">
        <v>2266.3130449999999</v>
      </c>
      <c r="E146" s="9">
        <v>4398.1623</v>
      </c>
      <c r="F146" s="9">
        <v>2732.8905070000001</v>
      </c>
      <c r="G146" s="9">
        <v>2951.7249999999999</v>
      </c>
      <c r="H146" s="9">
        <v>3</v>
      </c>
      <c r="I146" s="9">
        <v>69.004993330000005</v>
      </c>
      <c r="J146" s="9" t="s">
        <v>112</v>
      </c>
    </row>
    <row r="147" spans="1:10">
      <c r="A147" s="9" t="s">
        <v>115</v>
      </c>
      <c r="B147" s="9" t="s">
        <v>70</v>
      </c>
      <c r="C147" s="9">
        <v>4114.6593990000001</v>
      </c>
      <c r="D147" s="9">
        <v>2556.7300260000002</v>
      </c>
      <c r="E147" s="9">
        <v>4953.8993</v>
      </c>
      <c r="F147" s="9">
        <v>3078.2093620000001</v>
      </c>
      <c r="G147" s="9">
        <v>3360.66</v>
      </c>
      <c r="H147" s="9">
        <v>3</v>
      </c>
      <c r="I147" s="9">
        <v>67.367686660000004</v>
      </c>
      <c r="J147" s="9" t="s">
        <v>112</v>
      </c>
    </row>
    <row r="148" spans="1:10">
      <c r="A148" s="9" t="s">
        <v>115</v>
      </c>
      <c r="B148" s="9" t="s">
        <v>71</v>
      </c>
      <c r="C148" s="9">
        <v>3464.7324469999999</v>
      </c>
      <c r="D148" s="9">
        <v>2152.884266</v>
      </c>
      <c r="E148" s="9">
        <v>4027.6133</v>
      </c>
      <c r="F148" s="9">
        <v>2502.642104</v>
      </c>
      <c r="G148" s="9">
        <v>2710.5283330000002</v>
      </c>
      <c r="H148" s="9">
        <v>3</v>
      </c>
      <c r="I148" s="9">
        <v>83.845102519999998</v>
      </c>
      <c r="J148" s="9" t="s">
        <v>106</v>
      </c>
    </row>
    <row r="149" spans="1:10">
      <c r="A149" s="9" t="s">
        <v>115</v>
      </c>
      <c r="B149" s="9" t="s">
        <v>73</v>
      </c>
      <c r="C149" s="9">
        <v>1830.907506</v>
      </c>
      <c r="D149" s="9">
        <v>1137.672828</v>
      </c>
      <c r="E149" s="9">
        <v>2620.5608000000002</v>
      </c>
      <c r="F149" s="9">
        <v>1628.3404849999999</v>
      </c>
      <c r="G149" s="9">
        <v>1826.333333</v>
      </c>
      <c r="H149" s="9">
        <v>2</v>
      </c>
      <c r="I149" s="9">
        <v>58.051778839999997</v>
      </c>
      <c r="J149" s="9" t="s">
        <v>112</v>
      </c>
    </row>
    <row r="150" spans="1:10">
      <c r="A150" s="9" t="s">
        <v>115</v>
      </c>
      <c r="B150" s="9" t="s">
        <v>74</v>
      </c>
      <c r="C150" s="9">
        <v>2938.2526280000002</v>
      </c>
      <c r="D150" s="9">
        <v>1825.744974</v>
      </c>
      <c r="E150" s="9">
        <v>3453.4641999999999</v>
      </c>
      <c r="F150" s="9">
        <v>2145.8825029999998</v>
      </c>
      <c r="G150" s="9">
        <v>2334.2816670000002</v>
      </c>
      <c r="H150" s="9">
        <v>2</v>
      </c>
      <c r="I150" s="9">
        <v>82.786210650000001</v>
      </c>
      <c r="J150" s="9" t="s">
        <v>106</v>
      </c>
    </row>
    <row r="151" spans="1:10">
      <c r="A151" s="9" t="s">
        <v>115</v>
      </c>
      <c r="B151" s="9" t="s">
        <v>75</v>
      </c>
      <c r="C151" s="9">
        <v>1865.9867139999999</v>
      </c>
      <c r="D151" s="9">
        <v>1159.4700310000001</v>
      </c>
      <c r="E151" s="9">
        <v>2263.7536</v>
      </c>
      <c r="F151" s="9">
        <v>1406.630838</v>
      </c>
      <c r="G151" s="9">
        <v>1595</v>
      </c>
      <c r="H151" s="9">
        <v>2</v>
      </c>
      <c r="I151" s="9">
        <v>100.91741570000001</v>
      </c>
      <c r="J151" s="9" t="s">
        <v>106</v>
      </c>
    </row>
    <row r="152" spans="1:10">
      <c r="A152" s="9" t="s">
        <v>115</v>
      </c>
      <c r="B152" s="9" t="s">
        <v>77</v>
      </c>
      <c r="C152" s="9">
        <v>781.67121450000002</v>
      </c>
      <c r="D152" s="9">
        <v>485.70782430000003</v>
      </c>
      <c r="E152" s="9">
        <v>1248.1811</v>
      </c>
      <c r="F152" s="9">
        <v>775.58353829999999</v>
      </c>
      <c r="G152" s="9">
        <v>888.05666670000005</v>
      </c>
      <c r="H152" s="9">
        <v>1</v>
      </c>
      <c r="I152" s="9">
        <v>66.265657379999993</v>
      </c>
      <c r="J152" s="9" t="s">
        <v>112</v>
      </c>
    </row>
    <row r="153" spans="1:10">
      <c r="A153" s="9" t="s">
        <v>115</v>
      </c>
      <c r="B153" s="9" t="s">
        <v>78</v>
      </c>
      <c r="C153" s="9">
        <v>3988.4786549999999</v>
      </c>
      <c r="D153" s="9">
        <v>2478.3249700000001</v>
      </c>
      <c r="E153" s="9">
        <v>4915.6563999999998</v>
      </c>
      <c r="F153" s="9">
        <v>3054.4463329999999</v>
      </c>
      <c r="G153" s="9">
        <v>3403.4016670000001</v>
      </c>
      <c r="H153" s="9">
        <v>3</v>
      </c>
      <c r="I153" s="9">
        <v>62.534328709999997</v>
      </c>
      <c r="J153" s="9" t="s">
        <v>112</v>
      </c>
    </row>
    <row r="154" spans="1:10">
      <c r="A154" s="9" t="s">
        <v>115</v>
      </c>
      <c r="B154" s="9" t="s">
        <v>80</v>
      </c>
      <c r="C154" s="9">
        <v>3587.9691809999999</v>
      </c>
      <c r="D154" s="9">
        <v>2229.4599979999998</v>
      </c>
      <c r="E154" s="9">
        <v>4263.9826999999996</v>
      </c>
      <c r="F154" s="9">
        <v>2649.5151940000001</v>
      </c>
      <c r="G154" s="9">
        <v>2885.1983329999998</v>
      </c>
      <c r="H154" s="9">
        <v>3</v>
      </c>
      <c r="I154" s="9">
        <v>76.264908129999995</v>
      </c>
      <c r="J154" s="9" t="s">
        <v>112</v>
      </c>
    </row>
    <row r="155" spans="1:10">
      <c r="A155" s="9" t="s">
        <v>115</v>
      </c>
      <c r="B155" s="9" t="s">
        <v>81</v>
      </c>
      <c r="C155" s="9">
        <v>3696.9498789999998</v>
      </c>
      <c r="D155" s="9">
        <v>2297.177443</v>
      </c>
      <c r="E155" s="9">
        <v>4444.7388000000001</v>
      </c>
      <c r="F155" s="9">
        <v>2761.8317929999998</v>
      </c>
      <c r="G155" s="9">
        <v>3023.5983329999999</v>
      </c>
      <c r="H155" s="9">
        <v>3</v>
      </c>
      <c r="I155" s="9">
        <v>73.168106390000005</v>
      </c>
      <c r="J155" s="9" t="s">
        <v>112</v>
      </c>
    </row>
    <row r="156" spans="1:10">
      <c r="A156" s="9" t="s">
        <v>115</v>
      </c>
      <c r="B156" s="9" t="s">
        <v>82</v>
      </c>
      <c r="C156" s="9">
        <v>3409.8325369999998</v>
      </c>
      <c r="D156" s="9">
        <v>2118.7710539999998</v>
      </c>
      <c r="E156" s="9">
        <v>4093.5587999999998</v>
      </c>
      <c r="F156" s="9">
        <v>2543.6187249999998</v>
      </c>
      <c r="G156" s="9">
        <v>2746.1149999999998</v>
      </c>
      <c r="H156" s="9">
        <v>3</v>
      </c>
      <c r="I156" s="9">
        <v>74.549085149999996</v>
      </c>
      <c r="J156" s="9" t="s">
        <v>112</v>
      </c>
    </row>
    <row r="157" spans="1:10">
      <c r="A157" s="9" t="s">
        <v>115</v>
      </c>
      <c r="B157" s="9" t="s">
        <v>83</v>
      </c>
      <c r="C157" s="9">
        <v>2695.920122</v>
      </c>
      <c r="D157" s="9">
        <v>1675.1665820000001</v>
      </c>
      <c r="E157" s="9">
        <v>3503.4378000000002</v>
      </c>
      <c r="F157" s="9">
        <v>2176.9346489999998</v>
      </c>
      <c r="G157" s="9">
        <v>2362.8783330000001</v>
      </c>
      <c r="H157" s="9">
        <v>2</v>
      </c>
      <c r="I157" s="9">
        <v>63.638224979999997</v>
      </c>
      <c r="J157" s="9" t="s">
        <v>112</v>
      </c>
    </row>
    <row r="158" spans="1:10">
      <c r="A158" s="9" t="s">
        <v>115</v>
      </c>
      <c r="B158" s="9" t="s">
        <v>85</v>
      </c>
      <c r="C158" s="9">
        <v>1247.3213780000001</v>
      </c>
      <c r="D158" s="9">
        <v>775.04933229999995</v>
      </c>
      <c r="E158" s="9">
        <v>1893.1874</v>
      </c>
      <c r="F158" s="9">
        <v>1176.371748</v>
      </c>
      <c r="G158" s="9">
        <v>1364.41</v>
      </c>
      <c r="H158" s="9">
        <v>1</v>
      </c>
      <c r="I158" s="9">
        <v>52.102443450000003</v>
      </c>
      <c r="J158" s="9" t="s">
        <v>113</v>
      </c>
    </row>
    <row r="159" spans="1:10">
      <c r="A159" s="9" t="s">
        <v>116</v>
      </c>
      <c r="B159" s="9" t="s">
        <v>12</v>
      </c>
      <c r="C159" s="9">
        <v>1480.8556209999999</v>
      </c>
      <c r="D159" s="9">
        <v>920.16073800000004</v>
      </c>
      <c r="E159" s="9">
        <v>1688.8656000000001</v>
      </c>
      <c r="F159" s="9">
        <v>1049.4121070000001</v>
      </c>
      <c r="G159" s="9">
        <v>1224.5683329999999</v>
      </c>
      <c r="H159" s="9">
        <v>-1</v>
      </c>
      <c r="I159" s="9">
        <v>234.9916686</v>
      </c>
      <c r="J159" s="9" t="s">
        <v>105</v>
      </c>
    </row>
    <row r="160" spans="1:10">
      <c r="A160" s="9" t="s">
        <v>116</v>
      </c>
      <c r="B160" s="9" t="s">
        <v>14</v>
      </c>
      <c r="C160" s="9">
        <v>5585.2627849999999</v>
      </c>
      <c r="D160" s="9">
        <v>3470.5203219999999</v>
      </c>
      <c r="E160" s="9">
        <v>7277.9144999999999</v>
      </c>
      <c r="F160" s="9">
        <v>4522.2850109999999</v>
      </c>
      <c r="G160" s="9">
        <v>5421.8816669999997</v>
      </c>
      <c r="H160" s="9">
        <v>-4</v>
      </c>
      <c r="I160" s="9">
        <v>325.18757069999998</v>
      </c>
      <c r="J160" s="9" t="s">
        <v>98</v>
      </c>
    </row>
    <row r="161" spans="1:10">
      <c r="A161" s="9" t="s">
        <v>116</v>
      </c>
      <c r="B161" s="9" t="s">
        <v>16</v>
      </c>
      <c r="C161" s="9">
        <v>3334.67409</v>
      </c>
      <c r="D161" s="9">
        <v>2072.0697740000001</v>
      </c>
      <c r="E161" s="9">
        <v>3750.2694999999999</v>
      </c>
      <c r="F161" s="9">
        <v>2330.3087089999999</v>
      </c>
      <c r="G161" s="9">
        <v>2641.3316669999999</v>
      </c>
      <c r="H161" s="9">
        <v>-3</v>
      </c>
      <c r="I161" s="9">
        <v>269.22693420000002</v>
      </c>
      <c r="J161" s="9" t="s">
        <v>101</v>
      </c>
    </row>
    <row r="162" spans="1:10">
      <c r="A162" s="9" t="s">
        <v>116</v>
      </c>
      <c r="B162" s="9" t="s">
        <v>18</v>
      </c>
      <c r="C162" s="9">
        <v>1675.4912999999999</v>
      </c>
      <c r="D162" s="9">
        <v>1041.1017039999999</v>
      </c>
      <c r="E162" s="9">
        <v>1965.9855</v>
      </c>
      <c r="F162" s="9">
        <v>1221.606376</v>
      </c>
      <c r="G162" s="9">
        <v>1377.12</v>
      </c>
      <c r="H162" s="9">
        <v>-1</v>
      </c>
      <c r="I162" s="9">
        <v>254.26311140000001</v>
      </c>
      <c r="J162" s="9" t="s">
        <v>99</v>
      </c>
    </row>
    <row r="163" spans="1:10">
      <c r="A163" s="9" t="s">
        <v>116</v>
      </c>
      <c r="B163" s="9" t="s">
        <v>20</v>
      </c>
      <c r="C163" s="9">
        <v>3919.9080119999999</v>
      </c>
      <c r="D163" s="9">
        <v>2435.717161</v>
      </c>
      <c r="E163" s="9">
        <v>4692.0784000000003</v>
      </c>
      <c r="F163" s="9">
        <v>2915.5214470000001</v>
      </c>
      <c r="G163" s="9">
        <v>3145.2383329999998</v>
      </c>
      <c r="H163" s="9">
        <v>-3</v>
      </c>
      <c r="I163" s="9">
        <v>278.67647670000002</v>
      </c>
      <c r="J163" s="9" t="s">
        <v>101</v>
      </c>
    </row>
    <row r="164" spans="1:10">
      <c r="A164" s="9" t="s">
        <v>116</v>
      </c>
      <c r="B164" s="9" t="s">
        <v>21</v>
      </c>
      <c r="C164" s="9">
        <v>2690.6431499999999</v>
      </c>
      <c r="D164" s="9">
        <v>1671.8876250000001</v>
      </c>
      <c r="E164" s="9">
        <v>2962.6646999999998</v>
      </c>
      <c r="F164" s="9">
        <v>1840.9139270000001</v>
      </c>
      <c r="G164" s="9">
        <v>2012.083333</v>
      </c>
      <c r="H164" s="9">
        <v>-2</v>
      </c>
      <c r="I164" s="9">
        <v>277.7235058</v>
      </c>
      <c r="J164" s="9" t="s">
        <v>101</v>
      </c>
    </row>
    <row r="165" spans="1:10">
      <c r="A165" s="9" t="s">
        <v>116</v>
      </c>
      <c r="B165" s="9" t="s">
        <v>23</v>
      </c>
      <c r="C165" s="9">
        <v>125.2574235</v>
      </c>
      <c r="D165" s="9">
        <v>77.831330510000001</v>
      </c>
      <c r="E165" s="9">
        <v>154.37790000000001</v>
      </c>
      <c r="F165" s="9">
        <v>95.925950099999994</v>
      </c>
      <c r="G165" s="9">
        <v>120.645</v>
      </c>
      <c r="H165" s="9">
        <v>0</v>
      </c>
      <c r="I165" s="9">
        <v>37.570268769999998</v>
      </c>
      <c r="J165" s="9" t="s">
        <v>113</v>
      </c>
    </row>
    <row r="166" spans="1:10">
      <c r="A166" s="9" t="s">
        <v>116</v>
      </c>
      <c r="B166" s="9" t="s">
        <v>25</v>
      </c>
      <c r="C166" s="9">
        <v>239.03520370000001</v>
      </c>
      <c r="D166" s="9">
        <v>148.52954360000001</v>
      </c>
      <c r="E166" s="9">
        <v>299.62189999999998</v>
      </c>
      <c r="F166" s="9">
        <v>186.17635960000001</v>
      </c>
      <c r="G166" s="9">
        <v>227.6733333</v>
      </c>
      <c r="H166" s="9">
        <v>0</v>
      </c>
      <c r="I166" s="9">
        <v>213.43879039999999</v>
      </c>
      <c r="J166" s="9" t="s">
        <v>100</v>
      </c>
    </row>
    <row r="167" spans="1:10">
      <c r="A167" s="9" t="s">
        <v>116</v>
      </c>
      <c r="B167" s="9" t="s">
        <v>26</v>
      </c>
      <c r="C167" s="9">
        <v>1605.9522280000001</v>
      </c>
      <c r="D167" s="9">
        <v>997.89214200000004</v>
      </c>
      <c r="E167" s="9">
        <v>1850.4921999999999</v>
      </c>
      <c r="F167" s="9">
        <v>1149.842189</v>
      </c>
      <c r="G167" s="9">
        <v>1306.616667</v>
      </c>
      <c r="H167" s="9">
        <v>0</v>
      </c>
      <c r="I167" s="9">
        <v>207.66184419999999</v>
      </c>
      <c r="J167" s="9" t="s">
        <v>100</v>
      </c>
    </row>
    <row r="168" spans="1:10">
      <c r="A168" s="9" t="s">
        <v>116</v>
      </c>
      <c r="B168" s="9" t="s">
        <v>104</v>
      </c>
      <c r="C168" s="9">
        <v>1223.646023</v>
      </c>
      <c r="D168" s="9">
        <v>760.33815289999995</v>
      </c>
      <c r="E168" s="9">
        <v>1455.3221000000001</v>
      </c>
      <c r="F168" s="9">
        <v>904.2949486</v>
      </c>
      <c r="G168" s="9">
        <v>1048.616667</v>
      </c>
      <c r="H168" s="9">
        <v>0</v>
      </c>
      <c r="I168" s="9">
        <v>226.63355569999999</v>
      </c>
      <c r="J168" s="9" t="s">
        <v>105</v>
      </c>
    </row>
    <row r="169" spans="1:10">
      <c r="A169" s="9" t="s">
        <v>116</v>
      </c>
      <c r="B169" s="9" t="s">
        <v>30</v>
      </c>
      <c r="C169" s="9">
        <v>7898.5185090000004</v>
      </c>
      <c r="D169" s="9">
        <v>4907.9103439999999</v>
      </c>
      <c r="E169" s="9"/>
      <c r="F169" s="9">
        <v>0</v>
      </c>
      <c r="G169" s="9"/>
      <c r="H169" s="9">
        <v>-6</v>
      </c>
      <c r="I169" s="9">
        <v>280.29662780000001</v>
      </c>
      <c r="J169" s="9" t="s">
        <v>101</v>
      </c>
    </row>
    <row r="170" spans="1:10">
      <c r="A170" s="9" t="s">
        <v>116</v>
      </c>
      <c r="B170" s="9" t="s">
        <v>31</v>
      </c>
      <c r="C170" s="9">
        <v>3332.8760830000001</v>
      </c>
      <c r="D170" s="9">
        <v>2070.9525450000001</v>
      </c>
      <c r="E170" s="9">
        <v>3981.7132999999999</v>
      </c>
      <c r="F170" s="9">
        <v>2474.1211750000002</v>
      </c>
      <c r="G170" s="9">
        <v>2677.1866669999999</v>
      </c>
      <c r="H170" s="9">
        <v>-2</v>
      </c>
      <c r="I170" s="9">
        <v>290.15019669999998</v>
      </c>
      <c r="J170" s="9" t="s">
        <v>109</v>
      </c>
    </row>
    <row r="171" spans="1:10">
      <c r="A171" s="9" t="s">
        <v>116</v>
      </c>
      <c r="B171" s="9" t="s">
        <v>32</v>
      </c>
      <c r="C171" s="9">
        <v>1296.8888529999999</v>
      </c>
      <c r="D171" s="9">
        <v>805.84912320000001</v>
      </c>
      <c r="E171" s="9">
        <v>1475.2049</v>
      </c>
      <c r="F171" s="9">
        <v>916.64954390000003</v>
      </c>
      <c r="G171" s="9">
        <v>1021.3133329999999</v>
      </c>
      <c r="H171" s="9">
        <v>-1</v>
      </c>
      <c r="I171" s="9">
        <v>274.63761540000002</v>
      </c>
      <c r="J171" s="9" t="s">
        <v>101</v>
      </c>
    </row>
    <row r="172" spans="1:10">
      <c r="A172" s="9" t="s">
        <v>116</v>
      </c>
      <c r="B172" s="9" t="s">
        <v>34</v>
      </c>
      <c r="C172" s="9">
        <v>978.33428890000005</v>
      </c>
      <c r="D172" s="9">
        <v>607.90855539999995</v>
      </c>
      <c r="E172" s="9">
        <v>1093.9395</v>
      </c>
      <c r="F172" s="9">
        <v>679.74228110000001</v>
      </c>
      <c r="G172" s="9">
        <v>774.67833329999996</v>
      </c>
      <c r="H172" s="9">
        <v>0</v>
      </c>
      <c r="I172" s="9">
        <v>272.72546269999998</v>
      </c>
      <c r="J172" s="9" t="s">
        <v>101</v>
      </c>
    </row>
    <row r="173" spans="1:10">
      <c r="A173" s="9" t="s">
        <v>116</v>
      </c>
      <c r="B173" s="9" t="s">
        <v>36</v>
      </c>
      <c r="C173" s="9">
        <v>1597.3854530000001</v>
      </c>
      <c r="D173" s="9">
        <v>992.56899610000005</v>
      </c>
      <c r="E173" s="9">
        <v>1754.6396999999999</v>
      </c>
      <c r="F173" s="9">
        <v>1090.2822249999999</v>
      </c>
      <c r="G173" s="9">
        <v>1213.2233329999999</v>
      </c>
      <c r="H173" s="9">
        <v>-1</v>
      </c>
      <c r="I173" s="9">
        <v>280.92860480000002</v>
      </c>
      <c r="J173" s="9" t="s">
        <v>101</v>
      </c>
    </row>
    <row r="174" spans="1:10">
      <c r="A174" s="9" t="s">
        <v>116</v>
      </c>
      <c r="B174" s="9" t="s">
        <v>37</v>
      </c>
      <c r="C174" s="9">
        <v>2091.6520559999999</v>
      </c>
      <c r="D174" s="9">
        <v>1299.69193</v>
      </c>
      <c r="E174" s="9">
        <v>2311.0192999999999</v>
      </c>
      <c r="F174" s="9">
        <v>1436.0003730000001</v>
      </c>
      <c r="G174" s="9">
        <v>1631.038333</v>
      </c>
      <c r="H174" s="9">
        <v>-1</v>
      </c>
      <c r="I174" s="9">
        <v>272.8180289</v>
      </c>
      <c r="J174" s="9" t="s">
        <v>101</v>
      </c>
    </row>
    <row r="175" spans="1:10">
      <c r="A175" s="9" t="s">
        <v>116</v>
      </c>
      <c r="B175" s="9" t="s">
        <v>38</v>
      </c>
      <c r="C175" s="9">
        <v>939.12800619999996</v>
      </c>
      <c r="D175" s="9">
        <v>583.54690840000001</v>
      </c>
      <c r="E175" s="9">
        <v>1125.7554</v>
      </c>
      <c r="F175" s="9">
        <v>699.51175869999997</v>
      </c>
      <c r="G175" s="9">
        <v>793.08166670000003</v>
      </c>
      <c r="H175" s="9">
        <v>0</v>
      </c>
      <c r="I175" s="9">
        <v>253.41408379999999</v>
      </c>
      <c r="J175" s="9" t="s">
        <v>99</v>
      </c>
    </row>
    <row r="176" spans="1:10">
      <c r="A176" s="9" t="s">
        <v>116</v>
      </c>
      <c r="B176" s="9" t="s">
        <v>40</v>
      </c>
      <c r="C176" s="9">
        <v>1936.927475</v>
      </c>
      <c r="D176" s="9">
        <v>1203.5505619999999</v>
      </c>
      <c r="E176" s="9">
        <v>2218.7694999999999</v>
      </c>
      <c r="F176" s="9">
        <v>1378.6790229999999</v>
      </c>
      <c r="G176" s="9">
        <v>1565.31</v>
      </c>
      <c r="H176" s="9">
        <v>-1</v>
      </c>
      <c r="I176" s="9">
        <v>242.7975141</v>
      </c>
      <c r="J176" s="9" t="s">
        <v>99</v>
      </c>
    </row>
    <row r="177" spans="1:10">
      <c r="A177" s="9" t="s">
        <v>116</v>
      </c>
      <c r="B177" s="9" t="s">
        <v>42</v>
      </c>
      <c r="C177" s="9">
        <v>626.39032199999997</v>
      </c>
      <c r="D177" s="9">
        <v>389.2207808</v>
      </c>
      <c r="E177" s="9">
        <v>724.76099999999997</v>
      </c>
      <c r="F177" s="9">
        <v>450.3454673</v>
      </c>
      <c r="G177" s="9">
        <v>546.16166669999996</v>
      </c>
      <c r="H177" s="9">
        <v>0</v>
      </c>
      <c r="I177" s="9">
        <v>34.778389160000003</v>
      </c>
      <c r="J177" s="9" t="s">
        <v>113</v>
      </c>
    </row>
    <row r="178" spans="1:10">
      <c r="A178" s="9" t="s">
        <v>116</v>
      </c>
      <c r="B178" s="9" t="s">
        <v>43</v>
      </c>
      <c r="C178" s="9">
        <v>291.5928955</v>
      </c>
      <c r="D178" s="9">
        <v>181.18736910000001</v>
      </c>
      <c r="E178" s="9">
        <v>333.31459999999998</v>
      </c>
      <c r="F178" s="9">
        <v>207.1120263</v>
      </c>
      <c r="G178" s="9">
        <v>251.315</v>
      </c>
      <c r="H178" s="9">
        <v>0</v>
      </c>
      <c r="I178" s="9">
        <v>231.32635980000001</v>
      </c>
      <c r="J178" s="9" t="s">
        <v>105</v>
      </c>
    </row>
    <row r="179" spans="1:10">
      <c r="A179" s="9" t="s">
        <v>116</v>
      </c>
      <c r="B179" s="9" t="s">
        <v>44</v>
      </c>
      <c r="C179" s="9">
        <v>288.30747550000001</v>
      </c>
      <c r="D179" s="9">
        <v>179.14590440000001</v>
      </c>
      <c r="E179" s="9">
        <v>325.8981</v>
      </c>
      <c r="F179" s="9">
        <v>202.5036283</v>
      </c>
      <c r="G179" s="9">
        <v>256.52</v>
      </c>
      <c r="H179" s="9">
        <v>0</v>
      </c>
      <c r="I179" s="9">
        <v>48.361181729999998</v>
      </c>
      <c r="J179" s="9" t="s">
        <v>113</v>
      </c>
    </row>
    <row r="180" spans="1:10">
      <c r="A180" s="9" t="s">
        <v>116</v>
      </c>
      <c r="B180" s="9" t="s">
        <v>46</v>
      </c>
      <c r="C180" s="9">
        <v>1030.480926</v>
      </c>
      <c r="D180" s="9">
        <v>640.31096339999999</v>
      </c>
      <c r="E180" s="9">
        <v>1309.7781</v>
      </c>
      <c r="F180" s="9">
        <v>813.85812780000003</v>
      </c>
      <c r="G180" s="9">
        <v>926.82500000000005</v>
      </c>
      <c r="H180" s="9">
        <v>0</v>
      </c>
      <c r="I180" s="9">
        <v>296.69635799999998</v>
      </c>
      <c r="J180" s="9" t="s">
        <v>109</v>
      </c>
    </row>
    <row r="181" spans="1:10">
      <c r="A181" s="9" t="s">
        <v>116</v>
      </c>
      <c r="B181" s="9" t="s">
        <v>47</v>
      </c>
      <c r="C181" s="9">
        <v>1785.2923699999999</v>
      </c>
      <c r="D181" s="9">
        <v>1109.328906</v>
      </c>
      <c r="E181" s="9">
        <v>2180.2015000000001</v>
      </c>
      <c r="F181" s="9">
        <v>1354.713986</v>
      </c>
      <c r="G181" s="9">
        <v>1546.3283329999999</v>
      </c>
      <c r="H181" s="9">
        <v>-1</v>
      </c>
      <c r="I181" s="9">
        <v>298.89569690000002</v>
      </c>
      <c r="J181" s="9" t="s">
        <v>109</v>
      </c>
    </row>
    <row r="182" spans="1:10">
      <c r="A182" s="9" t="s">
        <v>116</v>
      </c>
      <c r="B182" s="9" t="s">
        <v>48</v>
      </c>
      <c r="C182" s="9">
        <v>1656.544578</v>
      </c>
      <c r="D182" s="9">
        <v>1029.328761</v>
      </c>
      <c r="E182" s="9">
        <v>1846.8427999999999</v>
      </c>
      <c r="F182" s="9">
        <v>1147.5745569999999</v>
      </c>
      <c r="G182" s="9">
        <v>1296.583333</v>
      </c>
      <c r="H182" s="9">
        <v>-1</v>
      </c>
      <c r="I182" s="9">
        <v>240.74041209999999</v>
      </c>
      <c r="J182" s="9" t="s">
        <v>99</v>
      </c>
    </row>
    <row r="183" spans="1:10">
      <c r="A183" s="9" t="s">
        <v>116</v>
      </c>
      <c r="B183" s="9" t="s">
        <v>50</v>
      </c>
      <c r="C183" s="9">
        <v>1560.8075260000001</v>
      </c>
      <c r="D183" s="9">
        <v>969.84053329999995</v>
      </c>
      <c r="E183" s="9">
        <v>1707.6267</v>
      </c>
      <c r="F183" s="9">
        <v>1061.06971</v>
      </c>
      <c r="G183" s="9">
        <v>1226.2033329999999</v>
      </c>
      <c r="H183" s="9">
        <v>-1</v>
      </c>
      <c r="I183" s="9">
        <v>264.48815130000003</v>
      </c>
      <c r="J183" s="9" t="s">
        <v>101</v>
      </c>
    </row>
    <row r="184" spans="1:10">
      <c r="A184" s="9" t="s">
        <v>116</v>
      </c>
      <c r="B184" s="9" t="s">
        <v>52</v>
      </c>
      <c r="C184" s="9">
        <v>2969.9335299999998</v>
      </c>
      <c r="D184" s="9">
        <v>1845.4305670000001</v>
      </c>
      <c r="E184" s="9">
        <v>3390.1073999999999</v>
      </c>
      <c r="F184" s="9">
        <v>2106.5144249999998</v>
      </c>
      <c r="G184" s="9">
        <v>2350.9016670000001</v>
      </c>
      <c r="H184" s="9">
        <v>-2</v>
      </c>
      <c r="I184" s="9">
        <v>295.60546019999998</v>
      </c>
      <c r="J184" s="9" t="s">
        <v>109</v>
      </c>
    </row>
    <row r="185" spans="1:10">
      <c r="A185" s="9" t="s">
        <v>116</v>
      </c>
      <c r="B185" s="9" t="s">
        <v>53</v>
      </c>
      <c r="C185" s="9">
        <v>2164.052103</v>
      </c>
      <c r="D185" s="9">
        <v>1344.6792190000001</v>
      </c>
      <c r="E185" s="9">
        <v>2388.3512999999998</v>
      </c>
      <c r="F185" s="9">
        <v>1484.052236</v>
      </c>
      <c r="G185" s="9">
        <v>1666.863333</v>
      </c>
      <c r="H185" s="9">
        <v>-1</v>
      </c>
      <c r="I185" s="9">
        <v>280.84028799999999</v>
      </c>
      <c r="J185" s="9" t="s">
        <v>101</v>
      </c>
    </row>
    <row r="186" spans="1:10">
      <c r="A186" s="9" t="s">
        <v>116</v>
      </c>
      <c r="B186" s="9" t="s">
        <v>54</v>
      </c>
      <c r="C186" s="9">
        <v>3597.547255</v>
      </c>
      <c r="D186" s="9">
        <v>2235.4115360000001</v>
      </c>
      <c r="E186" s="9">
        <v>4176.3495999999996</v>
      </c>
      <c r="F186" s="9">
        <v>2595.062527</v>
      </c>
      <c r="G186" s="9">
        <v>2969.1766670000002</v>
      </c>
      <c r="H186" s="9">
        <v>-3</v>
      </c>
      <c r="I186" s="9">
        <v>280.73743739999998</v>
      </c>
      <c r="J186" s="9" t="s">
        <v>101</v>
      </c>
    </row>
    <row r="187" spans="1:10">
      <c r="A187" s="9" t="s">
        <v>116</v>
      </c>
      <c r="B187" s="9" t="s">
        <v>56</v>
      </c>
      <c r="C187" s="9">
        <v>341.41872499999999</v>
      </c>
      <c r="D187" s="9">
        <v>212.14769459999999</v>
      </c>
      <c r="E187" s="9">
        <v>437.35169999999999</v>
      </c>
      <c r="F187" s="9">
        <v>271.75766320000002</v>
      </c>
      <c r="G187" s="9">
        <v>328.78666670000001</v>
      </c>
      <c r="H187" s="9">
        <v>0</v>
      </c>
      <c r="I187" s="9">
        <v>35.31759718</v>
      </c>
      <c r="J187" s="9" t="s">
        <v>113</v>
      </c>
    </row>
    <row r="188" spans="1:10">
      <c r="A188" s="9" t="s">
        <v>116</v>
      </c>
      <c r="B188" s="9" t="s">
        <v>57</v>
      </c>
      <c r="C188" s="9">
        <v>80.435741030000003</v>
      </c>
      <c r="D188" s="9">
        <v>49.980436840000003</v>
      </c>
      <c r="E188" s="9">
        <v>107.6414</v>
      </c>
      <c r="F188" s="9">
        <v>66.885244360000002</v>
      </c>
      <c r="G188" s="9">
        <v>100.1</v>
      </c>
      <c r="H188" s="9">
        <v>0</v>
      </c>
      <c r="I188" s="9">
        <v>205.02688789999999</v>
      </c>
      <c r="J188" s="9" t="s">
        <v>100</v>
      </c>
    </row>
    <row r="189" spans="1:10">
      <c r="A189" s="9" t="s">
        <v>116</v>
      </c>
      <c r="B189" s="9" t="s">
        <v>59</v>
      </c>
      <c r="C189" s="9">
        <v>2783.5405719999999</v>
      </c>
      <c r="D189" s="9">
        <v>1729.6113889999999</v>
      </c>
      <c r="E189" s="9">
        <v>3056.0340999999999</v>
      </c>
      <c r="F189" s="9">
        <v>1898.930965</v>
      </c>
      <c r="G189" s="9">
        <v>2099.3233329999998</v>
      </c>
      <c r="H189" s="9">
        <v>-2</v>
      </c>
      <c r="I189" s="9">
        <v>266.80587170000001</v>
      </c>
      <c r="J189" s="9" t="s">
        <v>101</v>
      </c>
    </row>
    <row r="190" spans="1:10">
      <c r="A190" s="9" t="s">
        <v>116</v>
      </c>
      <c r="B190" s="9" t="s">
        <v>60</v>
      </c>
      <c r="C190" s="9">
        <v>0</v>
      </c>
      <c r="D190" s="9">
        <v>0</v>
      </c>
      <c r="E190" s="9"/>
      <c r="F190" s="9">
        <v>0</v>
      </c>
      <c r="G190" s="9"/>
      <c r="H190" s="9">
        <v>0</v>
      </c>
      <c r="I190" s="9">
        <v>0</v>
      </c>
      <c r="J190" s="9" t="s">
        <v>108</v>
      </c>
    </row>
    <row r="191" spans="1:10">
      <c r="A191" s="9" t="s">
        <v>116</v>
      </c>
      <c r="B191" s="9" t="s">
        <v>62</v>
      </c>
      <c r="C191" s="9">
        <v>703.68557150000004</v>
      </c>
      <c r="D191" s="9">
        <v>437.24980720000002</v>
      </c>
      <c r="E191" s="9">
        <v>817.07529999999997</v>
      </c>
      <c r="F191" s="9">
        <v>507.70689620000002</v>
      </c>
      <c r="G191" s="9">
        <v>606.82166670000004</v>
      </c>
      <c r="H191" s="9">
        <v>0</v>
      </c>
      <c r="I191" s="9">
        <v>220.0560313</v>
      </c>
      <c r="J191" s="9" t="s">
        <v>105</v>
      </c>
    </row>
    <row r="192" spans="1:10">
      <c r="A192" s="9" t="s">
        <v>116</v>
      </c>
      <c r="B192" s="9" t="s">
        <v>64</v>
      </c>
      <c r="C192" s="9">
        <v>2271.5740169999999</v>
      </c>
      <c r="D192" s="9">
        <v>1411.4902179999999</v>
      </c>
      <c r="E192" s="9">
        <v>2703.6451000000002</v>
      </c>
      <c r="F192" s="9">
        <v>1679.9666589999999</v>
      </c>
      <c r="G192" s="9">
        <v>1880.376667</v>
      </c>
      <c r="H192" s="9">
        <v>-1</v>
      </c>
      <c r="I192" s="9">
        <v>298.59732860000003</v>
      </c>
      <c r="J192" s="9" t="s">
        <v>109</v>
      </c>
    </row>
    <row r="193" spans="1:10">
      <c r="A193" s="9" t="s">
        <v>116</v>
      </c>
      <c r="B193" s="9" t="s">
        <v>65</v>
      </c>
      <c r="C193" s="9">
        <v>752.52113180000003</v>
      </c>
      <c r="D193" s="9">
        <v>467.59480819999999</v>
      </c>
      <c r="E193" s="9">
        <v>861.03819999999996</v>
      </c>
      <c r="F193" s="9">
        <v>535.02416740000001</v>
      </c>
      <c r="G193" s="9">
        <v>612.37</v>
      </c>
      <c r="H193" s="9">
        <v>0</v>
      </c>
      <c r="I193" s="9">
        <v>270.38789750000001</v>
      </c>
      <c r="J193" s="9" t="s">
        <v>101</v>
      </c>
    </row>
    <row r="194" spans="1:10">
      <c r="A194" s="9" t="s">
        <v>116</v>
      </c>
      <c r="B194" s="9" t="s">
        <v>66</v>
      </c>
      <c r="C194" s="9">
        <v>2117.206318</v>
      </c>
      <c r="D194" s="9">
        <v>1315.5706070000001</v>
      </c>
      <c r="E194" s="9">
        <v>2378.0010000000002</v>
      </c>
      <c r="F194" s="9">
        <v>1477.6208590000001</v>
      </c>
      <c r="G194" s="9">
        <v>1676.208333</v>
      </c>
      <c r="H194" s="9">
        <v>-1</v>
      </c>
      <c r="I194" s="9">
        <v>259.99812900000001</v>
      </c>
      <c r="J194" s="9" t="s">
        <v>101</v>
      </c>
    </row>
    <row r="195" spans="1:10">
      <c r="A195" s="9" t="s">
        <v>116</v>
      </c>
      <c r="B195" s="9" t="s">
        <v>68</v>
      </c>
      <c r="C195" s="9">
        <v>3796.681724</v>
      </c>
      <c r="D195" s="9">
        <v>2359.1479199999999</v>
      </c>
      <c r="E195" s="9">
        <v>4404.2762000000002</v>
      </c>
      <c r="F195" s="9">
        <v>2736.689507</v>
      </c>
      <c r="G195" s="9">
        <v>2900.8850000000002</v>
      </c>
      <c r="H195" s="9">
        <v>-3</v>
      </c>
      <c r="I195" s="9">
        <v>290.97936299999998</v>
      </c>
      <c r="J195" s="9" t="s">
        <v>109</v>
      </c>
    </row>
    <row r="196" spans="1:10">
      <c r="A196" s="9" t="s">
        <v>116</v>
      </c>
      <c r="B196" s="9" t="s">
        <v>69</v>
      </c>
      <c r="C196" s="9">
        <v>273.28536509999998</v>
      </c>
      <c r="D196" s="9">
        <v>169.81160059999999</v>
      </c>
      <c r="E196" s="9">
        <v>322.43799999999999</v>
      </c>
      <c r="F196" s="9">
        <v>200.3536225</v>
      </c>
      <c r="G196" s="9">
        <v>249.00333330000001</v>
      </c>
      <c r="H196" s="9">
        <v>0</v>
      </c>
      <c r="I196" s="9">
        <v>282.52301110000002</v>
      </c>
      <c r="J196" s="9" t="s">
        <v>109</v>
      </c>
    </row>
    <row r="197" spans="1:10">
      <c r="A197" s="9" t="s">
        <v>116</v>
      </c>
      <c r="B197" s="9" t="s">
        <v>70</v>
      </c>
      <c r="C197" s="9">
        <v>232.64238090000001</v>
      </c>
      <c r="D197" s="9">
        <v>144.55722879999999</v>
      </c>
      <c r="E197" s="9">
        <v>273.61489999999998</v>
      </c>
      <c r="F197" s="9">
        <v>170.01636400000001</v>
      </c>
      <c r="G197" s="9">
        <v>220.53666670000001</v>
      </c>
      <c r="H197" s="9">
        <v>0</v>
      </c>
      <c r="I197" s="9">
        <v>64.719067789999997</v>
      </c>
      <c r="J197" s="9" t="s">
        <v>112</v>
      </c>
    </row>
    <row r="198" spans="1:10">
      <c r="A198" s="9" t="s">
        <v>116</v>
      </c>
      <c r="B198" s="9" t="s">
        <v>71</v>
      </c>
      <c r="C198" s="9">
        <v>992.55394650000005</v>
      </c>
      <c r="D198" s="9">
        <v>616.74423830000001</v>
      </c>
      <c r="E198" s="9">
        <v>1165.1927000000001</v>
      </c>
      <c r="F198" s="9">
        <v>724.01695319999999</v>
      </c>
      <c r="G198" s="9">
        <v>835.995</v>
      </c>
      <c r="H198" s="9">
        <v>0</v>
      </c>
      <c r="I198" s="9">
        <v>221.85421270000001</v>
      </c>
      <c r="J198" s="9" t="s">
        <v>105</v>
      </c>
    </row>
    <row r="199" spans="1:10">
      <c r="A199" s="9" t="s">
        <v>116</v>
      </c>
      <c r="B199" s="9" t="s">
        <v>73</v>
      </c>
      <c r="C199" s="9">
        <v>2150.4030250000001</v>
      </c>
      <c r="D199" s="9">
        <v>1336.1980779999999</v>
      </c>
      <c r="E199" s="9">
        <v>2462.9344999999998</v>
      </c>
      <c r="F199" s="9">
        <v>1530.3960729999999</v>
      </c>
      <c r="G199" s="9">
        <v>1675.2449999999999</v>
      </c>
      <c r="H199" s="9">
        <v>-1</v>
      </c>
      <c r="I199" s="9">
        <v>288.29510219999997</v>
      </c>
      <c r="J199" s="9" t="s">
        <v>109</v>
      </c>
    </row>
    <row r="200" spans="1:10">
      <c r="A200" s="9" t="s">
        <v>116</v>
      </c>
      <c r="B200" s="9" t="s">
        <v>74</v>
      </c>
      <c r="C200" s="9">
        <v>1241.2948060000001</v>
      </c>
      <c r="D200" s="9">
        <v>771.30459489999998</v>
      </c>
      <c r="E200" s="9">
        <v>1439.6161999999999</v>
      </c>
      <c r="F200" s="9">
        <v>894.53575780000006</v>
      </c>
      <c r="G200" s="9">
        <v>1046.4333329999999</v>
      </c>
      <c r="H200" s="9">
        <v>-1</v>
      </c>
      <c r="I200" s="9">
        <v>246.28483320000001</v>
      </c>
      <c r="J200" s="9" t="s">
        <v>99</v>
      </c>
    </row>
    <row r="201" spans="1:10">
      <c r="A201" s="9" t="s">
        <v>116</v>
      </c>
      <c r="B201" s="9" t="s">
        <v>75</v>
      </c>
      <c r="C201" s="9">
        <v>2503.8723340000001</v>
      </c>
      <c r="D201" s="9">
        <v>1555.833656</v>
      </c>
      <c r="E201" s="9">
        <v>2842.4729000000002</v>
      </c>
      <c r="F201" s="9">
        <v>1766.2302279999999</v>
      </c>
      <c r="G201" s="9">
        <v>1960.211667</v>
      </c>
      <c r="H201" s="9">
        <v>-1</v>
      </c>
      <c r="I201" s="9">
        <v>255.40327049999999</v>
      </c>
      <c r="J201" s="9" t="s">
        <v>99</v>
      </c>
    </row>
    <row r="202" spans="1:10">
      <c r="A202" s="9" t="s">
        <v>116</v>
      </c>
      <c r="B202" s="9" t="s">
        <v>77</v>
      </c>
      <c r="C202" s="9">
        <v>3139.5789169999998</v>
      </c>
      <c r="D202" s="9">
        <v>1950.8432909999999</v>
      </c>
      <c r="E202" s="9">
        <v>3568.5084000000002</v>
      </c>
      <c r="F202" s="9">
        <v>2217.3676329999998</v>
      </c>
      <c r="G202" s="9">
        <v>2406.6149999999998</v>
      </c>
      <c r="H202" s="9">
        <v>-2</v>
      </c>
      <c r="I202" s="9">
        <v>279.46346670000003</v>
      </c>
      <c r="J202" s="9" t="s">
        <v>101</v>
      </c>
    </row>
    <row r="203" spans="1:10">
      <c r="A203" s="9" t="s">
        <v>116</v>
      </c>
      <c r="B203" s="9" t="s">
        <v>78</v>
      </c>
      <c r="C203" s="9">
        <v>443.28652640000001</v>
      </c>
      <c r="D203" s="9">
        <v>275.44539220000001</v>
      </c>
      <c r="E203" s="9">
        <v>552.7396</v>
      </c>
      <c r="F203" s="9">
        <v>343.45635800000002</v>
      </c>
      <c r="G203" s="9">
        <v>421.86833330000002</v>
      </c>
      <c r="H203" s="9">
        <v>0</v>
      </c>
      <c r="I203" s="9">
        <v>14.804008420000001</v>
      </c>
      <c r="J203" s="9" t="s">
        <v>114</v>
      </c>
    </row>
    <row r="204" spans="1:10">
      <c r="A204" s="9" t="s">
        <v>116</v>
      </c>
      <c r="B204" s="9" t="s">
        <v>80</v>
      </c>
      <c r="C204" s="9">
        <v>542.63606010000001</v>
      </c>
      <c r="D204" s="9">
        <v>337.17831130000002</v>
      </c>
      <c r="E204" s="9">
        <v>621.19730000000004</v>
      </c>
      <c r="F204" s="9">
        <v>385.9939875</v>
      </c>
      <c r="G204" s="9">
        <v>510.66166670000001</v>
      </c>
      <c r="H204" s="9">
        <v>0</v>
      </c>
      <c r="I204" s="9">
        <v>229.21072849999999</v>
      </c>
      <c r="J204" s="9" t="s">
        <v>105</v>
      </c>
    </row>
    <row r="205" spans="1:10">
      <c r="A205" s="9" t="s">
        <v>116</v>
      </c>
      <c r="B205" s="9" t="s">
        <v>81</v>
      </c>
      <c r="C205" s="9">
        <v>328.59330290000003</v>
      </c>
      <c r="D205" s="9">
        <v>204.17834920000001</v>
      </c>
      <c r="E205" s="9">
        <v>368.43169999999998</v>
      </c>
      <c r="F205" s="9">
        <v>228.9327739</v>
      </c>
      <c r="G205" s="9">
        <v>281.0783333</v>
      </c>
      <c r="H205" s="9">
        <v>0</v>
      </c>
      <c r="I205" s="9">
        <v>232.9734626</v>
      </c>
      <c r="J205" s="9" t="s">
        <v>105</v>
      </c>
    </row>
    <row r="206" spans="1:10">
      <c r="A206" s="9" t="s">
        <v>116</v>
      </c>
      <c r="B206" s="9" t="s">
        <v>82</v>
      </c>
      <c r="C206" s="9">
        <v>600.14552040000001</v>
      </c>
      <c r="D206" s="9">
        <v>372.9130222</v>
      </c>
      <c r="E206" s="9">
        <v>775.75739999999996</v>
      </c>
      <c r="F206" s="9">
        <v>482.03315140000001</v>
      </c>
      <c r="G206" s="9">
        <v>566.64499999999998</v>
      </c>
      <c r="H206" s="9">
        <v>0</v>
      </c>
      <c r="I206" s="9">
        <v>248.9931278</v>
      </c>
      <c r="J206" s="9" t="s">
        <v>99</v>
      </c>
    </row>
    <row r="207" spans="1:10">
      <c r="A207" s="9" t="s">
        <v>116</v>
      </c>
      <c r="B207" s="9" t="s">
        <v>83</v>
      </c>
      <c r="C207" s="9">
        <v>1262.1099360000001</v>
      </c>
      <c r="D207" s="9">
        <v>784.23851330000002</v>
      </c>
      <c r="E207" s="9">
        <v>1537.5616</v>
      </c>
      <c r="F207" s="9">
        <v>955.39618900000005</v>
      </c>
      <c r="G207" s="9">
        <v>1086.3383329999999</v>
      </c>
      <c r="H207" s="9">
        <v>-1</v>
      </c>
      <c r="I207" s="9">
        <v>290.57517619999999</v>
      </c>
      <c r="J207" s="9" t="s">
        <v>109</v>
      </c>
    </row>
    <row r="208" spans="1:10">
      <c r="A208" s="9" t="s">
        <v>116</v>
      </c>
      <c r="B208" s="9" t="s">
        <v>85</v>
      </c>
      <c r="C208" s="9">
        <v>2750.139005</v>
      </c>
      <c r="D208" s="9">
        <v>1708.856624</v>
      </c>
      <c r="E208" s="9">
        <v>3163.1023</v>
      </c>
      <c r="F208" s="9">
        <v>1965.4600390000001</v>
      </c>
      <c r="G208" s="9">
        <v>2121.8150000000001</v>
      </c>
      <c r="H208" s="9">
        <v>-2</v>
      </c>
      <c r="I208" s="9">
        <v>286.5822119</v>
      </c>
      <c r="J208" s="9" t="s">
        <v>109</v>
      </c>
    </row>
    <row r="209" spans="1:10">
      <c r="A209" s="9" t="s">
        <v>104</v>
      </c>
      <c r="B209" s="9" t="s">
        <v>12</v>
      </c>
      <c r="C209" s="9">
        <v>322.61824309999997</v>
      </c>
      <c r="D209" s="9">
        <v>200.46562030000001</v>
      </c>
      <c r="E209" s="9">
        <v>383.74529999999999</v>
      </c>
      <c r="F209" s="9">
        <v>238.4482008</v>
      </c>
      <c r="G209" s="9">
        <v>283.7</v>
      </c>
      <c r="H209" s="9">
        <v>-1</v>
      </c>
      <c r="I209" s="9">
        <v>262.34854569999999</v>
      </c>
      <c r="J209" s="9" t="s">
        <v>101</v>
      </c>
    </row>
    <row r="210" spans="1:10">
      <c r="A210" s="9" t="s">
        <v>104</v>
      </c>
      <c r="B210" s="9" t="s">
        <v>14</v>
      </c>
      <c r="C210" s="9">
        <v>5858.8742929999999</v>
      </c>
      <c r="D210" s="9">
        <v>3640.5345779999998</v>
      </c>
      <c r="E210" s="9">
        <v>7383.8004000000001</v>
      </c>
      <c r="F210" s="9">
        <v>4588.0794379999998</v>
      </c>
      <c r="G210" s="9">
        <v>5441.2916670000004</v>
      </c>
      <c r="H210" s="9">
        <v>-4</v>
      </c>
      <c r="I210" s="9">
        <v>328.07045699999998</v>
      </c>
      <c r="J210" s="9" t="s">
        <v>111</v>
      </c>
    </row>
    <row r="211" spans="1:10">
      <c r="A211" s="9" t="s">
        <v>104</v>
      </c>
      <c r="B211" s="9" t="s">
        <v>16</v>
      </c>
      <c r="C211" s="9">
        <v>2558.6796399999998</v>
      </c>
      <c r="D211" s="9">
        <v>1589.8893270000001</v>
      </c>
      <c r="E211" s="9">
        <v>2931.6601999999998</v>
      </c>
      <c r="F211" s="9">
        <v>1821.6486299999999</v>
      </c>
      <c r="G211" s="9">
        <v>2046.9349999999999</v>
      </c>
      <c r="H211" s="9">
        <v>-3</v>
      </c>
      <c r="I211" s="9">
        <v>280.86255799999998</v>
      </c>
      <c r="J211" s="9" t="s">
        <v>101</v>
      </c>
    </row>
    <row r="212" spans="1:10">
      <c r="A212" s="9" t="s">
        <v>104</v>
      </c>
      <c r="B212" s="9" t="s">
        <v>18</v>
      </c>
      <c r="C212" s="9">
        <v>815.09148700000003</v>
      </c>
      <c r="D212" s="9">
        <v>506.47421229999998</v>
      </c>
      <c r="E212" s="9">
        <v>945.1585</v>
      </c>
      <c r="F212" s="9">
        <v>587.29408230000001</v>
      </c>
      <c r="G212" s="9">
        <v>703.62333330000001</v>
      </c>
      <c r="H212" s="9">
        <v>-1</v>
      </c>
      <c r="I212" s="9">
        <v>291.82725699999997</v>
      </c>
      <c r="J212" s="9" t="s">
        <v>109</v>
      </c>
    </row>
    <row r="213" spans="1:10">
      <c r="A213" s="9" t="s">
        <v>104</v>
      </c>
      <c r="B213" s="9" t="s">
        <v>20</v>
      </c>
      <c r="C213" s="9">
        <v>3293.044938</v>
      </c>
      <c r="D213" s="9">
        <v>2046.202626</v>
      </c>
      <c r="E213" s="9">
        <v>3849.7460000000001</v>
      </c>
      <c r="F213" s="9">
        <v>2392.1205220000002</v>
      </c>
      <c r="G213" s="9">
        <v>2587.5566669999998</v>
      </c>
      <c r="H213" s="9">
        <v>-3</v>
      </c>
      <c r="I213" s="9">
        <v>287.99584800000002</v>
      </c>
      <c r="J213" s="9" t="s">
        <v>109</v>
      </c>
    </row>
    <row r="214" spans="1:10">
      <c r="A214" s="9" t="s">
        <v>104</v>
      </c>
      <c r="B214" s="9" t="s">
        <v>21</v>
      </c>
      <c r="C214" s="9">
        <v>2132.3842009999998</v>
      </c>
      <c r="D214" s="9">
        <v>1325.0017029999999</v>
      </c>
      <c r="E214" s="9">
        <v>2531.0531000000001</v>
      </c>
      <c r="F214" s="9">
        <v>1572.722996</v>
      </c>
      <c r="G214" s="9">
        <v>1732.846667</v>
      </c>
      <c r="H214" s="9">
        <v>-2</v>
      </c>
      <c r="I214" s="9">
        <v>297.09010919999997</v>
      </c>
      <c r="J214" s="9" t="s">
        <v>109</v>
      </c>
    </row>
    <row r="215" spans="1:10">
      <c r="A215" s="9" t="s">
        <v>104</v>
      </c>
      <c r="B215" s="9" t="s">
        <v>23</v>
      </c>
      <c r="C215" s="9">
        <v>1347.482289</v>
      </c>
      <c r="D215" s="9">
        <v>837.28641749999997</v>
      </c>
      <c r="E215" s="9">
        <v>1592.4577999999999</v>
      </c>
      <c r="F215" s="9">
        <v>989.50709559999996</v>
      </c>
      <c r="G215" s="9">
        <v>1154.626667</v>
      </c>
      <c r="H215" s="9">
        <v>0</v>
      </c>
      <c r="I215" s="9">
        <v>40.087945419999997</v>
      </c>
      <c r="J215" s="9" t="s">
        <v>113</v>
      </c>
    </row>
    <row r="216" spans="1:10">
      <c r="A216" s="9" t="s">
        <v>104</v>
      </c>
      <c r="B216" s="9" t="s">
        <v>25</v>
      </c>
      <c r="C216" s="9">
        <v>992.4040023</v>
      </c>
      <c r="D216" s="9">
        <v>616.65106730000002</v>
      </c>
      <c r="E216" s="9">
        <v>1212.2851000000001</v>
      </c>
      <c r="F216" s="9">
        <v>753.27880489999995</v>
      </c>
      <c r="G216" s="9">
        <v>905.43333329999996</v>
      </c>
      <c r="H216" s="9">
        <v>0</v>
      </c>
      <c r="I216" s="9">
        <v>44.096959460000001</v>
      </c>
      <c r="J216" s="9" t="s">
        <v>113</v>
      </c>
    </row>
    <row r="217" spans="1:10">
      <c r="A217" s="9" t="s">
        <v>104</v>
      </c>
      <c r="B217" s="9" t="s">
        <v>26</v>
      </c>
      <c r="C217" s="9">
        <v>596.92564200000004</v>
      </c>
      <c r="D217" s="9">
        <v>370.91228310000002</v>
      </c>
      <c r="E217" s="9">
        <v>681.57600000000002</v>
      </c>
      <c r="F217" s="9">
        <v>423.51156070000002</v>
      </c>
      <c r="G217" s="9">
        <v>484.16166670000001</v>
      </c>
      <c r="H217" s="9">
        <v>0</v>
      </c>
      <c r="I217" s="9">
        <v>160.85776849999999</v>
      </c>
      <c r="J217" s="9" t="s">
        <v>103</v>
      </c>
    </row>
    <row r="218" spans="1:10">
      <c r="A218" s="9" t="s">
        <v>104</v>
      </c>
      <c r="B218" s="9" t="s">
        <v>104</v>
      </c>
      <c r="C218" s="9">
        <v>0</v>
      </c>
      <c r="D218" s="9">
        <v>0</v>
      </c>
      <c r="E218" s="9"/>
      <c r="F218" s="9">
        <v>0</v>
      </c>
      <c r="G218" s="9"/>
      <c r="H218" s="9">
        <v>0</v>
      </c>
      <c r="I218" s="9">
        <v>0</v>
      </c>
      <c r="J218" s="9" t="s">
        <v>108</v>
      </c>
    </row>
    <row r="219" spans="1:10">
      <c r="A219" s="9" t="s">
        <v>104</v>
      </c>
      <c r="B219" s="9" t="s">
        <v>30</v>
      </c>
      <c r="C219" s="9">
        <v>7203.8242890000001</v>
      </c>
      <c r="D219" s="9">
        <v>4476.2475020000002</v>
      </c>
      <c r="E219" s="9"/>
      <c r="F219" s="9">
        <v>0</v>
      </c>
      <c r="G219" s="9"/>
      <c r="H219" s="9">
        <v>-6</v>
      </c>
      <c r="I219" s="9">
        <v>278.29239250000001</v>
      </c>
      <c r="J219" s="9" t="s">
        <v>101</v>
      </c>
    </row>
    <row r="220" spans="1:10">
      <c r="A220" s="9" t="s">
        <v>104</v>
      </c>
      <c r="B220" s="9" t="s">
        <v>31</v>
      </c>
      <c r="C220" s="9">
        <v>2976.198402</v>
      </c>
      <c r="D220" s="9">
        <v>1849.3233769999999</v>
      </c>
      <c r="E220" s="9">
        <v>3661.8561</v>
      </c>
      <c r="F220" s="9">
        <v>2275.3711870000002</v>
      </c>
      <c r="G220" s="9">
        <v>2481.4116669999999</v>
      </c>
      <c r="H220" s="9">
        <v>-2</v>
      </c>
      <c r="I220" s="9">
        <v>304.13261770000003</v>
      </c>
      <c r="J220" s="9" t="s">
        <v>98</v>
      </c>
    </row>
    <row r="221" spans="1:10">
      <c r="A221" s="9" t="s">
        <v>104</v>
      </c>
      <c r="B221" s="9" t="s">
        <v>32</v>
      </c>
      <c r="C221" s="9">
        <v>1021.89579</v>
      </c>
      <c r="D221" s="9">
        <v>634.97640920000003</v>
      </c>
      <c r="E221" s="9">
        <v>1260.557</v>
      </c>
      <c r="F221" s="9">
        <v>783.27356359999999</v>
      </c>
      <c r="G221" s="9">
        <v>880.22166670000001</v>
      </c>
      <c r="H221" s="9">
        <v>-1</v>
      </c>
      <c r="I221" s="9">
        <v>330.76109910000002</v>
      </c>
      <c r="J221" s="9" t="s">
        <v>111</v>
      </c>
    </row>
    <row r="222" spans="1:10">
      <c r="A222" s="9" t="s">
        <v>104</v>
      </c>
      <c r="B222" s="9" t="s">
        <v>34</v>
      </c>
      <c r="C222" s="9">
        <v>887.64666609999995</v>
      </c>
      <c r="D222" s="9">
        <v>551.55789649999997</v>
      </c>
      <c r="E222" s="9">
        <v>1080.1366</v>
      </c>
      <c r="F222" s="9">
        <v>671.16555930000004</v>
      </c>
      <c r="G222" s="9">
        <v>787.7</v>
      </c>
      <c r="H222" s="9">
        <v>0</v>
      </c>
      <c r="I222" s="9">
        <v>348.41870269999998</v>
      </c>
      <c r="J222" s="9" t="s">
        <v>111</v>
      </c>
    </row>
    <row r="223" spans="1:10">
      <c r="A223" s="9" t="s">
        <v>104</v>
      </c>
      <c r="B223" s="9" t="s">
        <v>36</v>
      </c>
      <c r="C223" s="9">
        <v>1321.664931</v>
      </c>
      <c r="D223" s="9">
        <v>821.24425970000004</v>
      </c>
      <c r="E223" s="9">
        <v>1617.1086</v>
      </c>
      <c r="F223" s="9">
        <v>1004.824388</v>
      </c>
      <c r="G223" s="9">
        <v>1145.0466670000001</v>
      </c>
      <c r="H223" s="9">
        <v>-1</v>
      </c>
      <c r="I223" s="9">
        <v>322.92185110000003</v>
      </c>
      <c r="J223" s="9" t="s">
        <v>98</v>
      </c>
    </row>
    <row r="224" spans="1:10">
      <c r="A224" s="9" t="s">
        <v>104</v>
      </c>
      <c r="B224" s="9" t="s">
        <v>37</v>
      </c>
      <c r="C224" s="9">
        <v>1516.700773</v>
      </c>
      <c r="D224" s="9">
        <v>942.43387589999998</v>
      </c>
      <c r="E224" s="9">
        <v>1836.9545000000001</v>
      </c>
      <c r="F224" s="9">
        <v>1141.430255</v>
      </c>
      <c r="G224" s="9">
        <v>1269.7833330000001</v>
      </c>
      <c r="H224" s="9">
        <v>-1</v>
      </c>
      <c r="I224" s="9">
        <v>301.55154110000001</v>
      </c>
      <c r="J224" s="9" t="s">
        <v>109</v>
      </c>
    </row>
    <row r="225" spans="1:10">
      <c r="A225" s="9" t="s">
        <v>104</v>
      </c>
      <c r="B225" s="9" t="s">
        <v>38</v>
      </c>
      <c r="C225" s="9">
        <v>570.3302357</v>
      </c>
      <c r="D225" s="9">
        <v>354.38666890000002</v>
      </c>
      <c r="E225" s="9">
        <v>722.49069999999995</v>
      </c>
      <c r="F225" s="9">
        <v>448.93476870000001</v>
      </c>
      <c r="G225" s="9">
        <v>515.65333329999999</v>
      </c>
      <c r="H225" s="9">
        <v>0</v>
      </c>
      <c r="I225" s="9">
        <v>353.18146230000002</v>
      </c>
      <c r="J225" s="9" t="s">
        <v>108</v>
      </c>
    </row>
    <row r="226" spans="1:10">
      <c r="A226" s="9" t="s">
        <v>104</v>
      </c>
      <c r="B226" s="9" t="s">
        <v>40</v>
      </c>
      <c r="C226" s="9">
        <v>832.22953749999999</v>
      </c>
      <c r="D226" s="9">
        <v>517.12329990000001</v>
      </c>
      <c r="E226" s="9">
        <v>1008.8737</v>
      </c>
      <c r="F226" s="9">
        <v>626.88485979999996</v>
      </c>
      <c r="G226" s="9">
        <v>730.48166670000001</v>
      </c>
      <c r="H226" s="9">
        <v>-1</v>
      </c>
      <c r="I226" s="9">
        <v>260.710444</v>
      </c>
      <c r="J226" s="9" t="s">
        <v>101</v>
      </c>
    </row>
    <row r="227" spans="1:10">
      <c r="A227" s="9" t="s">
        <v>104</v>
      </c>
      <c r="B227" s="9" t="s">
        <v>42</v>
      </c>
      <c r="C227" s="9">
        <v>1841.1223090000001</v>
      </c>
      <c r="D227" s="9">
        <v>1144.02001</v>
      </c>
      <c r="E227" s="9">
        <v>2162.8409000000001</v>
      </c>
      <c r="F227" s="9">
        <v>1343.9266130000001</v>
      </c>
      <c r="G227" s="9">
        <v>1580.143333</v>
      </c>
      <c r="H227" s="9">
        <v>0</v>
      </c>
      <c r="I227" s="9">
        <v>36.875410950000003</v>
      </c>
      <c r="J227" s="9" t="s">
        <v>113</v>
      </c>
    </row>
    <row r="228" spans="1:10">
      <c r="A228" s="9" t="s">
        <v>104</v>
      </c>
      <c r="B228" s="9" t="s">
        <v>43</v>
      </c>
      <c r="C228" s="9">
        <v>933.33182899999997</v>
      </c>
      <c r="D228" s="9">
        <v>579.94533190000004</v>
      </c>
      <c r="E228" s="9">
        <v>1126.4294</v>
      </c>
      <c r="F228" s="9">
        <v>699.9305627</v>
      </c>
      <c r="G228" s="9">
        <v>811.92833329999996</v>
      </c>
      <c r="H228" s="9">
        <v>0</v>
      </c>
      <c r="I228" s="9">
        <v>39.463798619999999</v>
      </c>
      <c r="J228" s="9" t="s">
        <v>113</v>
      </c>
    </row>
    <row r="229" spans="1:10">
      <c r="A229" s="9" t="s">
        <v>104</v>
      </c>
      <c r="B229" s="9" t="s">
        <v>44</v>
      </c>
      <c r="C229" s="9">
        <v>1511.847123</v>
      </c>
      <c r="D229" s="9">
        <v>939.41795860000002</v>
      </c>
      <c r="E229" s="9">
        <v>1763.9780000000001</v>
      </c>
      <c r="F229" s="9">
        <v>1096.0847739999999</v>
      </c>
      <c r="G229" s="9">
        <v>1290.501667</v>
      </c>
      <c r="H229" s="9">
        <v>0</v>
      </c>
      <c r="I229" s="9">
        <v>41.265593989999999</v>
      </c>
      <c r="J229" s="9" t="s">
        <v>113</v>
      </c>
    </row>
    <row r="230" spans="1:10">
      <c r="A230" s="9" t="s">
        <v>104</v>
      </c>
      <c r="B230" s="9" t="s">
        <v>46</v>
      </c>
      <c r="C230" s="9">
        <v>1299.1206990000001</v>
      </c>
      <c r="D230" s="9">
        <v>807.23592759999997</v>
      </c>
      <c r="E230" s="9">
        <v>1533.7529999999999</v>
      </c>
      <c r="F230" s="9">
        <v>953.02963539999996</v>
      </c>
      <c r="G230" s="9">
        <v>1116.2650000000001</v>
      </c>
      <c r="H230" s="9">
        <v>0</v>
      </c>
      <c r="I230" s="9">
        <v>352.55061019999999</v>
      </c>
      <c r="J230" s="9" t="s">
        <v>108</v>
      </c>
    </row>
    <row r="231" spans="1:10">
      <c r="A231" s="9" t="s">
        <v>104</v>
      </c>
      <c r="B231" s="9" t="s">
        <v>47</v>
      </c>
      <c r="C231" s="9">
        <v>1821.4883259999999</v>
      </c>
      <c r="D231" s="9">
        <v>1131.820023</v>
      </c>
      <c r="E231" s="9">
        <v>2228.2341999999999</v>
      </c>
      <c r="F231" s="9">
        <v>1384.560113</v>
      </c>
      <c r="G231" s="9">
        <v>1568.325</v>
      </c>
      <c r="H231" s="9">
        <v>-1</v>
      </c>
      <c r="I231" s="9">
        <v>331.86017099999998</v>
      </c>
      <c r="J231" s="9" t="s">
        <v>111</v>
      </c>
    </row>
    <row r="232" spans="1:10">
      <c r="A232" s="9" t="s">
        <v>104</v>
      </c>
      <c r="B232" s="9" t="s">
        <v>48</v>
      </c>
      <c r="C232" s="9">
        <v>554.678586</v>
      </c>
      <c r="D232" s="9">
        <v>344.66118770000003</v>
      </c>
      <c r="E232" s="9">
        <v>636.94690000000003</v>
      </c>
      <c r="F232" s="9">
        <v>395.78033219999998</v>
      </c>
      <c r="G232" s="9">
        <v>461.755</v>
      </c>
      <c r="H232" s="9">
        <v>-1</v>
      </c>
      <c r="I232" s="9">
        <v>267.04069500000003</v>
      </c>
      <c r="J232" s="9" t="s">
        <v>101</v>
      </c>
    </row>
    <row r="233" spans="1:10">
      <c r="A233" s="9" t="s">
        <v>104</v>
      </c>
      <c r="B233" s="9" t="s">
        <v>50</v>
      </c>
      <c r="C233" s="9">
        <v>951.96187550000002</v>
      </c>
      <c r="D233" s="9">
        <v>591.5215025</v>
      </c>
      <c r="E233" s="9">
        <v>1223.2089000000001</v>
      </c>
      <c r="F233" s="9">
        <v>760.06653740000002</v>
      </c>
      <c r="G233" s="9">
        <v>854.91499999999996</v>
      </c>
      <c r="H233" s="9">
        <v>-1</v>
      </c>
      <c r="I233" s="9">
        <v>309.85699399999999</v>
      </c>
      <c r="J233" s="9" t="s">
        <v>98</v>
      </c>
    </row>
    <row r="234" spans="1:10">
      <c r="A234" s="9" t="s">
        <v>104</v>
      </c>
      <c r="B234" s="9" t="s">
        <v>52</v>
      </c>
      <c r="C234" s="9">
        <v>2759.4454420000002</v>
      </c>
      <c r="D234" s="9">
        <v>1714.6393740000001</v>
      </c>
      <c r="E234" s="9">
        <v>3432.7899000000002</v>
      </c>
      <c r="F234" s="9">
        <v>2133.0360930000002</v>
      </c>
      <c r="G234" s="9">
        <v>2364.788333</v>
      </c>
      <c r="H234" s="9">
        <v>-2</v>
      </c>
      <c r="I234" s="9">
        <v>312.60059649999999</v>
      </c>
      <c r="J234" s="9" t="s">
        <v>98</v>
      </c>
    </row>
    <row r="235" spans="1:10">
      <c r="A235" s="9" t="s">
        <v>104</v>
      </c>
      <c r="B235" s="9" t="s">
        <v>53</v>
      </c>
      <c r="C235" s="9">
        <v>1745.021493</v>
      </c>
      <c r="D235" s="9">
        <v>1084.30575</v>
      </c>
      <c r="E235" s="9">
        <v>2068.4940999999999</v>
      </c>
      <c r="F235" s="9">
        <v>1285.3022470000001</v>
      </c>
      <c r="G235" s="9">
        <v>1471.0883329999999</v>
      </c>
      <c r="H235" s="9">
        <v>-1</v>
      </c>
      <c r="I235" s="9">
        <v>308.53943980000003</v>
      </c>
      <c r="J235" s="9" t="s">
        <v>98</v>
      </c>
    </row>
    <row r="236" spans="1:10">
      <c r="A236" s="9" t="s">
        <v>104</v>
      </c>
      <c r="B236" s="9" t="s">
        <v>54</v>
      </c>
      <c r="C236" s="9">
        <v>3028.6131820000001</v>
      </c>
      <c r="D236" s="9">
        <v>1881.8924019999999</v>
      </c>
      <c r="E236" s="9">
        <v>3778.0079999999998</v>
      </c>
      <c r="F236" s="9">
        <v>2347.544609</v>
      </c>
      <c r="G236" s="9">
        <v>2686.6766670000002</v>
      </c>
      <c r="H236" s="9">
        <v>-3</v>
      </c>
      <c r="I236" s="9">
        <v>292.2336823</v>
      </c>
      <c r="J236" s="9" t="s">
        <v>109</v>
      </c>
    </row>
    <row r="237" spans="1:10">
      <c r="A237" s="9" t="s">
        <v>104</v>
      </c>
      <c r="B237" s="9" t="s">
        <v>56</v>
      </c>
      <c r="C237" s="9">
        <v>1559.8490750000001</v>
      </c>
      <c r="D237" s="9">
        <v>969.24497940000003</v>
      </c>
      <c r="E237" s="9">
        <v>1875.4317000000001</v>
      </c>
      <c r="F237" s="9">
        <v>1165.3388709999999</v>
      </c>
      <c r="G237" s="9">
        <v>1362.768333</v>
      </c>
      <c r="H237" s="9">
        <v>0</v>
      </c>
      <c r="I237" s="9">
        <v>38.44809781</v>
      </c>
      <c r="J237" s="9" t="s">
        <v>113</v>
      </c>
    </row>
    <row r="238" spans="1:10">
      <c r="A238" s="9" t="s">
        <v>104</v>
      </c>
      <c r="B238" s="9" t="s">
        <v>57</v>
      </c>
      <c r="C238" s="9">
        <v>1149.2392540000001</v>
      </c>
      <c r="D238" s="9">
        <v>714.10394459999998</v>
      </c>
      <c r="E238" s="9">
        <v>1388.1117999999999</v>
      </c>
      <c r="F238" s="9">
        <v>862.53241730000002</v>
      </c>
      <c r="G238" s="9">
        <v>1018.036667</v>
      </c>
      <c r="H238" s="9">
        <v>0</v>
      </c>
      <c r="I238" s="9">
        <v>42.418020339999998</v>
      </c>
      <c r="J238" s="9" t="s">
        <v>113</v>
      </c>
    </row>
    <row r="239" spans="1:10">
      <c r="A239" s="9" t="s">
        <v>104</v>
      </c>
      <c r="B239" s="9" t="s">
        <v>59</v>
      </c>
      <c r="C239" s="9">
        <v>2000.164178</v>
      </c>
      <c r="D239" s="9">
        <v>1242.844016</v>
      </c>
      <c r="E239" s="9">
        <v>2237.4247999999998</v>
      </c>
      <c r="F239" s="9">
        <v>1390.2708849999999</v>
      </c>
      <c r="G239" s="9">
        <v>1504.926667</v>
      </c>
      <c r="H239" s="9">
        <v>-2</v>
      </c>
      <c r="I239" s="9">
        <v>283.05071220000002</v>
      </c>
      <c r="J239" s="9" t="s">
        <v>109</v>
      </c>
    </row>
    <row r="240" spans="1:10">
      <c r="A240" s="9" t="s">
        <v>104</v>
      </c>
      <c r="B240" s="9" t="s">
        <v>60</v>
      </c>
      <c r="C240" s="9">
        <v>1223.646023</v>
      </c>
      <c r="D240" s="9">
        <v>760.33815289999995</v>
      </c>
      <c r="E240" s="9">
        <v>1443.6269</v>
      </c>
      <c r="F240" s="9">
        <v>897.02789050000001</v>
      </c>
      <c r="G240" s="9">
        <v>1047.32</v>
      </c>
      <c r="H240" s="9">
        <v>0</v>
      </c>
      <c r="I240" s="9">
        <v>40.933189140000003</v>
      </c>
      <c r="J240" s="9" t="s">
        <v>113</v>
      </c>
    </row>
    <row r="241" spans="1:10">
      <c r="A241" s="9" t="s">
        <v>104</v>
      </c>
      <c r="B241" s="9" t="s">
        <v>62</v>
      </c>
      <c r="C241" s="9">
        <v>530.67374440000003</v>
      </c>
      <c r="D241" s="9">
        <v>329.74527519999998</v>
      </c>
      <c r="E241" s="9">
        <v>625.35490000000004</v>
      </c>
      <c r="F241" s="9">
        <v>388.57739959999998</v>
      </c>
      <c r="G241" s="9">
        <v>489.51</v>
      </c>
      <c r="H241" s="9">
        <v>0</v>
      </c>
      <c r="I241" s="9">
        <v>49.662091369999999</v>
      </c>
      <c r="J241" s="9" t="s">
        <v>113</v>
      </c>
    </row>
    <row r="242" spans="1:10">
      <c r="A242" s="9" t="s">
        <v>104</v>
      </c>
      <c r="B242" s="9" t="s">
        <v>64</v>
      </c>
      <c r="C242" s="9">
        <v>2208.7316540000002</v>
      </c>
      <c r="D242" s="9">
        <v>1372.4417960000001</v>
      </c>
      <c r="E242" s="9">
        <v>2809.5309999999999</v>
      </c>
      <c r="F242" s="9">
        <v>1745.7610870000001</v>
      </c>
      <c r="G242" s="9">
        <v>1899.7866670000001</v>
      </c>
      <c r="H242" s="9">
        <v>-1</v>
      </c>
      <c r="I242" s="9">
        <v>323.30547719999998</v>
      </c>
      <c r="J242" s="9" t="s">
        <v>98</v>
      </c>
    </row>
    <row r="243" spans="1:10">
      <c r="A243" s="9" t="s">
        <v>104</v>
      </c>
      <c r="B243" s="9" t="s">
        <v>65</v>
      </c>
      <c r="C243" s="9">
        <v>854.42120820000002</v>
      </c>
      <c r="D243" s="9">
        <v>530.91256060000001</v>
      </c>
      <c r="E243" s="9">
        <v>1116.3115</v>
      </c>
      <c r="F243" s="9">
        <v>693.64359309999998</v>
      </c>
      <c r="G243" s="9">
        <v>796.67166669999995</v>
      </c>
      <c r="H243" s="9">
        <v>0</v>
      </c>
      <c r="I243" s="9">
        <v>3.379844378</v>
      </c>
      <c r="J243" s="9" t="s">
        <v>108</v>
      </c>
    </row>
    <row r="244" spans="1:10">
      <c r="A244" s="9" t="s">
        <v>104</v>
      </c>
      <c r="B244" s="9" t="s">
        <v>66</v>
      </c>
      <c r="C244" s="9">
        <v>1278.992884</v>
      </c>
      <c r="D244" s="9">
        <v>794.72908700000005</v>
      </c>
      <c r="E244" s="9">
        <v>1517.0934</v>
      </c>
      <c r="F244" s="9">
        <v>942.67784310000002</v>
      </c>
      <c r="G244" s="9">
        <v>1052.6949999999999</v>
      </c>
      <c r="H244" s="9">
        <v>-1</v>
      </c>
      <c r="I244" s="9">
        <v>285.06080919999999</v>
      </c>
      <c r="J244" s="9" t="s">
        <v>109</v>
      </c>
    </row>
    <row r="245" spans="1:10">
      <c r="A245" s="9" t="s">
        <v>104</v>
      </c>
      <c r="B245" s="9" t="s">
        <v>68</v>
      </c>
      <c r="C245" s="9">
        <v>3426.8942619999998</v>
      </c>
      <c r="D245" s="9">
        <v>2129.3727140000001</v>
      </c>
      <c r="E245" s="9">
        <v>4084.4189999999999</v>
      </c>
      <c r="F245" s="9">
        <v>2537.9395180000001</v>
      </c>
      <c r="G245" s="9">
        <v>2705.11</v>
      </c>
      <c r="H245" s="9">
        <v>-3</v>
      </c>
      <c r="I245" s="9">
        <v>301.88872709999998</v>
      </c>
      <c r="J245" s="9" t="s">
        <v>109</v>
      </c>
    </row>
    <row r="246" spans="1:10">
      <c r="A246" s="9" t="s">
        <v>104</v>
      </c>
      <c r="B246" s="9" t="s">
        <v>69</v>
      </c>
      <c r="C246" s="9">
        <v>1093.7559630000001</v>
      </c>
      <c r="D246" s="9">
        <v>679.62823639999999</v>
      </c>
      <c r="E246" s="9">
        <v>1379.3056999999999</v>
      </c>
      <c r="F246" s="9">
        <v>857.06056209999997</v>
      </c>
      <c r="G246" s="9">
        <v>1010.758333</v>
      </c>
      <c r="H246" s="9">
        <v>0</v>
      </c>
      <c r="I246" s="9">
        <v>28.93807108</v>
      </c>
      <c r="J246" s="9" t="s">
        <v>114</v>
      </c>
    </row>
    <row r="247" spans="1:10">
      <c r="A247" s="9" t="s">
        <v>104</v>
      </c>
      <c r="B247" s="9" t="s">
        <v>70</v>
      </c>
      <c r="C247" s="9">
        <v>1446.5761950000001</v>
      </c>
      <c r="D247" s="9">
        <v>898.86049660000003</v>
      </c>
      <c r="E247" s="9">
        <v>1711.6948</v>
      </c>
      <c r="F247" s="9">
        <v>1063.5975100000001</v>
      </c>
      <c r="G247" s="9">
        <v>1254.518333</v>
      </c>
      <c r="H247" s="9">
        <v>0</v>
      </c>
      <c r="I247" s="9">
        <v>43.81898254</v>
      </c>
      <c r="J247" s="9" t="s">
        <v>113</v>
      </c>
    </row>
    <row r="248" spans="1:10">
      <c r="A248" s="9" t="s">
        <v>104</v>
      </c>
      <c r="B248" s="9" t="s">
        <v>71</v>
      </c>
      <c r="C248" s="9">
        <v>248.5272516</v>
      </c>
      <c r="D248" s="9">
        <v>154.42762680000001</v>
      </c>
      <c r="E248" s="9">
        <v>304.54770000000002</v>
      </c>
      <c r="F248" s="9">
        <v>189.23710890000001</v>
      </c>
      <c r="G248" s="9">
        <v>249.45500000000001</v>
      </c>
      <c r="H248" s="9">
        <v>0</v>
      </c>
      <c r="I248" s="9">
        <v>60.292631630000002</v>
      </c>
      <c r="J248" s="9" t="s">
        <v>112</v>
      </c>
    </row>
    <row r="249" spans="1:10">
      <c r="A249" s="9" t="s">
        <v>104</v>
      </c>
      <c r="B249" s="9" t="s">
        <v>73</v>
      </c>
      <c r="C249" s="9">
        <v>1891.9213050000001</v>
      </c>
      <c r="D249" s="9">
        <v>1175.5850330000001</v>
      </c>
      <c r="E249" s="9">
        <v>2308.5284999999999</v>
      </c>
      <c r="F249" s="9">
        <v>1434.452663</v>
      </c>
      <c r="G249" s="9">
        <v>1562.4449999999999</v>
      </c>
      <c r="H249" s="9">
        <v>-1</v>
      </c>
      <c r="I249" s="9">
        <v>315.99475910000001</v>
      </c>
      <c r="J249" s="9" t="s">
        <v>98</v>
      </c>
    </row>
    <row r="250" spans="1:10">
      <c r="A250" s="9" t="s">
        <v>104</v>
      </c>
      <c r="B250" s="9" t="s">
        <v>74</v>
      </c>
      <c r="C250" s="9">
        <v>418.46287150000001</v>
      </c>
      <c r="D250" s="9">
        <v>260.02069299999999</v>
      </c>
      <c r="E250" s="9">
        <v>518.83969999999999</v>
      </c>
      <c r="F250" s="9">
        <v>322.39194320000001</v>
      </c>
      <c r="G250" s="9">
        <v>387.50166669999999</v>
      </c>
      <c r="H250" s="9">
        <v>-1</v>
      </c>
      <c r="I250" s="9">
        <v>318.19701279999998</v>
      </c>
      <c r="J250" s="9" t="s">
        <v>98</v>
      </c>
    </row>
    <row r="251" spans="1:10">
      <c r="A251" s="9" t="s">
        <v>104</v>
      </c>
      <c r="B251" s="9" t="s">
        <v>75</v>
      </c>
      <c r="C251" s="9">
        <v>1541.9525530000001</v>
      </c>
      <c r="D251" s="9">
        <v>958.12459969999998</v>
      </c>
      <c r="E251" s="9">
        <v>1718.0739000000001</v>
      </c>
      <c r="F251" s="9">
        <v>1067.561297</v>
      </c>
      <c r="G251" s="9">
        <v>1189.5816669999999</v>
      </c>
      <c r="H251" s="9">
        <v>-1</v>
      </c>
      <c r="I251" s="9">
        <v>271.20316759999997</v>
      </c>
      <c r="J251" s="9" t="s">
        <v>101</v>
      </c>
    </row>
    <row r="252" spans="1:10">
      <c r="A252" s="9" t="s">
        <v>104</v>
      </c>
      <c r="B252" s="9" t="s">
        <v>77</v>
      </c>
      <c r="C252" s="9">
        <v>2575.8251909999999</v>
      </c>
      <c r="D252" s="9">
        <v>1600.543075</v>
      </c>
      <c r="E252" s="9">
        <v>3143.3683000000001</v>
      </c>
      <c r="F252" s="9">
        <v>1953.1979040000001</v>
      </c>
      <c r="G252" s="9">
        <v>2129.4349999999999</v>
      </c>
      <c r="H252" s="9">
        <v>-2</v>
      </c>
      <c r="I252" s="9">
        <v>294.33136180000002</v>
      </c>
      <c r="J252" s="9" t="s">
        <v>109</v>
      </c>
    </row>
    <row r="253" spans="1:10">
      <c r="A253" s="9" t="s">
        <v>104</v>
      </c>
      <c r="B253" s="9" t="s">
        <v>78</v>
      </c>
      <c r="C253" s="9">
        <v>1617.0496189999999</v>
      </c>
      <c r="D253" s="9">
        <v>1004.787739</v>
      </c>
      <c r="E253" s="9">
        <v>1990.8195000000001</v>
      </c>
      <c r="F253" s="9">
        <v>1237.0375039999999</v>
      </c>
      <c r="G253" s="9">
        <v>1455.85</v>
      </c>
      <c r="H253" s="9">
        <v>0</v>
      </c>
      <c r="I253" s="9">
        <v>32.536763860000001</v>
      </c>
      <c r="J253" s="9" t="s">
        <v>114</v>
      </c>
    </row>
    <row r="254" spans="1:10">
      <c r="A254" s="9" t="s">
        <v>104</v>
      </c>
      <c r="B254" s="9" t="s">
        <v>80</v>
      </c>
      <c r="C254" s="9">
        <v>681.99005869999996</v>
      </c>
      <c r="D254" s="9">
        <v>423.76884480000001</v>
      </c>
      <c r="E254" s="9">
        <v>831.74260000000004</v>
      </c>
      <c r="F254" s="9">
        <v>516.82073109999999</v>
      </c>
      <c r="G254" s="9">
        <v>637.63</v>
      </c>
      <c r="H254" s="9">
        <v>0</v>
      </c>
      <c r="I254" s="9">
        <v>38.88143728</v>
      </c>
      <c r="J254" s="9" t="s">
        <v>113</v>
      </c>
    </row>
    <row r="255" spans="1:10">
      <c r="A255" s="9" t="s">
        <v>104</v>
      </c>
      <c r="B255" s="9" t="s">
        <v>81</v>
      </c>
      <c r="C255" s="9">
        <v>897.78685069999995</v>
      </c>
      <c r="D255" s="9">
        <v>557.85871320000001</v>
      </c>
      <c r="E255" s="9">
        <v>1080.529</v>
      </c>
      <c r="F255" s="9">
        <v>671.40938530000005</v>
      </c>
      <c r="G255" s="9">
        <v>774.71166670000002</v>
      </c>
      <c r="H255" s="9">
        <v>0</v>
      </c>
      <c r="I255" s="9">
        <v>38.610207959999997</v>
      </c>
      <c r="J255" s="9" t="s">
        <v>113</v>
      </c>
    </row>
    <row r="256" spans="1:10">
      <c r="A256" s="9" t="s">
        <v>104</v>
      </c>
      <c r="B256" s="9" t="s">
        <v>82</v>
      </c>
      <c r="C256" s="9">
        <v>706.073849</v>
      </c>
      <c r="D256" s="9">
        <v>438.73381369999998</v>
      </c>
      <c r="E256" s="9">
        <v>961.20280000000002</v>
      </c>
      <c r="F256" s="9">
        <v>597.26354500000002</v>
      </c>
      <c r="G256" s="9">
        <v>715.29833329999997</v>
      </c>
      <c r="H256" s="9">
        <v>0</v>
      </c>
      <c r="I256" s="9">
        <v>22.056667189999999</v>
      </c>
      <c r="J256" s="9" t="s">
        <v>114</v>
      </c>
    </row>
    <row r="257" spans="1:10">
      <c r="A257" s="9" t="s">
        <v>104</v>
      </c>
      <c r="B257" s="9" t="s">
        <v>83</v>
      </c>
      <c r="C257" s="9">
        <v>1310.563535</v>
      </c>
      <c r="D257" s="9">
        <v>814.34617460000004</v>
      </c>
      <c r="E257" s="9">
        <v>1524.0890999999999</v>
      </c>
      <c r="F257" s="9">
        <v>947.02476820000004</v>
      </c>
      <c r="G257" s="9">
        <v>1110.7366669999999</v>
      </c>
      <c r="H257" s="9">
        <v>-1</v>
      </c>
      <c r="I257" s="9">
        <v>340.98447779999998</v>
      </c>
      <c r="J257" s="9" t="s">
        <v>111</v>
      </c>
    </row>
    <row r="258" spans="1:10">
      <c r="A258" s="9" t="s">
        <v>104</v>
      </c>
      <c r="B258" s="9" t="s">
        <v>85</v>
      </c>
      <c r="C258" s="9">
        <v>2370.708901</v>
      </c>
      <c r="D258" s="9">
        <v>1473.089761</v>
      </c>
      <c r="E258" s="9">
        <v>2843.2451999999998</v>
      </c>
      <c r="F258" s="9">
        <v>1766.7101130000001</v>
      </c>
      <c r="G258" s="9">
        <v>1926.04</v>
      </c>
      <c r="H258" s="9">
        <v>-2</v>
      </c>
      <c r="I258" s="9">
        <v>305.8392326</v>
      </c>
      <c r="J258" s="9" t="s">
        <v>98</v>
      </c>
    </row>
    <row r="259" spans="1:10">
      <c r="A259" s="9" t="s">
        <v>117</v>
      </c>
      <c r="B259" s="9" t="s">
        <v>12</v>
      </c>
      <c r="C259" s="9">
        <v>2564.424458</v>
      </c>
      <c r="D259" s="9">
        <v>1593.4589900000001</v>
      </c>
      <c r="E259" s="9">
        <v>3211.5376999999999</v>
      </c>
      <c r="F259" s="9">
        <v>1995.556392</v>
      </c>
      <c r="G259" s="9">
        <v>2297.8616670000001</v>
      </c>
      <c r="H259" s="9">
        <v>1</v>
      </c>
      <c r="I259" s="9">
        <v>120.7833519</v>
      </c>
      <c r="J259" s="9" t="s">
        <v>102</v>
      </c>
    </row>
    <row r="260" spans="1:10">
      <c r="A260" s="9" t="s">
        <v>117</v>
      </c>
      <c r="B260" s="9" t="s">
        <v>14</v>
      </c>
      <c r="C260" s="9">
        <v>3260.422188</v>
      </c>
      <c r="D260" s="9">
        <v>2025.931795</v>
      </c>
      <c r="E260" s="9">
        <v>4260.7725</v>
      </c>
      <c r="F260" s="9">
        <v>2647.520469</v>
      </c>
      <c r="G260" s="9">
        <v>3338.9283329999998</v>
      </c>
      <c r="H260" s="9">
        <v>-2</v>
      </c>
      <c r="I260" s="9">
        <v>320.75535459999998</v>
      </c>
      <c r="J260" s="9" t="s">
        <v>98</v>
      </c>
    </row>
    <row r="261" spans="1:10">
      <c r="A261" s="9" t="s">
        <v>117</v>
      </c>
      <c r="B261" s="9" t="s">
        <v>16</v>
      </c>
      <c r="C261" s="9">
        <v>1428.485422</v>
      </c>
      <c r="D261" s="9">
        <v>887.61941520000005</v>
      </c>
      <c r="E261" s="9">
        <v>2042.4683</v>
      </c>
      <c r="F261" s="9">
        <v>1269.13057</v>
      </c>
      <c r="G261" s="9">
        <v>1627.531667</v>
      </c>
      <c r="H261" s="9">
        <v>-1</v>
      </c>
      <c r="I261" s="9">
        <v>182.72650160000001</v>
      </c>
      <c r="J261" s="9" t="s">
        <v>97</v>
      </c>
    </row>
    <row r="262" spans="1:10">
      <c r="A262" s="9" t="s">
        <v>117</v>
      </c>
      <c r="B262" s="9" t="s">
        <v>18</v>
      </c>
      <c r="C262" s="9">
        <v>2016.8609269999999</v>
      </c>
      <c r="D262" s="9">
        <v>1253.218891</v>
      </c>
      <c r="E262" s="9">
        <v>2574.1808999999998</v>
      </c>
      <c r="F262" s="9">
        <v>1599.52136</v>
      </c>
      <c r="G262" s="9">
        <v>1852.4183330000001</v>
      </c>
      <c r="H262" s="9">
        <v>1</v>
      </c>
      <c r="I262" s="9">
        <v>123.4400335</v>
      </c>
      <c r="J262" s="9" t="s">
        <v>102</v>
      </c>
    </row>
    <row r="263" spans="1:10">
      <c r="A263" s="9" t="s">
        <v>117</v>
      </c>
      <c r="B263" s="9" t="s">
        <v>20</v>
      </c>
      <c r="C263" s="9">
        <v>1349.1553369999999</v>
      </c>
      <c r="D263" s="9">
        <v>838.32600100000002</v>
      </c>
      <c r="E263" s="9">
        <v>2112.2487999999998</v>
      </c>
      <c r="F263" s="9">
        <v>1312.490149</v>
      </c>
      <c r="G263" s="9">
        <v>1538.25</v>
      </c>
      <c r="H263" s="9">
        <v>-1</v>
      </c>
      <c r="I263" s="9">
        <v>216.86628350000001</v>
      </c>
      <c r="J263" s="9" t="s">
        <v>105</v>
      </c>
    </row>
    <row r="264" spans="1:10">
      <c r="A264" s="9" t="s">
        <v>117</v>
      </c>
      <c r="B264" s="9" t="s">
        <v>21</v>
      </c>
      <c r="C264" s="9">
        <v>895.44445399999995</v>
      </c>
      <c r="D264" s="9">
        <v>556.4032158</v>
      </c>
      <c r="E264" s="9">
        <v>1246.9933000000001</v>
      </c>
      <c r="F264" s="9">
        <v>774.84547380000004</v>
      </c>
      <c r="G264" s="9">
        <v>945.72333330000004</v>
      </c>
      <c r="H264" s="9">
        <v>0</v>
      </c>
      <c r="I264" s="9">
        <v>153.91531670000001</v>
      </c>
      <c r="J264" s="9" t="s">
        <v>103</v>
      </c>
    </row>
    <row r="265" spans="1:10">
      <c r="A265" s="9" t="s">
        <v>117</v>
      </c>
      <c r="B265" s="9" t="s">
        <v>23</v>
      </c>
      <c r="C265" s="9">
        <v>2998.2216119999998</v>
      </c>
      <c r="D265" s="9">
        <v>1863.007961</v>
      </c>
      <c r="E265" s="9">
        <v>3511.1007</v>
      </c>
      <c r="F265" s="9">
        <v>2181.6961529999999</v>
      </c>
      <c r="G265" s="9">
        <v>2422.6683330000001</v>
      </c>
      <c r="H265" s="9">
        <v>2</v>
      </c>
      <c r="I265" s="9">
        <v>87.531311830000007</v>
      </c>
      <c r="J265" s="9" t="s">
        <v>106</v>
      </c>
    </row>
    <row r="266" spans="1:10">
      <c r="A266" s="9" t="s">
        <v>117</v>
      </c>
      <c r="B266" s="9" t="s">
        <v>25</v>
      </c>
      <c r="C266" s="9">
        <v>2946.1862700000001</v>
      </c>
      <c r="D266" s="9">
        <v>1830.6747089999999</v>
      </c>
      <c r="E266" s="9">
        <v>3367.9677999999999</v>
      </c>
      <c r="F266" s="9">
        <v>2092.7575200000001</v>
      </c>
      <c r="G266" s="9">
        <v>2346.1616669999999</v>
      </c>
      <c r="H266" s="9">
        <v>2</v>
      </c>
      <c r="I266" s="9">
        <v>94.740085269999994</v>
      </c>
      <c r="J266" s="9" t="s">
        <v>106</v>
      </c>
    </row>
    <row r="267" spans="1:10">
      <c r="A267" s="9" t="s">
        <v>117</v>
      </c>
      <c r="B267" s="9" t="s">
        <v>26</v>
      </c>
      <c r="C267" s="9">
        <v>3296.5944800000002</v>
      </c>
      <c r="D267" s="9">
        <v>2048.4082090000002</v>
      </c>
      <c r="E267" s="9">
        <v>4049.1471000000001</v>
      </c>
      <c r="F267" s="9">
        <v>2516.0225829999999</v>
      </c>
      <c r="G267" s="9">
        <v>2796.27</v>
      </c>
      <c r="H267" s="9">
        <v>2</v>
      </c>
      <c r="I267" s="9">
        <v>120.219043</v>
      </c>
      <c r="J267" s="9" t="s">
        <v>102</v>
      </c>
    </row>
    <row r="268" spans="1:10">
      <c r="A268" s="9" t="s">
        <v>117</v>
      </c>
      <c r="B268" s="9" t="s">
        <v>104</v>
      </c>
      <c r="C268" s="9">
        <v>2759.4454420000002</v>
      </c>
      <c r="D268" s="9">
        <v>1714.6393740000001</v>
      </c>
      <c r="E268" s="9">
        <v>3423.9787999999999</v>
      </c>
      <c r="F268" s="9">
        <v>2127.5611309999999</v>
      </c>
      <c r="G268" s="9">
        <v>2361.038333</v>
      </c>
      <c r="H268" s="9">
        <v>2</v>
      </c>
      <c r="I268" s="9">
        <v>115.08188130000001</v>
      </c>
      <c r="J268" s="9" t="s">
        <v>102</v>
      </c>
    </row>
    <row r="269" spans="1:10">
      <c r="A269" s="9" t="s">
        <v>117</v>
      </c>
      <c r="B269" s="9" t="s">
        <v>30</v>
      </c>
      <c r="C269" s="9">
        <v>5064.6518120000001</v>
      </c>
      <c r="D269" s="9">
        <v>3147.0277609999998</v>
      </c>
      <c r="E269" s="9"/>
      <c r="F269" s="9">
        <v>0</v>
      </c>
      <c r="G269" s="9"/>
      <c r="H269" s="9">
        <v>-4</v>
      </c>
      <c r="I269" s="9">
        <v>249.48570470000001</v>
      </c>
      <c r="J269" s="9" t="s">
        <v>99</v>
      </c>
    </row>
    <row r="270" spans="1:10">
      <c r="A270" s="9" t="s">
        <v>117</v>
      </c>
      <c r="B270" s="9" t="s">
        <v>31</v>
      </c>
      <c r="C270" s="9">
        <v>462.98321420000002</v>
      </c>
      <c r="D270" s="9">
        <v>287.68434280000002</v>
      </c>
      <c r="E270" s="9">
        <v>886.23770000000002</v>
      </c>
      <c r="F270" s="9">
        <v>550.68240590000005</v>
      </c>
      <c r="G270" s="9">
        <v>745.19666670000004</v>
      </c>
      <c r="H270" s="9">
        <v>0</v>
      </c>
      <c r="I270" s="9">
        <v>229.10521550000001</v>
      </c>
      <c r="J270" s="9" t="s">
        <v>105</v>
      </c>
    </row>
    <row r="271" spans="1:10">
      <c r="A271" s="9" t="s">
        <v>117</v>
      </c>
      <c r="B271" s="9" t="s">
        <v>32</v>
      </c>
      <c r="C271" s="9">
        <v>1814.853081</v>
      </c>
      <c r="D271" s="9">
        <v>1127.6970739999999</v>
      </c>
      <c r="E271" s="9">
        <v>2213.2665999999999</v>
      </c>
      <c r="F271" s="9">
        <v>1375.259681</v>
      </c>
      <c r="G271" s="9">
        <v>1536.7733330000001</v>
      </c>
      <c r="H271" s="9">
        <v>1</v>
      </c>
      <c r="I271" s="9">
        <v>104.87912590000001</v>
      </c>
      <c r="J271" s="9" t="s">
        <v>102</v>
      </c>
    </row>
    <row r="272" spans="1:10">
      <c r="A272" s="9" t="s">
        <v>117</v>
      </c>
      <c r="B272" s="9" t="s">
        <v>34</v>
      </c>
      <c r="C272" s="9">
        <v>2100.7678860000001</v>
      </c>
      <c r="D272" s="9">
        <v>1305.3562420000001</v>
      </c>
      <c r="E272" s="9">
        <v>2407.056</v>
      </c>
      <c r="F272" s="9">
        <v>1495.674794</v>
      </c>
      <c r="G272" s="9">
        <v>1678.643333</v>
      </c>
      <c r="H272" s="9">
        <v>2</v>
      </c>
      <c r="I272" s="9">
        <v>100.5454723</v>
      </c>
      <c r="J272" s="9" t="s">
        <v>106</v>
      </c>
    </row>
    <row r="273" spans="1:10">
      <c r="A273" s="9" t="s">
        <v>117</v>
      </c>
      <c r="B273" s="9" t="s">
        <v>36</v>
      </c>
      <c r="C273" s="9">
        <v>1477.0802329999999</v>
      </c>
      <c r="D273" s="9">
        <v>917.81482170000004</v>
      </c>
      <c r="E273" s="9">
        <v>1858.9469999999999</v>
      </c>
      <c r="F273" s="9">
        <v>1155.0957559999999</v>
      </c>
      <c r="G273" s="9">
        <v>1293.8383329999999</v>
      </c>
      <c r="H273" s="9">
        <v>1</v>
      </c>
      <c r="I273" s="9">
        <v>105.83998750000001</v>
      </c>
      <c r="J273" s="9" t="s">
        <v>102</v>
      </c>
    </row>
    <row r="274" spans="1:10">
      <c r="A274" s="9" t="s">
        <v>117</v>
      </c>
      <c r="B274" s="9" t="s">
        <v>37</v>
      </c>
      <c r="C274" s="9">
        <v>1301.672235</v>
      </c>
      <c r="D274" s="9">
        <v>808.82137809999995</v>
      </c>
      <c r="E274" s="9">
        <v>1770.3957</v>
      </c>
      <c r="F274" s="9">
        <v>1100.072547</v>
      </c>
      <c r="G274" s="9">
        <v>1246.9833329999999</v>
      </c>
      <c r="H274" s="9">
        <v>1</v>
      </c>
      <c r="I274" s="9">
        <v>127.95261790000001</v>
      </c>
      <c r="J274" s="9" t="s">
        <v>107</v>
      </c>
    </row>
    <row r="275" spans="1:10">
      <c r="A275" s="9" t="s">
        <v>117</v>
      </c>
      <c r="B275" s="9" t="s">
        <v>38</v>
      </c>
      <c r="C275" s="9">
        <v>2353.8499200000001</v>
      </c>
      <c r="D275" s="9">
        <v>1462.6140780000001</v>
      </c>
      <c r="E275" s="9">
        <v>2747.2613999999999</v>
      </c>
      <c r="F275" s="9">
        <v>1707.068563</v>
      </c>
      <c r="G275" s="9">
        <v>1889.0566670000001</v>
      </c>
      <c r="H275" s="9">
        <v>2</v>
      </c>
      <c r="I275" s="9">
        <v>105.81430039999999</v>
      </c>
      <c r="J275" s="9" t="s">
        <v>102</v>
      </c>
    </row>
    <row r="276" spans="1:10">
      <c r="A276" s="9" t="s">
        <v>117</v>
      </c>
      <c r="B276" s="9" t="s">
        <v>40</v>
      </c>
      <c r="C276" s="9">
        <v>2333.5755600000002</v>
      </c>
      <c r="D276" s="9">
        <v>1450.016179</v>
      </c>
      <c r="E276" s="9">
        <v>2938.4812000000002</v>
      </c>
      <c r="F276" s="9">
        <v>1825.8870019999999</v>
      </c>
      <c r="G276" s="9">
        <v>2090.085</v>
      </c>
      <c r="H276" s="9">
        <v>1</v>
      </c>
      <c r="I276" s="9">
        <v>131.7103267</v>
      </c>
      <c r="J276" s="9" t="s">
        <v>107</v>
      </c>
    </row>
    <row r="277" spans="1:10">
      <c r="A277" s="9" t="s">
        <v>117</v>
      </c>
      <c r="B277" s="9" t="s">
        <v>42</v>
      </c>
      <c r="C277" s="9">
        <v>3126.953246</v>
      </c>
      <c r="D277" s="9">
        <v>1942.9980660000001</v>
      </c>
      <c r="E277" s="9">
        <v>4094.0653000000002</v>
      </c>
      <c r="F277" s="9">
        <v>2543.93345</v>
      </c>
      <c r="G277" s="9">
        <v>2854.9250000000002</v>
      </c>
      <c r="H277" s="9">
        <v>2</v>
      </c>
      <c r="I277" s="9">
        <v>78.098163549999995</v>
      </c>
      <c r="J277" s="9" t="s">
        <v>112</v>
      </c>
    </row>
    <row r="278" spans="1:10">
      <c r="A278" s="9" t="s">
        <v>117</v>
      </c>
      <c r="B278" s="9" t="s">
        <v>43</v>
      </c>
      <c r="C278" s="9">
        <v>2854.6098040000002</v>
      </c>
      <c r="D278" s="9">
        <v>1773.771749</v>
      </c>
      <c r="E278" s="9">
        <v>3262.8193000000001</v>
      </c>
      <c r="F278" s="9">
        <v>2027.4212910000001</v>
      </c>
      <c r="G278" s="9">
        <v>2248.2366670000001</v>
      </c>
      <c r="H278" s="9">
        <v>2</v>
      </c>
      <c r="I278" s="9">
        <v>95.421859789999999</v>
      </c>
      <c r="J278" s="9" t="s">
        <v>106</v>
      </c>
    </row>
    <row r="279" spans="1:10">
      <c r="A279" s="9" t="s">
        <v>117</v>
      </c>
      <c r="B279" s="9" t="s">
        <v>44</v>
      </c>
      <c r="C279" s="9">
        <v>3092.0583660000002</v>
      </c>
      <c r="D279" s="9">
        <v>1921.3153990000001</v>
      </c>
      <c r="E279" s="9">
        <v>3695.2024999999999</v>
      </c>
      <c r="F279" s="9">
        <v>2296.0916729999999</v>
      </c>
      <c r="G279" s="9">
        <v>2565.2833329999999</v>
      </c>
      <c r="H279" s="9">
        <v>2</v>
      </c>
      <c r="I279" s="9">
        <v>84.831877039999995</v>
      </c>
      <c r="J279" s="9" t="s">
        <v>106</v>
      </c>
    </row>
    <row r="280" spans="1:10">
      <c r="A280" s="9" t="s">
        <v>117</v>
      </c>
      <c r="B280" s="9" t="s">
        <v>46</v>
      </c>
      <c r="C280" s="9">
        <v>1939.731442</v>
      </c>
      <c r="D280" s="9">
        <v>1205.292866</v>
      </c>
      <c r="E280" s="9">
        <v>2570.2040999999999</v>
      </c>
      <c r="F280" s="9">
        <v>1597.0502919999999</v>
      </c>
      <c r="G280" s="9">
        <v>1775.856667</v>
      </c>
      <c r="H280" s="9">
        <v>2</v>
      </c>
      <c r="I280" s="9">
        <v>89.376207870000002</v>
      </c>
      <c r="J280" s="9" t="s">
        <v>106</v>
      </c>
    </row>
    <row r="281" spans="1:10">
      <c r="A281" s="9" t="s">
        <v>117</v>
      </c>
      <c r="B281" s="9" t="s">
        <v>47</v>
      </c>
      <c r="C281" s="9">
        <v>1191.6820740000001</v>
      </c>
      <c r="D281" s="9">
        <v>740.47668209999995</v>
      </c>
      <c r="E281" s="9">
        <v>1283.3262</v>
      </c>
      <c r="F281" s="9">
        <v>797.42168419999996</v>
      </c>
      <c r="G281" s="9">
        <v>934.53833329999998</v>
      </c>
      <c r="H281" s="9">
        <v>1</v>
      </c>
      <c r="I281" s="9">
        <v>85.065490260000004</v>
      </c>
      <c r="J281" s="9" t="s">
        <v>106</v>
      </c>
    </row>
    <row r="282" spans="1:10">
      <c r="A282" s="9" t="s">
        <v>117</v>
      </c>
      <c r="B282" s="9" t="s">
        <v>48</v>
      </c>
      <c r="C282" s="9">
        <v>2401.8742299999999</v>
      </c>
      <c r="D282" s="9">
        <v>1492.4549919999999</v>
      </c>
      <c r="E282" s="9">
        <v>3041.9308000000001</v>
      </c>
      <c r="F282" s="9">
        <v>1890.1675829999999</v>
      </c>
      <c r="G282" s="9">
        <v>2170.5716670000002</v>
      </c>
      <c r="H282" s="9">
        <v>1</v>
      </c>
      <c r="I282" s="9">
        <v>124.7906418</v>
      </c>
      <c r="J282" s="9" t="s">
        <v>107</v>
      </c>
    </row>
    <row r="283" spans="1:10">
      <c r="A283" s="9" t="s">
        <v>117</v>
      </c>
      <c r="B283" s="9" t="s">
        <v>50</v>
      </c>
      <c r="C283" s="9">
        <v>1809.112961</v>
      </c>
      <c r="D283" s="9">
        <v>1124.13033</v>
      </c>
      <c r="E283" s="9">
        <v>2345.6192999999998</v>
      </c>
      <c r="F283" s="9">
        <v>1457.49981</v>
      </c>
      <c r="G283" s="9">
        <v>1629.1383330000001</v>
      </c>
      <c r="H283" s="9">
        <v>1</v>
      </c>
      <c r="I283" s="9">
        <v>116.53931300000001</v>
      </c>
      <c r="J283" s="9" t="s">
        <v>102</v>
      </c>
    </row>
    <row r="284" spans="1:10">
      <c r="A284" s="9" t="s">
        <v>117</v>
      </c>
      <c r="B284" s="9" t="s">
        <v>52</v>
      </c>
      <c r="C284" s="9">
        <v>0</v>
      </c>
      <c r="D284" s="9">
        <v>0</v>
      </c>
      <c r="E284" s="9"/>
      <c r="F284" s="9">
        <v>0</v>
      </c>
      <c r="G284" s="9"/>
      <c r="H284" s="9">
        <v>0</v>
      </c>
      <c r="I284" s="9">
        <v>0</v>
      </c>
      <c r="J284" s="9" t="s">
        <v>108</v>
      </c>
    </row>
    <row r="285" spans="1:10">
      <c r="A285" s="9" t="s">
        <v>117</v>
      </c>
      <c r="B285" s="9" t="s">
        <v>53</v>
      </c>
      <c r="C285" s="9">
        <v>1025.8152560000001</v>
      </c>
      <c r="D285" s="9">
        <v>637.41185159999998</v>
      </c>
      <c r="E285" s="9">
        <v>1436.9576999999999</v>
      </c>
      <c r="F285" s="9">
        <v>892.88384299999996</v>
      </c>
      <c r="G285" s="9">
        <v>1057.643333</v>
      </c>
      <c r="H285" s="9">
        <v>1</v>
      </c>
      <c r="I285" s="9">
        <v>121.944551</v>
      </c>
      <c r="J285" s="9" t="s">
        <v>102</v>
      </c>
    </row>
    <row r="286" spans="1:10">
      <c r="A286" s="9" t="s">
        <v>117</v>
      </c>
      <c r="B286" s="9" t="s">
        <v>54</v>
      </c>
      <c r="C286" s="9">
        <v>1024.5049469999999</v>
      </c>
      <c r="D286" s="9">
        <v>636.59766330000002</v>
      </c>
      <c r="E286" s="9">
        <v>1422.1704999999999</v>
      </c>
      <c r="F286" s="9">
        <v>883.69550579999998</v>
      </c>
      <c r="G286" s="9">
        <v>1340.343333</v>
      </c>
      <c r="H286" s="9">
        <v>-1</v>
      </c>
      <c r="I286" s="9">
        <v>210.9118302</v>
      </c>
      <c r="J286" s="9" t="s">
        <v>100</v>
      </c>
    </row>
    <row r="287" spans="1:10">
      <c r="A287" s="9" t="s">
        <v>117</v>
      </c>
      <c r="B287" s="9" t="s">
        <v>56</v>
      </c>
      <c r="C287" s="9">
        <v>3044.8084180000001</v>
      </c>
      <c r="D287" s="9">
        <v>1891.9556520000001</v>
      </c>
      <c r="E287" s="9">
        <v>3658.7545</v>
      </c>
      <c r="F287" s="9">
        <v>2273.4439419999999</v>
      </c>
      <c r="G287" s="9">
        <v>2589.7366670000001</v>
      </c>
      <c r="H287" s="9">
        <v>2</v>
      </c>
      <c r="I287" s="9">
        <v>83.370757499999996</v>
      </c>
      <c r="J287" s="9" t="s">
        <v>106</v>
      </c>
    </row>
    <row r="288" spans="1:10">
      <c r="A288" s="9" t="s">
        <v>117</v>
      </c>
      <c r="B288" s="9" t="s">
        <v>57</v>
      </c>
      <c r="C288" s="9">
        <v>2971.7544210000001</v>
      </c>
      <c r="D288" s="9">
        <v>1846.5620160000001</v>
      </c>
      <c r="E288" s="9">
        <v>3406.8375999999998</v>
      </c>
      <c r="F288" s="9">
        <v>2116.9100859999999</v>
      </c>
      <c r="G288" s="9">
        <v>2347.52</v>
      </c>
      <c r="H288" s="9">
        <v>2</v>
      </c>
      <c r="I288" s="9">
        <v>91.570763200000002</v>
      </c>
      <c r="J288" s="9" t="s">
        <v>106</v>
      </c>
    </row>
    <row r="289" spans="1:10">
      <c r="A289" s="9" t="s">
        <v>117</v>
      </c>
      <c r="B289" s="9" t="s">
        <v>59</v>
      </c>
      <c r="C289" s="9">
        <v>1397.2461000000001</v>
      </c>
      <c r="D289" s="9">
        <v>868.20820609999998</v>
      </c>
      <c r="E289" s="9">
        <v>1756.252</v>
      </c>
      <c r="F289" s="9">
        <v>1091.2840610000001</v>
      </c>
      <c r="G289" s="9">
        <v>1270.301667</v>
      </c>
      <c r="H289" s="9">
        <v>0</v>
      </c>
      <c r="I289" s="9">
        <v>159.51311490000001</v>
      </c>
      <c r="J289" s="9" t="s">
        <v>103</v>
      </c>
    </row>
    <row r="290" spans="1:10">
      <c r="A290" s="9" t="s">
        <v>117</v>
      </c>
      <c r="B290" s="9" t="s">
        <v>60</v>
      </c>
      <c r="C290" s="9">
        <v>2969.9335299999998</v>
      </c>
      <c r="D290" s="9">
        <v>1845.4305670000001</v>
      </c>
      <c r="E290" s="9">
        <v>3388.1073999999999</v>
      </c>
      <c r="F290" s="9">
        <v>2105.2716829999999</v>
      </c>
      <c r="G290" s="9">
        <v>2336.666667</v>
      </c>
      <c r="H290" s="9">
        <v>2</v>
      </c>
      <c r="I290" s="9">
        <v>89.962205600000004</v>
      </c>
      <c r="J290" s="9" t="s">
        <v>106</v>
      </c>
    </row>
    <row r="291" spans="1:10">
      <c r="A291" s="9" t="s">
        <v>117</v>
      </c>
      <c r="B291" s="9" t="s">
        <v>62</v>
      </c>
      <c r="C291" s="9">
        <v>2870.2984980000001</v>
      </c>
      <c r="D291" s="9">
        <v>1783.520248</v>
      </c>
      <c r="E291" s="9">
        <v>3375.0441000000001</v>
      </c>
      <c r="F291" s="9">
        <v>2097.1545270000001</v>
      </c>
      <c r="G291" s="9">
        <v>2355.7366670000001</v>
      </c>
      <c r="H291" s="9">
        <v>2</v>
      </c>
      <c r="I291" s="9">
        <v>104.1515102</v>
      </c>
      <c r="J291" s="9" t="s">
        <v>102</v>
      </c>
    </row>
    <row r="292" spans="1:10">
      <c r="A292" s="9" t="s">
        <v>117</v>
      </c>
      <c r="B292" s="9" t="s">
        <v>64</v>
      </c>
      <c r="C292" s="9">
        <v>710.70473040000002</v>
      </c>
      <c r="D292" s="9">
        <v>441.61130900000001</v>
      </c>
      <c r="E292" s="9">
        <v>837.18179999999995</v>
      </c>
      <c r="F292" s="9">
        <v>520.20049219999999</v>
      </c>
      <c r="G292" s="9">
        <v>648.37166669999999</v>
      </c>
      <c r="H292" s="9">
        <v>1</v>
      </c>
      <c r="I292" s="9">
        <v>80.543179949999995</v>
      </c>
      <c r="J292" s="9" t="s">
        <v>106</v>
      </c>
    </row>
    <row r="293" spans="1:10">
      <c r="A293" s="9" t="s">
        <v>117</v>
      </c>
      <c r="B293" s="9" t="s">
        <v>65</v>
      </c>
      <c r="C293" s="9">
        <v>2309.8603760000001</v>
      </c>
      <c r="D293" s="9">
        <v>1435.280252</v>
      </c>
      <c r="E293" s="9">
        <v>2618.1424999999999</v>
      </c>
      <c r="F293" s="9">
        <v>1626.8378230000001</v>
      </c>
      <c r="G293" s="9">
        <v>1828.16</v>
      </c>
      <c r="H293" s="9">
        <v>2</v>
      </c>
      <c r="I293" s="9">
        <v>98.100344590000006</v>
      </c>
      <c r="J293" s="9" t="s">
        <v>106</v>
      </c>
    </row>
    <row r="294" spans="1:10">
      <c r="A294" s="9" t="s">
        <v>117</v>
      </c>
      <c r="B294" s="9" t="s">
        <v>66</v>
      </c>
      <c r="C294" s="9">
        <v>1723.315321</v>
      </c>
      <c r="D294" s="9">
        <v>1070.818164</v>
      </c>
      <c r="E294" s="9">
        <v>2294.8625999999999</v>
      </c>
      <c r="F294" s="9">
        <v>1425.961069</v>
      </c>
      <c r="G294" s="9">
        <v>1599.9</v>
      </c>
      <c r="H294" s="9">
        <v>1</v>
      </c>
      <c r="I294" s="9">
        <v>135.26635139999999</v>
      </c>
      <c r="J294" s="9" t="s">
        <v>107</v>
      </c>
    </row>
    <row r="295" spans="1:10">
      <c r="A295" s="9" t="s">
        <v>117</v>
      </c>
      <c r="B295" s="9" t="s">
        <v>68</v>
      </c>
      <c r="C295" s="9">
        <v>866.27392050000003</v>
      </c>
      <c r="D295" s="9">
        <v>538.27749229999995</v>
      </c>
      <c r="E295" s="9">
        <v>1463.0515</v>
      </c>
      <c r="F295" s="9">
        <v>909.09777359999998</v>
      </c>
      <c r="G295" s="9">
        <v>1081.8516669999999</v>
      </c>
      <c r="H295" s="9">
        <v>-1</v>
      </c>
      <c r="I295" s="9">
        <v>250.45231179999999</v>
      </c>
      <c r="J295" s="9" t="s">
        <v>99</v>
      </c>
    </row>
    <row r="296" spans="1:10">
      <c r="A296" s="9" t="s">
        <v>117</v>
      </c>
      <c r="B296" s="9" t="s">
        <v>69</v>
      </c>
      <c r="C296" s="9">
        <v>2704.3970300000001</v>
      </c>
      <c r="D296" s="9">
        <v>1680.4338869999999</v>
      </c>
      <c r="E296" s="9">
        <v>3094.2438999999999</v>
      </c>
      <c r="F296" s="9">
        <v>1922.6734260000001</v>
      </c>
      <c r="G296" s="9">
        <v>2125.8116669999999</v>
      </c>
      <c r="H296" s="9">
        <v>2</v>
      </c>
      <c r="I296" s="9">
        <v>91.312645340000003</v>
      </c>
      <c r="J296" s="9" t="s">
        <v>106</v>
      </c>
    </row>
    <row r="297" spans="1:10">
      <c r="A297" s="9" t="s">
        <v>117</v>
      </c>
      <c r="B297" s="9" t="s">
        <v>70</v>
      </c>
      <c r="C297" s="9">
        <v>3121.536525</v>
      </c>
      <c r="D297" s="9">
        <v>1939.6322720000001</v>
      </c>
      <c r="E297" s="9">
        <v>3649.9809</v>
      </c>
      <c r="F297" s="9">
        <v>2267.9922820000002</v>
      </c>
      <c r="G297" s="9">
        <v>2534.7466669999999</v>
      </c>
      <c r="H297" s="9">
        <v>2</v>
      </c>
      <c r="I297" s="9">
        <v>86.511409159999999</v>
      </c>
      <c r="J297" s="9" t="s">
        <v>106</v>
      </c>
    </row>
    <row r="298" spans="1:10">
      <c r="A298" s="9" t="s">
        <v>117</v>
      </c>
      <c r="B298" s="9" t="s">
        <v>71</v>
      </c>
      <c r="C298" s="9">
        <v>2844.218719</v>
      </c>
      <c r="D298" s="9">
        <v>1767.31503</v>
      </c>
      <c r="E298" s="9">
        <v>3378.3978999999999</v>
      </c>
      <c r="F298" s="9">
        <v>2099.2384820000002</v>
      </c>
      <c r="G298" s="9">
        <v>2364.1350000000002</v>
      </c>
      <c r="H298" s="9">
        <v>2</v>
      </c>
      <c r="I298" s="9">
        <v>110.1452266</v>
      </c>
      <c r="J298" s="9" t="s">
        <v>102</v>
      </c>
    </row>
    <row r="299" spans="1:10">
      <c r="A299" s="9" t="s">
        <v>117</v>
      </c>
      <c r="B299" s="9" t="s">
        <v>73</v>
      </c>
      <c r="C299" s="9">
        <v>877.57726049999997</v>
      </c>
      <c r="D299" s="9">
        <v>545.30105990000004</v>
      </c>
      <c r="E299" s="9">
        <v>1141.2587000000001</v>
      </c>
      <c r="F299" s="9">
        <v>709.14505970000005</v>
      </c>
      <c r="G299" s="9">
        <v>840.74</v>
      </c>
      <c r="H299" s="9">
        <v>1</v>
      </c>
      <c r="I299" s="9">
        <v>107.8336698</v>
      </c>
      <c r="J299" s="9" t="s">
        <v>102</v>
      </c>
    </row>
    <row r="300" spans="1:10">
      <c r="A300" s="9" t="s">
        <v>117</v>
      </c>
      <c r="B300" s="9" t="s">
        <v>74</v>
      </c>
      <c r="C300" s="9">
        <v>2343.3102140000001</v>
      </c>
      <c r="D300" s="9">
        <v>1456.0650109999999</v>
      </c>
      <c r="E300" s="9">
        <v>2955.1332000000002</v>
      </c>
      <c r="F300" s="9">
        <v>1836.234072</v>
      </c>
      <c r="G300" s="9">
        <v>2060.0633330000001</v>
      </c>
      <c r="H300" s="9">
        <v>1</v>
      </c>
      <c r="I300" s="9">
        <v>114.0619106</v>
      </c>
      <c r="J300" s="9" t="s">
        <v>102</v>
      </c>
    </row>
    <row r="301" spans="1:10">
      <c r="A301" s="9" t="s">
        <v>117</v>
      </c>
      <c r="B301" s="9" t="s">
        <v>75</v>
      </c>
      <c r="C301" s="9">
        <v>1882.52116</v>
      </c>
      <c r="D301" s="9">
        <v>1169.7440549999999</v>
      </c>
      <c r="E301" s="9">
        <v>2300.1273000000001</v>
      </c>
      <c r="F301" s="9">
        <v>1429.232401</v>
      </c>
      <c r="G301" s="9">
        <v>1661.538333</v>
      </c>
      <c r="H301" s="9">
        <v>1</v>
      </c>
      <c r="I301" s="9">
        <v>148.05578299999999</v>
      </c>
      <c r="J301" s="9" t="s">
        <v>103</v>
      </c>
    </row>
    <row r="302" spans="1:10">
      <c r="A302" s="9" t="s">
        <v>117</v>
      </c>
      <c r="B302" s="9" t="s">
        <v>77</v>
      </c>
      <c r="C302" s="9">
        <v>842.83649809999997</v>
      </c>
      <c r="D302" s="9">
        <v>523.71415769999999</v>
      </c>
      <c r="E302" s="9">
        <v>1193.2466999999999</v>
      </c>
      <c r="F302" s="9">
        <v>741.44889520000004</v>
      </c>
      <c r="G302" s="9">
        <v>936.09333330000004</v>
      </c>
      <c r="H302" s="9">
        <v>0</v>
      </c>
      <c r="I302" s="9">
        <v>184.29340719999999</v>
      </c>
      <c r="J302" s="9" t="s">
        <v>97</v>
      </c>
    </row>
    <row r="303" spans="1:10">
      <c r="A303" s="9" t="s">
        <v>117</v>
      </c>
      <c r="B303" s="9" t="s">
        <v>78</v>
      </c>
      <c r="C303" s="9">
        <v>2917.1297690000001</v>
      </c>
      <c r="D303" s="9">
        <v>1812.6198420000001</v>
      </c>
      <c r="E303" s="9">
        <v>3613.7132999999999</v>
      </c>
      <c r="F303" s="9">
        <v>2245.456647</v>
      </c>
      <c r="G303" s="9">
        <v>2581.353333</v>
      </c>
      <c r="H303" s="9">
        <v>2</v>
      </c>
      <c r="I303" s="9">
        <v>81.075246219999997</v>
      </c>
      <c r="J303" s="9" t="s">
        <v>106</v>
      </c>
    </row>
    <row r="304" spans="1:10">
      <c r="A304" s="9" t="s">
        <v>117</v>
      </c>
      <c r="B304" s="9" t="s">
        <v>80</v>
      </c>
      <c r="C304" s="9">
        <v>2793.9569120000001</v>
      </c>
      <c r="D304" s="9">
        <v>1736.083801</v>
      </c>
      <c r="E304" s="9">
        <v>3293.9025999999999</v>
      </c>
      <c r="F304" s="9">
        <v>2046.7355520000001</v>
      </c>
      <c r="G304" s="9">
        <v>2314.353333</v>
      </c>
      <c r="H304" s="9">
        <v>2</v>
      </c>
      <c r="I304" s="9">
        <v>100.5403319</v>
      </c>
      <c r="J304" s="9" t="s">
        <v>106</v>
      </c>
    </row>
    <row r="305" spans="1:10">
      <c r="A305" s="9" t="s">
        <v>117</v>
      </c>
      <c r="B305" s="9" t="s">
        <v>81</v>
      </c>
      <c r="C305" s="9">
        <v>2832.8413999999998</v>
      </c>
      <c r="D305" s="9">
        <v>1760.2454929999999</v>
      </c>
      <c r="E305" s="9">
        <v>3240.0216999999998</v>
      </c>
      <c r="F305" s="9">
        <v>2013.2555239999999</v>
      </c>
      <c r="G305" s="9">
        <v>2234.7266669999999</v>
      </c>
      <c r="H305" s="9">
        <v>2</v>
      </c>
      <c r="I305" s="9">
        <v>96.072125589999999</v>
      </c>
      <c r="J305" s="9" t="s">
        <v>106</v>
      </c>
    </row>
    <row r="306" spans="1:10">
      <c r="A306" s="9" t="s">
        <v>117</v>
      </c>
      <c r="B306" s="9" t="s">
        <v>82</v>
      </c>
      <c r="C306" s="9">
        <v>2591.9201819999998</v>
      </c>
      <c r="D306" s="9">
        <v>1610.544036</v>
      </c>
      <c r="E306" s="9">
        <v>3042.4564999999998</v>
      </c>
      <c r="F306" s="9">
        <v>1890.494238</v>
      </c>
      <c r="G306" s="9">
        <v>2118.8116669999999</v>
      </c>
      <c r="H306" s="9">
        <v>2</v>
      </c>
      <c r="I306" s="9">
        <v>99.909555190000006</v>
      </c>
      <c r="J306" s="9" t="s">
        <v>106</v>
      </c>
    </row>
    <row r="307" spans="1:10">
      <c r="A307" s="9" t="s">
        <v>117</v>
      </c>
      <c r="B307" s="9" t="s">
        <v>83</v>
      </c>
      <c r="C307" s="9">
        <v>1715.999791</v>
      </c>
      <c r="D307" s="9">
        <v>1066.272506</v>
      </c>
      <c r="E307" s="9">
        <v>1892.6204</v>
      </c>
      <c r="F307" s="9">
        <v>1176.0194309999999</v>
      </c>
      <c r="G307" s="9">
        <v>1339.385</v>
      </c>
      <c r="H307" s="9">
        <v>1</v>
      </c>
      <c r="I307" s="9">
        <v>93.680444499999993</v>
      </c>
      <c r="J307" s="9" t="s">
        <v>106</v>
      </c>
    </row>
    <row r="308" spans="1:10">
      <c r="A308" s="9" t="s">
        <v>117</v>
      </c>
      <c r="B308" s="9" t="s">
        <v>85</v>
      </c>
      <c r="C308" s="9">
        <v>487.17940299999998</v>
      </c>
      <c r="D308" s="9">
        <v>302.71915280000002</v>
      </c>
      <c r="E308" s="9">
        <v>688.73069999999996</v>
      </c>
      <c r="F308" s="9">
        <v>427.95728380000003</v>
      </c>
      <c r="G308" s="9">
        <v>592.95333330000005</v>
      </c>
      <c r="H308" s="9">
        <v>0</v>
      </c>
      <c r="I308" s="9">
        <v>149.16130219999999</v>
      </c>
      <c r="J308" s="9" t="s">
        <v>103</v>
      </c>
    </row>
  </sheetData>
  <hyperlinks>
    <hyperlink ref="A3" r:id="rId1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showGridLines="0" topLeftCell="V1" workbookViewId="0">
      <selection activeCell="Z3" sqref="Z3:AC57"/>
    </sheetView>
  </sheetViews>
  <sheetFormatPr defaultColWidth="10.625" defaultRowHeight="15.75"/>
  <cols>
    <col min="1" max="1" width="45.5" customWidth="1"/>
    <col min="2" max="2" width="17" customWidth="1"/>
    <col min="3" max="3" width="13.375" customWidth="1"/>
  </cols>
  <sheetData>
    <row r="1" spans="1:29">
      <c r="A1" s="16"/>
    </row>
    <row r="2" spans="1:29">
      <c r="A2" s="23"/>
      <c r="Z2" s="64" t="s">
        <v>122</v>
      </c>
      <c r="AA2" s="64"/>
      <c r="AB2" s="64"/>
      <c r="AC2" s="64"/>
    </row>
    <row r="3" spans="1:29">
      <c r="Z3" s="64" t="s">
        <v>123</v>
      </c>
      <c r="AA3" s="64"/>
      <c r="AB3" s="64"/>
      <c r="AC3" s="64"/>
    </row>
    <row r="4" spans="1:29">
      <c r="A4" s="24"/>
      <c r="Z4" s="65" t="s">
        <v>124</v>
      </c>
      <c r="AA4" s="65"/>
      <c r="AB4" s="65"/>
      <c r="AC4" s="65"/>
    </row>
    <row r="5" spans="1:29">
      <c r="A5" s="16" t="s">
        <v>131</v>
      </c>
      <c r="F5" s="25" t="s">
        <v>132</v>
      </c>
      <c r="N5" s="25" t="s">
        <v>133</v>
      </c>
      <c r="Z5" s="17"/>
      <c r="AA5" s="17"/>
      <c r="AB5" s="17"/>
      <c r="AC5" s="17"/>
    </row>
    <row r="6" spans="1:29">
      <c r="Z6" s="18" t="s">
        <v>125</v>
      </c>
      <c r="AA6" s="18" t="s">
        <v>126</v>
      </c>
      <c r="AB6" s="18" t="s">
        <v>127</v>
      </c>
      <c r="AC6" s="19" t="s">
        <v>128</v>
      </c>
    </row>
    <row r="7" spans="1:29">
      <c r="Z7" s="20" t="s">
        <v>12</v>
      </c>
      <c r="AA7" s="20">
        <v>299</v>
      </c>
      <c r="AB7" s="20">
        <v>235</v>
      </c>
      <c r="AC7" s="20">
        <v>341</v>
      </c>
    </row>
    <row r="8" spans="1:29">
      <c r="A8" s="16"/>
      <c r="Z8" s="20" t="s">
        <v>14</v>
      </c>
      <c r="AA8" s="20">
        <v>42</v>
      </c>
      <c r="AB8" s="20">
        <v>31</v>
      </c>
      <c r="AC8" s="20">
        <v>54</v>
      </c>
    </row>
    <row r="9" spans="1:29">
      <c r="Z9" s="20" t="s">
        <v>16</v>
      </c>
      <c r="AA9" s="20">
        <v>436</v>
      </c>
      <c r="AB9" s="20">
        <v>374</v>
      </c>
      <c r="AC9" s="20">
        <v>484</v>
      </c>
    </row>
    <row r="10" spans="1:29">
      <c r="Z10" s="20" t="s">
        <v>18</v>
      </c>
      <c r="AA10" s="20">
        <v>177</v>
      </c>
      <c r="AB10" s="20">
        <v>135</v>
      </c>
      <c r="AC10" s="20">
        <v>207</v>
      </c>
    </row>
    <row r="11" spans="1:29">
      <c r="Z11" s="20" t="s">
        <v>20</v>
      </c>
      <c r="AA11" s="21">
        <v>1238</v>
      </c>
      <c r="AB11" s="20">
        <v>49</v>
      </c>
      <c r="AC11" s="21">
        <v>3070</v>
      </c>
    </row>
    <row r="12" spans="1:29">
      <c r="Z12" s="20" t="s">
        <v>21</v>
      </c>
      <c r="AA12" s="20">
        <v>182</v>
      </c>
      <c r="AB12" s="20">
        <v>15</v>
      </c>
      <c r="AC12" s="20">
        <v>401</v>
      </c>
    </row>
    <row r="13" spans="1:29">
      <c r="Z13" s="20" t="s">
        <v>23</v>
      </c>
      <c r="AA13" s="20">
        <v>281</v>
      </c>
      <c r="AB13" s="20">
        <v>91</v>
      </c>
      <c r="AC13" s="20">
        <v>667</v>
      </c>
    </row>
    <row r="14" spans="1:29">
      <c r="Z14" s="20" t="s">
        <v>25</v>
      </c>
      <c r="AA14" s="20">
        <v>59</v>
      </c>
      <c r="AB14" s="20">
        <v>46</v>
      </c>
      <c r="AC14" s="20">
        <v>69</v>
      </c>
    </row>
    <row r="15" spans="1:29">
      <c r="Z15" s="20" t="s">
        <v>26</v>
      </c>
      <c r="AA15" s="20">
        <v>451</v>
      </c>
      <c r="AB15" s="20">
        <v>2</v>
      </c>
      <c r="AC15" s="21">
        <v>1172</v>
      </c>
    </row>
    <row r="16" spans="1:29">
      <c r="Z16" s="20" t="s">
        <v>28</v>
      </c>
      <c r="AA16" s="20">
        <v>846</v>
      </c>
      <c r="AB16" s="20">
        <v>204</v>
      </c>
      <c r="AC16" s="21">
        <v>1457</v>
      </c>
    </row>
    <row r="17" spans="1:29">
      <c r="Z17" s="20" t="s">
        <v>30</v>
      </c>
      <c r="AA17" s="20">
        <v>86</v>
      </c>
      <c r="AB17" s="20">
        <v>63</v>
      </c>
      <c r="AC17" s="20">
        <v>102</v>
      </c>
    </row>
    <row r="18" spans="1:29">
      <c r="Z18" s="20" t="s">
        <v>31</v>
      </c>
      <c r="AA18" s="20">
        <v>98</v>
      </c>
      <c r="AB18" s="20">
        <v>70</v>
      </c>
      <c r="AC18" s="20">
        <v>115</v>
      </c>
    </row>
    <row r="19" spans="1:29">
      <c r="Z19" s="20" t="s">
        <v>32</v>
      </c>
      <c r="AA19" s="20">
        <v>721</v>
      </c>
      <c r="AB19" s="20">
        <v>101</v>
      </c>
      <c r="AC19" s="21">
        <v>1447</v>
      </c>
    </row>
    <row r="20" spans="1:29">
      <c r="Z20" s="20" t="s">
        <v>34</v>
      </c>
      <c r="AA20" s="20">
        <v>854</v>
      </c>
      <c r="AB20" s="20">
        <v>151</v>
      </c>
      <c r="AC20" s="21">
        <v>2656</v>
      </c>
    </row>
    <row r="21" spans="1:29">
      <c r="Z21" s="20" t="s">
        <v>36</v>
      </c>
      <c r="AA21" s="20">
        <v>184</v>
      </c>
      <c r="AB21" s="20">
        <v>143</v>
      </c>
      <c r="AC21" s="20">
        <v>212</v>
      </c>
    </row>
    <row r="22" spans="1:29">
      <c r="Z22" s="20" t="s">
        <v>37</v>
      </c>
      <c r="AA22" s="20">
        <v>167</v>
      </c>
      <c r="AB22" s="20">
        <v>130</v>
      </c>
      <c r="AC22" s="20">
        <v>194</v>
      </c>
    </row>
    <row r="23" spans="1:29">
      <c r="Z23" s="20" t="s">
        <v>38</v>
      </c>
      <c r="AA23" s="20">
        <v>95</v>
      </c>
      <c r="AB23" s="20">
        <v>0</v>
      </c>
      <c r="AC23" s="20">
        <v>248</v>
      </c>
    </row>
    <row r="24" spans="1:29">
      <c r="Z24" s="20" t="s">
        <v>40</v>
      </c>
      <c r="AA24" s="20">
        <v>775</v>
      </c>
      <c r="AB24" s="20">
        <v>305</v>
      </c>
      <c r="AC24" s="21">
        <v>1871</v>
      </c>
    </row>
    <row r="25" spans="1:29">
      <c r="Z25" s="20" t="s">
        <v>42</v>
      </c>
      <c r="AA25" s="20">
        <v>88</v>
      </c>
      <c r="AB25" s="20">
        <v>69</v>
      </c>
      <c r="AC25" s="20">
        <v>102</v>
      </c>
    </row>
    <row r="26" spans="1:29">
      <c r="Z26" s="20" t="s">
        <v>43</v>
      </c>
      <c r="AA26" s="20">
        <v>182</v>
      </c>
      <c r="AB26" s="20">
        <v>16</v>
      </c>
      <c r="AC26" s="20">
        <v>576</v>
      </c>
    </row>
    <row r="27" spans="1:29">
      <c r="Z27" s="20" t="s">
        <v>44</v>
      </c>
      <c r="AA27" s="20">
        <v>834</v>
      </c>
      <c r="AB27" s="20">
        <v>111</v>
      </c>
      <c r="AC27" s="21">
        <v>2486</v>
      </c>
    </row>
    <row r="28" spans="1:29">
      <c r="Z28" s="20" t="s">
        <v>46</v>
      </c>
      <c r="AA28" s="21">
        <v>1785</v>
      </c>
      <c r="AB28" s="20">
        <v>503</v>
      </c>
      <c r="AC28" s="21">
        <v>4767</v>
      </c>
    </row>
    <row r="29" spans="1:29">
      <c r="A29" s="17"/>
      <c r="B29" s="17"/>
      <c r="C29" s="17"/>
      <c r="D29" s="17"/>
      <c r="E29" s="17"/>
      <c r="F29" s="17"/>
      <c r="Z29" s="20" t="s">
        <v>47</v>
      </c>
      <c r="AA29" s="20">
        <v>325</v>
      </c>
      <c r="AB29" s="20">
        <v>246</v>
      </c>
      <c r="AC29" s="20">
        <v>376</v>
      </c>
    </row>
    <row r="30" spans="1:29">
      <c r="A30" s="17"/>
      <c r="F30" s="17"/>
      <c r="Z30" s="20" t="s">
        <v>48</v>
      </c>
      <c r="AA30" s="20">
        <v>176</v>
      </c>
      <c r="AB30" s="20">
        <v>142</v>
      </c>
      <c r="AC30" s="20">
        <v>202</v>
      </c>
    </row>
    <row r="31" spans="1:29">
      <c r="A31" s="17"/>
      <c r="F31" s="17"/>
      <c r="Z31" s="20" t="s">
        <v>50</v>
      </c>
      <c r="AA31" s="20">
        <v>866</v>
      </c>
      <c r="AB31" s="20">
        <v>46</v>
      </c>
      <c r="AC31" s="21">
        <v>2733</v>
      </c>
    </row>
    <row r="32" spans="1:29">
      <c r="A32" s="17"/>
      <c r="F32" s="17"/>
      <c r="Z32" s="20" t="s">
        <v>52</v>
      </c>
      <c r="AA32" s="20">
        <v>65</v>
      </c>
      <c r="AB32" s="20">
        <v>46</v>
      </c>
      <c r="AC32" s="20">
        <v>77</v>
      </c>
    </row>
    <row r="33" spans="1:29">
      <c r="A33" s="17"/>
      <c r="F33" s="17"/>
      <c r="Z33" s="20" t="s">
        <v>53</v>
      </c>
      <c r="AA33" s="20">
        <v>108</v>
      </c>
      <c r="AB33" s="20">
        <v>80</v>
      </c>
      <c r="AC33" s="20">
        <v>128</v>
      </c>
    </row>
    <row r="34" spans="1:29">
      <c r="A34" s="17"/>
      <c r="F34" s="17"/>
      <c r="Z34" s="20" t="s">
        <v>54</v>
      </c>
      <c r="AA34" s="20">
        <v>287</v>
      </c>
      <c r="AB34" s="20">
        <v>30</v>
      </c>
      <c r="AC34" s="20">
        <v>947</v>
      </c>
    </row>
    <row r="35" spans="1:29">
      <c r="A35" s="17"/>
      <c r="F35" s="17"/>
      <c r="Z35" s="20" t="s">
        <v>56</v>
      </c>
      <c r="AA35" s="20">
        <v>84</v>
      </c>
      <c r="AB35" s="20">
        <v>64</v>
      </c>
      <c r="AC35" s="20">
        <v>99</v>
      </c>
    </row>
    <row r="36" spans="1:29">
      <c r="A36" s="17"/>
      <c r="F36" s="17"/>
      <c r="Z36" s="20" t="s">
        <v>57</v>
      </c>
      <c r="AA36" s="21">
        <v>1462</v>
      </c>
      <c r="AB36" s="20">
        <v>449</v>
      </c>
      <c r="AC36" s="21">
        <v>3629</v>
      </c>
    </row>
    <row r="37" spans="1:29">
      <c r="A37" s="17"/>
      <c r="F37" s="17"/>
      <c r="Z37" s="20" t="s">
        <v>59</v>
      </c>
      <c r="AA37" s="20">
        <v>128</v>
      </c>
      <c r="AB37" s="20">
        <v>96</v>
      </c>
      <c r="AC37" s="20">
        <v>151</v>
      </c>
    </row>
    <row r="38" spans="1:29">
      <c r="A38" s="17"/>
      <c r="F38" s="17"/>
      <c r="Z38" s="20" t="s">
        <v>60</v>
      </c>
      <c r="AA38" s="21">
        <v>4141</v>
      </c>
      <c r="AB38" s="21">
        <v>1783</v>
      </c>
      <c r="AC38" s="21">
        <v>10340</v>
      </c>
    </row>
    <row r="39" spans="1:29">
      <c r="A39" s="17"/>
      <c r="F39" s="17"/>
      <c r="Z39" s="20" t="s">
        <v>62</v>
      </c>
      <c r="AA39" s="20">
        <v>633</v>
      </c>
      <c r="AB39" s="20">
        <v>516</v>
      </c>
      <c r="AC39" s="20">
        <v>717</v>
      </c>
    </row>
    <row r="40" spans="1:29">
      <c r="A40" s="17"/>
      <c r="F40" s="17"/>
      <c r="Z40" s="20" t="s">
        <v>64</v>
      </c>
      <c r="AA40" s="20">
        <v>41</v>
      </c>
      <c r="AB40" s="20">
        <v>30</v>
      </c>
      <c r="AC40" s="20">
        <v>50</v>
      </c>
    </row>
    <row r="41" spans="1:29">
      <c r="A41" s="17"/>
      <c r="F41" s="17"/>
      <c r="Z41" s="20" t="s">
        <v>65</v>
      </c>
      <c r="AA41" s="20">
        <v>712</v>
      </c>
      <c r="AB41" s="20">
        <v>609</v>
      </c>
      <c r="AC41" s="20">
        <v>800</v>
      </c>
    </row>
    <row r="42" spans="1:29">
      <c r="A42" s="17"/>
      <c r="F42" s="17"/>
      <c r="Z42" s="20" t="s">
        <v>66</v>
      </c>
      <c r="AA42" s="20">
        <v>234</v>
      </c>
      <c r="AB42" s="20">
        <v>197</v>
      </c>
      <c r="AC42" s="20">
        <v>263</v>
      </c>
    </row>
    <row r="43" spans="1:29">
      <c r="A43" s="17"/>
      <c r="F43" s="17"/>
      <c r="Z43" s="20" t="s">
        <v>68</v>
      </c>
      <c r="AA43" s="20">
        <v>118</v>
      </c>
      <c r="AB43" s="20">
        <v>5</v>
      </c>
      <c r="AC43" s="20">
        <v>252</v>
      </c>
    </row>
    <row r="44" spans="1:29">
      <c r="A44" s="17"/>
      <c r="F44" s="17"/>
      <c r="Z44" s="20" t="s">
        <v>69</v>
      </c>
      <c r="AA44" s="20">
        <v>794</v>
      </c>
      <c r="AB44" s="20">
        <v>680</v>
      </c>
      <c r="AC44" s="20">
        <v>891</v>
      </c>
    </row>
    <row r="45" spans="1:29">
      <c r="A45" s="17"/>
      <c r="F45" s="17"/>
      <c r="Z45" s="20" t="s">
        <v>70</v>
      </c>
      <c r="AA45" s="20">
        <v>63</v>
      </c>
      <c r="AB45" s="20">
        <v>48</v>
      </c>
      <c r="AC45" s="20">
        <v>74</v>
      </c>
    </row>
    <row r="46" spans="1:29">
      <c r="A46" s="17"/>
      <c r="F46" s="17"/>
      <c r="Z46" s="20" t="s">
        <v>71</v>
      </c>
      <c r="AA46" s="20">
        <v>138</v>
      </c>
      <c r="AB46" s="20">
        <v>3</v>
      </c>
      <c r="AC46" s="20">
        <v>312</v>
      </c>
    </row>
    <row r="47" spans="1:29">
      <c r="A47" s="17"/>
      <c r="F47" s="17"/>
      <c r="Z47" s="20" t="s">
        <v>73</v>
      </c>
      <c r="AA47" s="20">
        <v>49</v>
      </c>
      <c r="AB47" s="20">
        <v>35</v>
      </c>
      <c r="AC47" s="20">
        <v>59</v>
      </c>
    </row>
    <row r="48" spans="1:29">
      <c r="A48" s="17"/>
      <c r="F48" s="17"/>
      <c r="Z48" s="20" t="s">
        <v>74</v>
      </c>
      <c r="AA48" s="20">
        <v>411</v>
      </c>
      <c r="AB48" s="20">
        <v>345</v>
      </c>
      <c r="AC48" s="20">
        <v>461</v>
      </c>
    </row>
    <row r="49" spans="1:29">
      <c r="A49" s="17"/>
      <c r="F49" s="17"/>
      <c r="Z49" s="20" t="s">
        <v>75</v>
      </c>
      <c r="AA49" s="21">
        <v>1554</v>
      </c>
      <c r="AB49" s="21">
        <v>1334</v>
      </c>
      <c r="AC49" s="21">
        <v>1750</v>
      </c>
    </row>
    <row r="50" spans="1:29">
      <c r="A50" s="17"/>
      <c r="F50" s="17"/>
      <c r="Z50" s="20" t="s">
        <v>77</v>
      </c>
      <c r="AA50" s="20">
        <v>157</v>
      </c>
      <c r="AB50" s="20">
        <v>127</v>
      </c>
      <c r="AC50" s="20">
        <v>192</v>
      </c>
    </row>
    <row r="51" spans="1:29">
      <c r="A51" s="17"/>
      <c r="F51" s="17"/>
      <c r="Z51" s="20" t="s">
        <v>78</v>
      </c>
      <c r="AA51" s="20">
        <v>165</v>
      </c>
      <c r="AB51" s="20">
        <v>47</v>
      </c>
      <c r="AC51" s="20">
        <v>351</v>
      </c>
    </row>
    <row r="52" spans="1:29">
      <c r="A52" s="17"/>
      <c r="F52" s="17"/>
      <c r="Z52" s="20" t="s">
        <v>80</v>
      </c>
      <c r="AA52" s="20">
        <v>276</v>
      </c>
      <c r="AB52" s="20">
        <v>5</v>
      </c>
      <c r="AC52" s="20">
        <v>652</v>
      </c>
    </row>
    <row r="53" spans="1:29">
      <c r="A53" s="17"/>
      <c r="F53" s="17"/>
      <c r="Z53" s="20" t="s">
        <v>81</v>
      </c>
      <c r="AA53" s="20">
        <v>236</v>
      </c>
      <c r="AB53" s="20">
        <v>14</v>
      </c>
      <c r="AC53" s="20">
        <v>456</v>
      </c>
    </row>
    <row r="54" spans="1:29">
      <c r="A54" s="17"/>
      <c r="F54" s="17"/>
      <c r="Z54" s="20" t="s">
        <v>82</v>
      </c>
      <c r="AA54" s="20">
        <v>114</v>
      </c>
      <c r="AB54" s="20">
        <v>80</v>
      </c>
      <c r="AC54" s="20">
        <v>137</v>
      </c>
    </row>
    <row r="55" spans="1:29">
      <c r="A55" s="17"/>
      <c r="F55" s="17"/>
      <c r="Z55" s="20" t="s">
        <v>83</v>
      </c>
      <c r="AA55" s="20">
        <v>109</v>
      </c>
      <c r="AB55" s="20">
        <v>0</v>
      </c>
      <c r="AC55" s="20">
        <v>256</v>
      </c>
    </row>
    <row r="56" spans="1:29">
      <c r="A56" s="17"/>
      <c r="F56" s="17"/>
      <c r="Z56" s="20" t="s">
        <v>85</v>
      </c>
      <c r="AA56" s="20">
        <v>35</v>
      </c>
      <c r="AB56" s="20">
        <v>24</v>
      </c>
      <c r="AC56" s="20">
        <v>44</v>
      </c>
    </row>
    <row r="57" spans="1:29">
      <c r="A57" s="17"/>
      <c r="F57" s="17"/>
      <c r="Z57" s="19" t="s">
        <v>129</v>
      </c>
      <c r="AA57" s="22">
        <v>23361</v>
      </c>
      <c r="AB57" s="22">
        <v>9925</v>
      </c>
      <c r="AC57" s="22">
        <v>49097</v>
      </c>
    </row>
    <row r="58" spans="1:29">
      <c r="A58" s="17"/>
      <c r="F58" s="17"/>
      <c r="Z58" s="17"/>
      <c r="AA58" s="17"/>
      <c r="AB58" s="17"/>
      <c r="AC58" s="17"/>
    </row>
    <row r="59" spans="1:29">
      <c r="A59" s="17"/>
      <c r="F59" s="17"/>
      <c r="Z59" s="17" t="s">
        <v>130</v>
      </c>
      <c r="AA59" s="17"/>
      <c r="AB59" s="17"/>
      <c r="AC59" s="17"/>
    </row>
    <row r="60" spans="1:29">
      <c r="A60" s="17"/>
      <c r="F60" s="17"/>
    </row>
    <row r="61" spans="1:29">
      <c r="A61" s="17"/>
      <c r="F61" s="17"/>
    </row>
    <row r="62" spans="1:29">
      <c r="A62" s="17"/>
      <c r="F62" s="17"/>
    </row>
    <row r="63" spans="1:29">
      <c r="A63" s="17"/>
      <c r="F63" s="17"/>
    </row>
    <row r="64" spans="1:29">
      <c r="A64" s="17"/>
      <c r="F64" s="17"/>
    </row>
    <row r="65" spans="1:6">
      <c r="A65" s="17"/>
      <c r="F65" s="17"/>
    </row>
    <row r="66" spans="1:6">
      <c r="A66" s="17"/>
      <c r="F66" s="17"/>
    </row>
    <row r="67" spans="1:6">
      <c r="A67" s="17"/>
      <c r="F67" s="17"/>
    </row>
    <row r="68" spans="1:6">
      <c r="A68" s="17"/>
      <c r="F68" s="17"/>
    </row>
    <row r="69" spans="1:6">
      <c r="A69" s="17"/>
      <c r="F69" s="17"/>
    </row>
    <row r="70" spans="1:6">
      <c r="A70" s="17"/>
      <c r="F70" s="17"/>
    </row>
    <row r="71" spans="1:6">
      <c r="A71" s="17"/>
      <c r="F71" s="17"/>
    </row>
    <row r="72" spans="1:6">
      <c r="A72" s="17"/>
      <c r="F72" s="17"/>
    </row>
    <row r="73" spans="1:6">
      <c r="A73" s="17"/>
      <c r="F73" s="17"/>
    </row>
    <row r="74" spans="1:6">
      <c r="A74" s="17"/>
      <c r="F74" s="17"/>
    </row>
    <row r="75" spans="1:6">
      <c r="A75" s="17"/>
      <c r="F75" s="17"/>
    </row>
    <row r="76" spans="1:6">
      <c r="A76" s="17"/>
      <c r="F76" s="17"/>
    </row>
    <row r="77" spans="1:6">
      <c r="A77" s="17"/>
      <c r="F77" s="17"/>
    </row>
    <row r="78" spans="1:6">
      <c r="A78" s="17"/>
      <c r="F78" s="17"/>
    </row>
    <row r="79" spans="1:6">
      <c r="A79" s="17"/>
      <c r="F79" s="17"/>
    </row>
    <row r="80" spans="1:6">
      <c r="A80" s="17"/>
      <c r="F80" s="17"/>
    </row>
    <row r="81" spans="1:6">
      <c r="A81" s="17"/>
      <c r="F81" s="17"/>
    </row>
    <row r="82" spans="1:6">
      <c r="A82" s="17"/>
      <c r="F82" s="17"/>
    </row>
    <row r="83" spans="1:6">
      <c r="A83" s="17"/>
      <c r="F83" s="17"/>
    </row>
    <row r="84" spans="1:6">
      <c r="A84" s="17"/>
      <c r="F84" s="17"/>
    </row>
    <row r="85" spans="1:6">
      <c r="A85" s="17"/>
      <c r="F85" s="17"/>
    </row>
    <row r="86" spans="1:6">
      <c r="A86" s="17"/>
      <c r="F86" s="17"/>
    </row>
    <row r="87" spans="1:6">
      <c r="A87" s="17"/>
      <c r="F87" s="17"/>
    </row>
    <row r="88" spans="1:6">
      <c r="A88" s="17"/>
      <c r="B88" s="17"/>
      <c r="C88" s="17"/>
      <c r="D88" s="17"/>
      <c r="E88" s="17"/>
      <c r="F88" s="17"/>
    </row>
  </sheetData>
  <mergeCells count="3">
    <mergeCell ref="Z2:AC2"/>
    <mergeCell ref="Z3:AC3"/>
    <mergeCell ref="Z4:AC4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82"/>
  <sheetViews>
    <sheetView showGridLines="0" topLeftCell="A24" zoomScale="85" zoomScaleNormal="85" workbookViewId="0">
      <selection activeCell="E17" sqref="E17"/>
    </sheetView>
  </sheetViews>
  <sheetFormatPr defaultColWidth="10.625" defaultRowHeight="15.75"/>
  <cols>
    <col min="1" max="1" width="21.875" customWidth="1"/>
    <col min="2" max="2" width="21.625" customWidth="1"/>
    <col min="3" max="3" width="27.625" customWidth="1"/>
    <col min="19" max="19" width="43" bestFit="1" customWidth="1"/>
    <col min="20" max="20" width="12.125" bestFit="1" customWidth="1"/>
  </cols>
  <sheetData>
    <row r="2" spans="1:10" ht="16.5" thickBot="1"/>
    <row r="3" spans="1:10">
      <c r="A3" s="29"/>
      <c r="B3" s="5"/>
      <c r="C3" s="5"/>
      <c r="D3" s="5"/>
      <c r="E3" s="6"/>
    </row>
    <row r="4" spans="1:10">
      <c r="A4" s="66" t="s">
        <v>134</v>
      </c>
      <c r="B4" s="67"/>
      <c r="C4" s="67"/>
      <c r="D4" s="67"/>
      <c r="E4" s="68"/>
      <c r="F4" s="17"/>
    </row>
    <row r="5" spans="1:10">
      <c r="A5" s="66" t="s">
        <v>135</v>
      </c>
      <c r="B5" s="67"/>
      <c r="C5" s="67"/>
      <c r="D5" s="67"/>
      <c r="E5" s="68"/>
      <c r="F5" s="17"/>
    </row>
    <row r="6" spans="1:10">
      <c r="A6" s="30"/>
      <c r="B6" s="26"/>
      <c r="C6" s="26"/>
      <c r="D6" s="26"/>
      <c r="E6" s="31"/>
      <c r="F6" s="17"/>
    </row>
    <row r="7" spans="1:10">
      <c r="A7" s="32" t="s">
        <v>136</v>
      </c>
      <c r="B7" s="18" t="s">
        <v>96</v>
      </c>
      <c r="C7" s="18" t="s">
        <v>75</v>
      </c>
      <c r="D7" s="18" t="s">
        <v>20</v>
      </c>
      <c r="E7" s="33" t="s">
        <v>60</v>
      </c>
      <c r="F7" s="17"/>
    </row>
    <row r="8" spans="1:10">
      <c r="A8" s="32" t="s">
        <v>137</v>
      </c>
      <c r="B8" s="20">
        <v>3500</v>
      </c>
      <c r="C8" s="20">
        <v>3200</v>
      </c>
      <c r="D8" s="20">
        <v>3000</v>
      </c>
      <c r="E8" s="34">
        <v>3600</v>
      </c>
      <c r="F8" s="17"/>
      <c r="H8">
        <f>SUM(B8:E8)</f>
        <v>13300</v>
      </c>
      <c r="I8">
        <f>0.9*H8</f>
        <v>11970</v>
      </c>
      <c r="J8">
        <f>I8*2</f>
        <v>23940</v>
      </c>
    </row>
    <row r="9" spans="1:10">
      <c r="A9" s="35"/>
      <c r="B9" s="36">
        <f>B8*$B$10</f>
        <v>3150</v>
      </c>
      <c r="C9" s="36">
        <f>C8*$B$10</f>
        <v>2880</v>
      </c>
      <c r="D9" s="36">
        <f>D8*$B$10</f>
        <v>2700</v>
      </c>
      <c r="E9" s="36">
        <f>E8*$B$10</f>
        <v>3240</v>
      </c>
      <c r="F9" s="17"/>
    </row>
    <row r="10" spans="1:10">
      <c r="A10" s="38" t="s">
        <v>138</v>
      </c>
      <c r="B10" s="39">
        <v>0.9</v>
      </c>
      <c r="C10" s="36"/>
      <c r="D10" s="36"/>
      <c r="E10" s="37"/>
      <c r="F10" s="17"/>
    </row>
    <row r="11" spans="1:10">
      <c r="A11" s="35"/>
      <c r="B11" s="36"/>
      <c r="C11" s="36"/>
      <c r="D11" s="36"/>
      <c r="E11" s="37"/>
      <c r="F11" s="17"/>
    </row>
    <row r="12" spans="1:10">
      <c r="A12" s="35" t="s">
        <v>139</v>
      </c>
      <c r="B12" s="36"/>
      <c r="C12" s="36"/>
      <c r="D12" s="36"/>
      <c r="E12" s="37">
        <v>8</v>
      </c>
      <c r="F12" s="17"/>
    </row>
    <row r="13" spans="1:10">
      <c r="A13" s="35" t="s">
        <v>140</v>
      </c>
      <c r="B13" s="36"/>
      <c r="C13" s="36"/>
      <c r="D13" s="36"/>
      <c r="E13" s="37">
        <v>21.65</v>
      </c>
      <c r="F13" s="17"/>
    </row>
    <row r="14" spans="1:10">
      <c r="A14" s="35" t="s">
        <v>141</v>
      </c>
      <c r="B14" s="36"/>
      <c r="C14" s="36"/>
      <c r="D14" s="36"/>
      <c r="E14" s="37">
        <v>30</v>
      </c>
      <c r="F14" s="17"/>
    </row>
    <row r="15" spans="1:10">
      <c r="A15" s="35" t="s">
        <v>142</v>
      </c>
      <c r="B15" s="36"/>
      <c r="C15" s="36"/>
      <c r="D15" s="36"/>
      <c r="E15" s="37">
        <v>0.25</v>
      </c>
      <c r="F15" s="17"/>
    </row>
    <row r="16" spans="1:10">
      <c r="A16" s="35" t="s">
        <v>143</v>
      </c>
      <c r="B16" s="36"/>
      <c r="C16" s="36"/>
      <c r="D16" s="36"/>
      <c r="E16" s="40">
        <v>1000</v>
      </c>
      <c r="F16" s="17"/>
    </row>
    <row r="17" spans="1:27">
      <c r="A17" s="38" t="s">
        <v>144</v>
      </c>
      <c r="B17" s="36"/>
      <c r="C17" s="36"/>
      <c r="D17" s="36"/>
      <c r="E17" s="40">
        <v>3704000</v>
      </c>
      <c r="F17" s="17"/>
    </row>
    <row r="18" spans="1:27">
      <c r="A18" s="38" t="s">
        <v>145</v>
      </c>
      <c r="B18" s="36"/>
      <c r="C18" s="36"/>
      <c r="D18" s="36"/>
      <c r="E18" s="40">
        <v>2000</v>
      </c>
      <c r="F18" s="17"/>
    </row>
    <row r="19" spans="1:27" ht="16.5" thickBot="1">
      <c r="A19" s="41"/>
      <c r="B19" s="42"/>
      <c r="C19" s="42"/>
      <c r="D19" s="42"/>
      <c r="E19" s="43"/>
      <c r="F19" s="17"/>
    </row>
    <row r="21" spans="1:27">
      <c r="A21" s="64"/>
      <c r="B21" s="64"/>
      <c r="C21" s="64"/>
      <c r="D21" s="64"/>
      <c r="E21" s="64"/>
    </row>
    <row r="22" spans="1:27">
      <c r="A22" s="64"/>
      <c r="B22" s="64"/>
      <c r="C22" s="64"/>
      <c r="D22" s="64"/>
      <c r="E22" s="64"/>
    </row>
    <row r="23" spans="1:27">
      <c r="A23" s="64"/>
      <c r="B23" s="64"/>
      <c r="C23" s="64"/>
      <c r="D23" s="64"/>
      <c r="E23" s="64"/>
    </row>
    <row r="24" spans="1:27" ht="16.5" thickBo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7">
      <c r="A25" s="69"/>
      <c r="B25" s="70"/>
      <c r="C25" s="70"/>
      <c r="D25" s="70"/>
      <c r="E25" s="70"/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6"/>
    </row>
    <row r="26" spans="1:27">
      <c r="A26" s="66" t="s">
        <v>146</v>
      </c>
      <c r="B26" s="67"/>
      <c r="C26" s="67"/>
      <c r="D26" s="67"/>
      <c r="E26" s="67"/>
      <c r="F26" s="47"/>
      <c r="G26" s="67" t="s">
        <v>148</v>
      </c>
      <c r="H26" s="67"/>
      <c r="I26" s="67"/>
      <c r="J26" s="67"/>
      <c r="K26" s="67"/>
      <c r="L26" s="36"/>
      <c r="M26" s="67" t="s">
        <v>149</v>
      </c>
      <c r="N26" s="67"/>
      <c r="O26" s="67"/>
      <c r="P26" s="67"/>
      <c r="Q26" s="67"/>
      <c r="R26" s="36"/>
      <c r="S26" s="36"/>
      <c r="T26" s="36"/>
      <c r="U26" s="37"/>
    </row>
    <row r="27" spans="1:27">
      <c r="A27" s="66" t="s">
        <v>147</v>
      </c>
      <c r="B27" s="67"/>
      <c r="C27" s="67"/>
      <c r="D27" s="67"/>
      <c r="E27" s="67"/>
      <c r="F27" s="47"/>
      <c r="G27" s="67" t="s">
        <v>151</v>
      </c>
      <c r="H27" s="67"/>
      <c r="I27" s="67"/>
      <c r="J27" s="67"/>
      <c r="K27" s="67"/>
      <c r="L27" s="36"/>
      <c r="M27" s="67" t="s">
        <v>152</v>
      </c>
      <c r="N27" s="67"/>
      <c r="O27" s="67"/>
      <c r="P27" s="67"/>
      <c r="Q27" s="67"/>
      <c r="R27" s="36"/>
      <c r="S27" s="36"/>
      <c r="T27" s="36"/>
      <c r="U27" s="37"/>
    </row>
    <row r="28" spans="1:27">
      <c r="A28" s="66" t="s">
        <v>150</v>
      </c>
      <c r="B28" s="67"/>
      <c r="C28" s="67"/>
      <c r="D28" s="67"/>
      <c r="E28" s="67"/>
      <c r="F28" s="47"/>
      <c r="G28" s="48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7"/>
    </row>
    <row r="29" spans="1:27">
      <c r="A29" s="49"/>
      <c r="B29" s="71" t="s">
        <v>153</v>
      </c>
      <c r="C29" s="71"/>
      <c r="D29" s="71"/>
      <c r="E29" s="71"/>
      <c r="F29" s="36"/>
      <c r="G29" s="20"/>
      <c r="H29" s="71" t="s">
        <v>153</v>
      </c>
      <c r="I29" s="71"/>
      <c r="J29" s="71"/>
      <c r="K29" s="71"/>
      <c r="L29" s="36"/>
      <c r="M29" s="20"/>
      <c r="N29" s="71" t="s">
        <v>153</v>
      </c>
      <c r="O29" s="71"/>
      <c r="P29" s="71"/>
      <c r="Q29" s="71"/>
      <c r="R29" s="36"/>
      <c r="S29" s="19" t="s">
        <v>154</v>
      </c>
      <c r="T29" s="20"/>
      <c r="U29" s="37"/>
    </row>
    <row r="30" spans="1:27">
      <c r="A30" s="32" t="s">
        <v>125</v>
      </c>
      <c r="B30" s="27" t="s">
        <v>96</v>
      </c>
      <c r="C30" s="27" t="s">
        <v>110</v>
      </c>
      <c r="D30" s="27" t="s">
        <v>115</v>
      </c>
      <c r="E30" s="27" t="s">
        <v>116</v>
      </c>
      <c r="F30" s="47"/>
      <c r="G30" s="19" t="s">
        <v>125</v>
      </c>
      <c r="H30" s="27" t="s">
        <v>96</v>
      </c>
      <c r="I30" s="27" t="s">
        <v>110</v>
      </c>
      <c r="J30" s="27" t="s">
        <v>115</v>
      </c>
      <c r="K30" s="27" t="s">
        <v>116</v>
      </c>
      <c r="L30" s="36"/>
      <c r="M30" s="19" t="s">
        <v>125</v>
      </c>
      <c r="N30" s="20" t="s">
        <v>96</v>
      </c>
      <c r="O30" s="20" t="s">
        <v>110</v>
      </c>
      <c r="P30" s="20" t="s">
        <v>115</v>
      </c>
      <c r="Q30" s="20" t="s">
        <v>116</v>
      </c>
      <c r="R30" s="36"/>
      <c r="S30" s="20" t="s">
        <v>155</v>
      </c>
      <c r="T30" s="20">
        <v>1.96</v>
      </c>
      <c r="U30" s="37"/>
      <c r="W30" s="19" t="s">
        <v>125</v>
      </c>
      <c r="X30" s="20" t="s">
        <v>96</v>
      </c>
      <c r="Y30" s="20" t="s">
        <v>110</v>
      </c>
      <c r="Z30" s="20" t="s">
        <v>115</v>
      </c>
      <c r="AA30" s="20" t="s">
        <v>116</v>
      </c>
    </row>
    <row r="31" spans="1:27">
      <c r="A31" s="49" t="s">
        <v>12</v>
      </c>
      <c r="B31" s="28">
        <v>2377.13</v>
      </c>
      <c r="C31" s="28">
        <v>1999.3</v>
      </c>
      <c r="D31" s="28">
        <v>5181.3</v>
      </c>
      <c r="E31" s="28">
        <v>2627.15</v>
      </c>
      <c r="F31" s="36"/>
      <c r="G31" s="20" t="s">
        <v>12</v>
      </c>
      <c r="H31" s="21">
        <v>1564</v>
      </c>
      <c r="I31" s="21">
        <v>1334</v>
      </c>
      <c r="J31" s="21">
        <v>3485</v>
      </c>
      <c r="K31" s="21">
        <v>1689</v>
      </c>
      <c r="L31" s="36"/>
      <c r="M31" s="20" t="s">
        <v>12</v>
      </c>
      <c r="N31" s="21">
        <v>1091</v>
      </c>
      <c r="O31" s="20">
        <v>910</v>
      </c>
      <c r="P31" s="21">
        <v>2345</v>
      </c>
      <c r="Q31" s="21">
        <v>1225</v>
      </c>
      <c r="R31" s="36"/>
      <c r="S31" s="20" t="s">
        <v>156</v>
      </c>
      <c r="T31" s="20">
        <v>6.5</v>
      </c>
      <c r="U31" s="37"/>
      <c r="W31" s="20" t="s">
        <v>12</v>
      </c>
      <c r="X31">
        <f>B31+H31*$T$32*2+N31/60*$T$33*2</f>
        <v>4033.0443333333337</v>
      </c>
      <c r="Y31">
        <f t="shared" ref="Y31:Z31" si="0">C31+I31*$T$32*2+O31/60*$T$33*2</f>
        <v>3398.1766666666663</v>
      </c>
      <c r="Z31">
        <f t="shared" si="0"/>
        <v>8814.5283333333336</v>
      </c>
      <c r="AA31">
        <f>E31+K31*$T$32*2+Q31/60*$T$33*2</f>
        <v>4446.1916666666666</v>
      </c>
    </row>
    <row r="32" spans="1:27">
      <c r="A32" s="49" t="s">
        <v>14</v>
      </c>
      <c r="B32" s="28">
        <v>10279.51</v>
      </c>
      <c r="C32" s="28">
        <v>10339.870000000001</v>
      </c>
      <c r="D32" s="28">
        <v>8745.18</v>
      </c>
      <c r="E32" s="28">
        <v>11511.77</v>
      </c>
      <c r="F32" s="36"/>
      <c r="G32" s="20" t="s">
        <v>14</v>
      </c>
      <c r="H32" s="21">
        <v>6454</v>
      </c>
      <c r="I32" s="21">
        <v>6514</v>
      </c>
      <c r="J32" s="21">
        <v>5323</v>
      </c>
      <c r="K32" s="21">
        <v>7278</v>
      </c>
      <c r="L32" s="36"/>
      <c r="M32" s="20" t="s">
        <v>14</v>
      </c>
      <c r="N32" s="21">
        <v>4862</v>
      </c>
      <c r="O32" s="21">
        <v>4881</v>
      </c>
      <c r="P32" s="21">
        <v>4213</v>
      </c>
      <c r="Q32" s="21">
        <v>5422</v>
      </c>
      <c r="R32" s="36"/>
      <c r="S32" s="19" t="s">
        <v>157</v>
      </c>
      <c r="T32" s="19">
        <v>0.3</v>
      </c>
      <c r="U32" s="37"/>
      <c r="W32" s="20" t="s">
        <v>14</v>
      </c>
      <c r="X32">
        <f t="shared" ref="X32:X43" si="1">B32+H32*$T$32*2+N32/60*$T$33*2</f>
        <v>17349.485333333334</v>
      </c>
      <c r="Y32">
        <f t="shared" ref="Y32:Y43" si="2">C32+I32*$T$32*2+O32/60*$T$33*2</f>
        <v>17458.341</v>
      </c>
      <c r="Z32">
        <f t="shared" ref="Z32:Z43" si="3">D32+J32*$T$32*2+P32/60*$T$33*2</f>
        <v>14709.729666666666</v>
      </c>
      <c r="AA32">
        <f t="shared" ref="AA32:AA43" si="4">E32+K32*$T$32*2+Q32/60*$T$33*2</f>
        <v>19444.438666666665</v>
      </c>
    </row>
    <row r="33" spans="1:27">
      <c r="A33" s="49" t="s">
        <v>16</v>
      </c>
      <c r="B33" s="28">
        <v>4697.58</v>
      </c>
      <c r="C33" s="28">
        <v>2194.3200000000002</v>
      </c>
      <c r="D33" s="28">
        <v>1906.81</v>
      </c>
      <c r="E33" s="28">
        <v>5731.32</v>
      </c>
      <c r="F33" s="36"/>
      <c r="G33" s="20" t="s">
        <v>16</v>
      </c>
      <c r="H33" s="21">
        <v>3099</v>
      </c>
      <c r="I33" s="21">
        <v>1345</v>
      </c>
      <c r="J33" s="21">
        <v>1145</v>
      </c>
      <c r="K33" s="21">
        <v>3750</v>
      </c>
      <c r="L33" s="36"/>
      <c r="M33" s="20" t="s">
        <v>16</v>
      </c>
      <c r="N33" s="21">
        <v>2154</v>
      </c>
      <c r="O33" s="21">
        <v>1053</v>
      </c>
      <c r="P33" s="20">
        <v>926</v>
      </c>
      <c r="Q33" s="21">
        <v>2641</v>
      </c>
      <c r="R33" s="36"/>
      <c r="S33" s="19" t="s">
        <v>158</v>
      </c>
      <c r="T33" s="19">
        <v>19.73</v>
      </c>
      <c r="U33" s="37"/>
      <c r="W33" s="20" t="s">
        <v>16</v>
      </c>
      <c r="X33">
        <f t="shared" si="1"/>
        <v>7973.5939999999991</v>
      </c>
      <c r="Y33">
        <f t="shared" si="2"/>
        <v>3693.8430000000003</v>
      </c>
      <c r="Z33">
        <f t="shared" si="3"/>
        <v>3202.8093333333331</v>
      </c>
      <c r="AA33">
        <f t="shared" si="4"/>
        <v>9718.2176666666674</v>
      </c>
    </row>
    <row r="34" spans="1:27">
      <c r="A34" s="49" t="s">
        <v>18</v>
      </c>
      <c r="B34" s="28">
        <v>2070.1799999999998</v>
      </c>
      <c r="C34" s="28">
        <v>1417.03</v>
      </c>
      <c r="D34" s="28">
        <v>4309.3599999999997</v>
      </c>
      <c r="E34" s="28">
        <v>2994.59</v>
      </c>
      <c r="F34" s="36"/>
      <c r="G34" s="20" t="s">
        <v>18</v>
      </c>
      <c r="H34" s="21">
        <v>1363</v>
      </c>
      <c r="I34" s="20">
        <v>939</v>
      </c>
      <c r="J34" s="21">
        <v>2908</v>
      </c>
      <c r="K34" s="21">
        <v>1966</v>
      </c>
      <c r="L34" s="36"/>
      <c r="M34" s="20" t="s">
        <v>18</v>
      </c>
      <c r="N34" s="20">
        <v>950</v>
      </c>
      <c r="O34" s="20">
        <v>648</v>
      </c>
      <c r="P34" s="21">
        <v>1946</v>
      </c>
      <c r="Q34" s="21">
        <v>1377</v>
      </c>
      <c r="R34" s="36"/>
      <c r="S34" s="19" t="s">
        <v>159</v>
      </c>
      <c r="T34" s="19">
        <v>2</v>
      </c>
      <c r="U34" s="37"/>
      <c r="W34" s="20" t="s">
        <v>18</v>
      </c>
      <c r="X34">
        <f t="shared" si="1"/>
        <v>3512.7633333333329</v>
      </c>
      <c r="Y34">
        <f t="shared" si="2"/>
        <v>2406.598</v>
      </c>
      <c r="Z34">
        <f t="shared" si="3"/>
        <v>7333.9793333333328</v>
      </c>
      <c r="AA34">
        <f t="shared" si="4"/>
        <v>5079.7970000000005</v>
      </c>
    </row>
    <row r="35" spans="1:27">
      <c r="A35" s="49" t="s">
        <v>20</v>
      </c>
      <c r="B35" s="28">
        <v>5727.39</v>
      </c>
      <c r="C35" s="28">
        <v>3457.97</v>
      </c>
      <c r="D35" s="20">
        <v>0</v>
      </c>
      <c r="E35" s="28">
        <v>6960.95</v>
      </c>
      <c r="F35" s="36"/>
      <c r="G35" s="20" t="s">
        <v>20</v>
      </c>
      <c r="H35" s="21">
        <v>3870</v>
      </c>
      <c r="I35" s="21">
        <v>2263</v>
      </c>
      <c r="J35" s="20">
        <v>0</v>
      </c>
      <c r="K35" s="21">
        <v>4692</v>
      </c>
      <c r="L35" s="36"/>
      <c r="M35" s="20" t="s">
        <v>20</v>
      </c>
      <c r="N35" s="21">
        <v>2584</v>
      </c>
      <c r="O35" s="21">
        <v>1594</v>
      </c>
      <c r="P35" s="20">
        <v>0</v>
      </c>
      <c r="Q35" s="21">
        <v>3145</v>
      </c>
      <c r="R35" s="36"/>
      <c r="S35" s="19" t="s">
        <v>160</v>
      </c>
      <c r="T35" s="19">
        <v>2</v>
      </c>
      <c r="U35" s="37"/>
      <c r="W35" s="20" t="s">
        <v>20</v>
      </c>
      <c r="X35">
        <f t="shared" si="1"/>
        <v>9748.8006666666679</v>
      </c>
      <c r="Y35">
        <f t="shared" si="2"/>
        <v>5864.090666666666</v>
      </c>
      <c r="Z35">
        <f t="shared" si="3"/>
        <v>0</v>
      </c>
      <c r="AA35">
        <f t="shared" si="4"/>
        <v>11844.511666666665</v>
      </c>
    </row>
    <row r="36" spans="1:27" ht="18.75">
      <c r="A36" s="49" t="s">
        <v>21</v>
      </c>
      <c r="B36" s="28">
        <v>3196.07</v>
      </c>
      <c r="C36" s="28">
        <v>1946.21</v>
      </c>
      <c r="D36" s="28">
        <v>2731.51</v>
      </c>
      <c r="E36" s="28">
        <v>4429.63</v>
      </c>
      <c r="F36" s="36"/>
      <c r="G36" s="20" t="s">
        <v>21</v>
      </c>
      <c r="H36" s="21">
        <v>2140</v>
      </c>
      <c r="I36" s="21">
        <v>1244</v>
      </c>
      <c r="J36" s="21">
        <v>1803</v>
      </c>
      <c r="K36" s="21">
        <v>2963</v>
      </c>
      <c r="L36" s="36"/>
      <c r="M36" s="20" t="s">
        <v>21</v>
      </c>
      <c r="N36" s="21">
        <v>1451</v>
      </c>
      <c r="O36" s="20">
        <v>910</v>
      </c>
      <c r="P36" s="21">
        <v>1252</v>
      </c>
      <c r="Q36" s="21">
        <v>2012</v>
      </c>
      <c r="R36" s="36"/>
      <c r="S36" s="20" t="s">
        <v>161</v>
      </c>
      <c r="T36" s="20">
        <v>80000000</v>
      </c>
      <c r="U36" s="37"/>
      <c r="W36" s="20" t="s">
        <v>21</v>
      </c>
      <c r="X36">
        <f t="shared" si="1"/>
        <v>5434.3443333333335</v>
      </c>
      <c r="Y36">
        <f t="shared" si="2"/>
        <v>3291.086666666667</v>
      </c>
      <c r="Z36">
        <f t="shared" si="3"/>
        <v>4636.7086666666673</v>
      </c>
      <c r="AA36">
        <f t="shared" si="4"/>
        <v>7530.6553333333341</v>
      </c>
    </row>
    <row r="37" spans="1:27" ht="18.75">
      <c r="A37" s="49" t="s">
        <v>23</v>
      </c>
      <c r="B37" s="28">
        <v>2066.02</v>
      </c>
      <c r="C37" s="28">
        <v>4525.53</v>
      </c>
      <c r="D37" s="28">
        <v>7170.87</v>
      </c>
      <c r="E37" s="20">
        <v>251.6</v>
      </c>
      <c r="F37" s="36"/>
      <c r="G37" s="20" t="s">
        <v>23</v>
      </c>
      <c r="H37" s="21">
        <v>1293</v>
      </c>
      <c r="I37" s="21">
        <v>2992</v>
      </c>
      <c r="J37" s="21">
        <v>4815</v>
      </c>
      <c r="K37" s="20">
        <v>154</v>
      </c>
      <c r="L37" s="36"/>
      <c r="M37" s="20" t="s">
        <v>23</v>
      </c>
      <c r="N37" s="20">
        <v>979</v>
      </c>
      <c r="O37" s="21">
        <v>2072</v>
      </c>
      <c r="P37" s="21">
        <v>3249</v>
      </c>
      <c r="Q37" s="20">
        <v>121</v>
      </c>
      <c r="R37" s="36"/>
      <c r="S37" s="20" t="s">
        <v>162</v>
      </c>
      <c r="T37" s="20">
        <v>17999.775020000001</v>
      </c>
      <c r="U37" s="37"/>
      <c r="W37" s="20" t="s">
        <v>23</v>
      </c>
      <c r="X37">
        <f t="shared" si="1"/>
        <v>3485.6756666666665</v>
      </c>
      <c r="Y37">
        <f t="shared" si="2"/>
        <v>7683.4153333333325</v>
      </c>
      <c r="Z37">
        <f t="shared" si="3"/>
        <v>12196.628999999999</v>
      </c>
      <c r="AA37">
        <f t="shared" si="4"/>
        <v>423.57766666666669</v>
      </c>
    </row>
    <row r="38" spans="1:27">
      <c r="A38" s="49" t="s">
        <v>25</v>
      </c>
      <c r="B38" s="28">
        <v>2008.29</v>
      </c>
      <c r="C38" s="28">
        <v>4009.85</v>
      </c>
      <c r="D38" s="28">
        <v>6875.67</v>
      </c>
      <c r="E38" s="20">
        <v>479.79</v>
      </c>
      <c r="F38" s="36"/>
      <c r="G38" s="20" t="s">
        <v>25</v>
      </c>
      <c r="H38" s="21">
        <v>1289</v>
      </c>
      <c r="I38" s="21">
        <v>2636</v>
      </c>
      <c r="J38" s="21">
        <v>4573</v>
      </c>
      <c r="K38" s="20">
        <v>300</v>
      </c>
      <c r="L38" s="36"/>
      <c r="M38" s="20" t="s">
        <v>25</v>
      </c>
      <c r="N38" s="20">
        <v>937</v>
      </c>
      <c r="O38" s="21">
        <v>1843</v>
      </c>
      <c r="P38" s="21">
        <v>3135</v>
      </c>
      <c r="Q38" s="20">
        <v>228</v>
      </c>
      <c r="R38" s="36"/>
      <c r="S38" s="19" t="s">
        <v>163</v>
      </c>
      <c r="T38" s="19">
        <v>4444</v>
      </c>
      <c r="U38" s="37"/>
      <c r="W38" s="20" t="s">
        <v>25</v>
      </c>
      <c r="X38">
        <f t="shared" si="1"/>
        <v>3397.9236666666666</v>
      </c>
      <c r="Y38">
        <f t="shared" si="2"/>
        <v>6803.5296666666663</v>
      </c>
      <c r="Z38">
        <f t="shared" si="3"/>
        <v>11681.254999999999</v>
      </c>
      <c r="AA38">
        <f t="shared" si="4"/>
        <v>809.73799999999994</v>
      </c>
    </row>
    <row r="39" spans="1:27">
      <c r="A39" s="49" t="s">
        <v>26</v>
      </c>
      <c r="B39" s="28">
        <v>3340.18</v>
      </c>
      <c r="C39" s="28">
        <v>3304.46</v>
      </c>
      <c r="D39" s="28">
        <v>6486.46</v>
      </c>
      <c r="E39" s="28">
        <v>2832.35</v>
      </c>
      <c r="F39" s="36"/>
      <c r="G39" s="20" t="s">
        <v>26</v>
      </c>
      <c r="H39" s="21">
        <v>2160</v>
      </c>
      <c r="I39" s="21">
        <v>2173</v>
      </c>
      <c r="J39" s="21">
        <v>4324</v>
      </c>
      <c r="K39" s="21">
        <v>1850</v>
      </c>
      <c r="L39" s="36"/>
      <c r="M39" s="20" t="s">
        <v>26</v>
      </c>
      <c r="N39" s="21">
        <v>1551</v>
      </c>
      <c r="O39" s="21">
        <v>1518</v>
      </c>
      <c r="P39" s="21">
        <v>2953</v>
      </c>
      <c r="Q39" s="21">
        <v>1307</v>
      </c>
      <c r="R39" s="36"/>
      <c r="S39" s="36"/>
      <c r="T39" s="36"/>
      <c r="U39" s="37"/>
      <c r="W39" s="20" t="s">
        <v>26</v>
      </c>
      <c r="X39">
        <f t="shared" si="1"/>
        <v>5656.2210000000005</v>
      </c>
      <c r="Y39">
        <f t="shared" si="2"/>
        <v>5606.598</v>
      </c>
      <c r="Z39">
        <f t="shared" si="3"/>
        <v>11022.949666666667</v>
      </c>
      <c r="AA39">
        <f t="shared" si="4"/>
        <v>4801.9203333333335</v>
      </c>
    </row>
    <row r="40" spans="1:27">
      <c r="A40" s="49" t="s">
        <v>28</v>
      </c>
      <c r="B40" s="28">
        <v>2391.4499999999998</v>
      </c>
      <c r="C40" s="28">
        <v>2602.35</v>
      </c>
      <c r="D40" s="28">
        <v>5723.21</v>
      </c>
      <c r="E40" s="28">
        <v>2255.16</v>
      </c>
      <c r="F40" s="36"/>
      <c r="G40" s="20" t="s">
        <v>28</v>
      </c>
      <c r="H40" s="21">
        <v>1535</v>
      </c>
      <c r="I40" s="21">
        <v>1718</v>
      </c>
      <c r="J40" s="21">
        <v>3854</v>
      </c>
      <c r="K40" s="21">
        <v>1455</v>
      </c>
      <c r="L40" s="36"/>
      <c r="M40" s="20" t="s">
        <v>28</v>
      </c>
      <c r="N40" s="21">
        <v>1116</v>
      </c>
      <c r="O40" s="21">
        <v>1192</v>
      </c>
      <c r="P40" s="21">
        <v>2588</v>
      </c>
      <c r="Q40" s="21">
        <v>1049</v>
      </c>
      <c r="R40" s="36"/>
      <c r="S40" s="36"/>
      <c r="T40" s="36"/>
      <c r="U40" s="37"/>
      <c r="W40" s="20" t="s">
        <v>28</v>
      </c>
      <c r="X40">
        <f t="shared" si="1"/>
        <v>4046.4059999999999</v>
      </c>
      <c r="Y40">
        <f t="shared" si="2"/>
        <v>4417.0886666666665</v>
      </c>
      <c r="Z40">
        <f t="shared" si="3"/>
        <v>9737.6513333333332</v>
      </c>
      <c r="AA40">
        <f t="shared" si="4"/>
        <v>3818.0523333333331</v>
      </c>
    </row>
    <row r="41" spans="1:27">
      <c r="A41" s="49" t="s">
        <v>30</v>
      </c>
      <c r="B41" s="20">
        <v>0</v>
      </c>
      <c r="C41" s="20">
        <v>0</v>
      </c>
      <c r="D41" s="20">
        <v>0</v>
      </c>
      <c r="E41" s="20">
        <v>0</v>
      </c>
      <c r="F41" s="36"/>
      <c r="G41" s="20" t="s">
        <v>30</v>
      </c>
      <c r="H41" s="20">
        <v>0</v>
      </c>
      <c r="I41" s="20">
        <v>0</v>
      </c>
      <c r="J41" s="20">
        <v>0</v>
      </c>
      <c r="K41" s="20">
        <v>0</v>
      </c>
      <c r="L41" s="36"/>
      <c r="M41" s="20" t="s">
        <v>30</v>
      </c>
      <c r="N41" s="20">
        <v>0</v>
      </c>
      <c r="O41" s="20">
        <v>0</v>
      </c>
      <c r="P41" s="20">
        <v>0</v>
      </c>
      <c r="Q41" s="20">
        <v>0</v>
      </c>
      <c r="R41" s="36"/>
      <c r="S41" s="36"/>
      <c r="T41" s="36"/>
      <c r="U41" s="37"/>
      <c r="W41" s="20" t="s">
        <v>30</v>
      </c>
      <c r="X41">
        <f t="shared" si="1"/>
        <v>0</v>
      </c>
      <c r="Y41">
        <f t="shared" si="2"/>
        <v>0</v>
      </c>
      <c r="Z41">
        <f t="shared" si="3"/>
        <v>0</v>
      </c>
      <c r="AA41">
        <f t="shared" si="4"/>
        <v>0</v>
      </c>
    </row>
    <row r="42" spans="1:27">
      <c r="A42" s="49" t="s">
        <v>31</v>
      </c>
      <c r="B42" s="28">
        <v>4684.21</v>
      </c>
      <c r="C42" s="28">
        <v>3663.06</v>
      </c>
      <c r="D42" s="28">
        <v>2282.9899999999998</v>
      </c>
      <c r="E42" s="28">
        <v>5917.77</v>
      </c>
      <c r="F42" s="36"/>
      <c r="G42" s="20" t="s">
        <v>31</v>
      </c>
      <c r="H42" s="21">
        <v>3159</v>
      </c>
      <c r="I42" s="21">
        <v>2305</v>
      </c>
      <c r="J42" s="21">
        <v>1464</v>
      </c>
      <c r="K42" s="21">
        <v>3982</v>
      </c>
      <c r="L42" s="36"/>
      <c r="M42" s="20" t="s">
        <v>31</v>
      </c>
      <c r="N42" s="21">
        <v>2116</v>
      </c>
      <c r="O42" s="21">
        <v>1730</v>
      </c>
      <c r="P42" s="21">
        <v>1066</v>
      </c>
      <c r="Q42" s="21">
        <v>2677</v>
      </c>
      <c r="R42" s="36"/>
      <c r="S42" s="36"/>
      <c r="T42" s="36"/>
      <c r="U42" s="37"/>
      <c r="W42" s="20" t="s">
        <v>31</v>
      </c>
      <c r="X42">
        <f t="shared" si="1"/>
        <v>7971.2326666666668</v>
      </c>
      <c r="Y42">
        <f t="shared" si="2"/>
        <v>6183.8233333333328</v>
      </c>
      <c r="Z42">
        <f t="shared" si="3"/>
        <v>3862.4626666666663</v>
      </c>
      <c r="AA42">
        <f t="shared" si="4"/>
        <v>10067.543666666668</v>
      </c>
    </row>
    <row r="43" spans="1:27">
      <c r="A43" s="49" t="s">
        <v>32</v>
      </c>
      <c r="B43" s="20">
        <v>997.66</v>
      </c>
      <c r="C43" s="28">
        <v>2391.4499999999998</v>
      </c>
      <c r="D43" s="28">
        <v>4959.1099999999997</v>
      </c>
      <c r="E43" s="28">
        <v>2231.21</v>
      </c>
      <c r="F43" s="36"/>
      <c r="G43" s="20" t="s">
        <v>32</v>
      </c>
      <c r="H43" s="20">
        <v>653</v>
      </c>
      <c r="I43" s="21">
        <v>1598</v>
      </c>
      <c r="J43" s="21">
        <v>3356</v>
      </c>
      <c r="K43" s="21">
        <v>1475</v>
      </c>
      <c r="L43" s="36"/>
      <c r="M43" s="20" t="s">
        <v>32</v>
      </c>
      <c r="N43" s="20">
        <v>460</v>
      </c>
      <c r="O43" s="21">
        <v>1087</v>
      </c>
      <c r="P43" s="21">
        <v>2235</v>
      </c>
      <c r="Q43" s="21">
        <v>1021</v>
      </c>
      <c r="R43" s="36"/>
      <c r="S43" s="36"/>
      <c r="T43" s="36"/>
      <c r="U43" s="37"/>
      <c r="W43" s="20" t="s">
        <v>32</v>
      </c>
      <c r="X43">
        <f t="shared" si="1"/>
        <v>1691.9866666666667</v>
      </c>
      <c r="Y43">
        <f t="shared" si="2"/>
        <v>4065.1336666666666</v>
      </c>
      <c r="Z43">
        <f t="shared" si="3"/>
        <v>8442.5949999999993</v>
      </c>
      <c r="AA43">
        <f t="shared" si="4"/>
        <v>3787.6876666666667</v>
      </c>
    </row>
    <row r="44" spans="1:27">
      <c r="A44" s="49" t="s">
        <v>34</v>
      </c>
      <c r="B44" s="20">
        <v>752.79</v>
      </c>
      <c r="C44" s="28">
        <v>2790.26</v>
      </c>
      <c r="D44" s="28">
        <v>5427.43</v>
      </c>
      <c r="E44" s="28">
        <v>1677.34</v>
      </c>
      <c r="F44" s="36"/>
      <c r="G44" s="20" t="s">
        <v>34</v>
      </c>
      <c r="H44" s="20">
        <v>480</v>
      </c>
      <c r="I44" s="21">
        <v>1848</v>
      </c>
      <c r="J44" s="21">
        <v>3650</v>
      </c>
      <c r="K44" s="21">
        <v>1094</v>
      </c>
      <c r="L44" s="36"/>
      <c r="M44" s="20" t="s">
        <v>34</v>
      </c>
      <c r="N44" s="20">
        <v>353</v>
      </c>
      <c r="O44" s="21">
        <v>1276</v>
      </c>
      <c r="P44" s="21">
        <v>2456</v>
      </c>
      <c r="Q44" s="20">
        <v>775</v>
      </c>
      <c r="R44" s="36"/>
      <c r="S44" s="36"/>
      <c r="T44" s="36"/>
      <c r="U44" s="37"/>
      <c r="W44" s="20" t="s">
        <v>34</v>
      </c>
      <c r="X44">
        <f t="shared" ref="X44:X80" si="5">B44+H44*$T$32*2+N44/60*$T$33*2</f>
        <v>1272.9463333333333</v>
      </c>
      <c r="Y44">
        <f t="shared" ref="Y44:Y80" si="6">C44+I44*$T$32*2+O44/60*$T$33*2</f>
        <v>4738.242666666667</v>
      </c>
      <c r="Z44">
        <f t="shared" ref="Z44:Z80" si="7">D44+J44*$T$32*2+P44/60*$T$33*2</f>
        <v>9232.6593333333331</v>
      </c>
      <c r="AA44">
        <f t="shared" ref="AA44:AA80" si="8">E44+K44*$T$32*2+Q44/60*$T$33*2</f>
        <v>2843.4316666666664</v>
      </c>
    </row>
    <row r="45" spans="1:27">
      <c r="A45" s="49" t="s">
        <v>36</v>
      </c>
      <c r="B45" s="28">
        <v>1418.26</v>
      </c>
      <c r="C45" s="28">
        <v>2206.73</v>
      </c>
      <c r="D45" s="28">
        <v>4400.03</v>
      </c>
      <c r="E45" s="28">
        <v>2651.82</v>
      </c>
      <c r="F45" s="36"/>
      <c r="G45" s="20" t="s">
        <v>36</v>
      </c>
      <c r="H45" s="20">
        <v>932</v>
      </c>
      <c r="I45" s="21">
        <v>1470</v>
      </c>
      <c r="J45" s="21">
        <v>2973</v>
      </c>
      <c r="K45" s="21">
        <v>1755</v>
      </c>
      <c r="L45" s="36"/>
      <c r="M45" s="20" t="s">
        <v>36</v>
      </c>
      <c r="N45" s="20">
        <v>652</v>
      </c>
      <c r="O45" s="21">
        <v>1005</v>
      </c>
      <c r="P45" s="21">
        <v>1985</v>
      </c>
      <c r="Q45" s="21">
        <v>1213</v>
      </c>
      <c r="R45" s="36"/>
      <c r="S45" s="36"/>
      <c r="T45" s="36"/>
      <c r="U45" s="37"/>
      <c r="W45" s="20" t="s">
        <v>36</v>
      </c>
      <c r="X45">
        <f t="shared" si="5"/>
        <v>2406.2586666666666</v>
      </c>
      <c r="Y45">
        <f t="shared" si="6"/>
        <v>3749.6849999999999</v>
      </c>
      <c r="Z45">
        <f t="shared" si="7"/>
        <v>7489.2983333333332</v>
      </c>
      <c r="AA45">
        <f t="shared" si="8"/>
        <v>4502.5696666666663</v>
      </c>
    </row>
    <row r="46" spans="1:27">
      <c r="A46" s="49" t="s">
        <v>37</v>
      </c>
      <c r="B46" s="28">
        <v>2434.0500000000002</v>
      </c>
      <c r="C46" s="28">
        <v>1553.79</v>
      </c>
      <c r="D46" s="28">
        <v>3677.27</v>
      </c>
      <c r="E46" s="28">
        <v>3536.24</v>
      </c>
      <c r="F46" s="36"/>
      <c r="G46" s="20" t="s">
        <v>37</v>
      </c>
      <c r="H46" s="21">
        <v>1605</v>
      </c>
      <c r="I46" s="21">
        <v>1031</v>
      </c>
      <c r="J46" s="21">
        <v>2479</v>
      </c>
      <c r="K46" s="21">
        <v>2311</v>
      </c>
      <c r="L46" s="36"/>
      <c r="M46" s="20" t="s">
        <v>37</v>
      </c>
      <c r="N46" s="21">
        <v>1116</v>
      </c>
      <c r="O46" s="20">
        <v>709</v>
      </c>
      <c r="P46" s="21">
        <v>1662</v>
      </c>
      <c r="Q46" s="21">
        <v>1631</v>
      </c>
      <c r="R46" s="36"/>
      <c r="S46" s="36"/>
      <c r="T46" s="36"/>
      <c r="U46" s="37"/>
      <c r="W46" s="20" t="s">
        <v>37</v>
      </c>
      <c r="X46">
        <f t="shared" si="5"/>
        <v>4131.0060000000003</v>
      </c>
      <c r="Y46">
        <f t="shared" si="6"/>
        <v>2638.6756666666665</v>
      </c>
      <c r="Z46">
        <f t="shared" si="7"/>
        <v>6257.7119999999995</v>
      </c>
      <c r="AA46">
        <f t="shared" si="8"/>
        <v>5995.494333333334</v>
      </c>
    </row>
    <row r="47" spans="1:27">
      <c r="A47" s="49" t="s">
        <v>38</v>
      </c>
      <c r="B47" s="28">
        <v>1299.78</v>
      </c>
      <c r="C47" s="28">
        <v>2679.5</v>
      </c>
      <c r="D47" s="28">
        <v>5492.72</v>
      </c>
      <c r="E47" s="28">
        <v>1720.7</v>
      </c>
      <c r="F47" s="36"/>
      <c r="G47" s="20" t="s">
        <v>38</v>
      </c>
      <c r="H47" s="20">
        <v>821</v>
      </c>
      <c r="I47" s="21">
        <v>1788</v>
      </c>
      <c r="J47" s="21">
        <v>3711</v>
      </c>
      <c r="K47" s="21">
        <v>1126</v>
      </c>
      <c r="L47" s="36"/>
      <c r="M47" s="20" t="s">
        <v>38</v>
      </c>
      <c r="N47" s="20">
        <v>613</v>
      </c>
      <c r="O47" s="21">
        <v>1219</v>
      </c>
      <c r="P47" s="21">
        <v>2478</v>
      </c>
      <c r="Q47" s="20">
        <v>793</v>
      </c>
      <c r="R47" s="36"/>
      <c r="S47" s="36"/>
      <c r="T47" s="36"/>
      <c r="U47" s="37"/>
      <c r="W47" s="20" t="s">
        <v>38</v>
      </c>
      <c r="X47">
        <f t="shared" si="5"/>
        <v>2195.5296666666663</v>
      </c>
      <c r="Y47">
        <f t="shared" si="6"/>
        <v>4553.9956666666667</v>
      </c>
      <c r="Z47">
        <f t="shared" si="7"/>
        <v>9349.018</v>
      </c>
      <c r="AA47">
        <f t="shared" si="8"/>
        <v>2917.829666666667</v>
      </c>
    </row>
    <row r="48" spans="1:27">
      <c r="A48" s="49" t="s">
        <v>40</v>
      </c>
      <c r="B48" s="28">
        <v>2792.62</v>
      </c>
      <c r="C48" s="28">
        <v>1338.05</v>
      </c>
      <c r="D48" s="28">
        <v>4520.05</v>
      </c>
      <c r="E48" s="28">
        <v>3394.26</v>
      </c>
      <c r="F48" s="36"/>
      <c r="G48" s="20" t="s">
        <v>40</v>
      </c>
      <c r="H48" s="21">
        <v>1790</v>
      </c>
      <c r="I48" s="20">
        <v>880</v>
      </c>
      <c r="J48" s="21">
        <v>3031</v>
      </c>
      <c r="K48" s="21">
        <v>2219</v>
      </c>
      <c r="L48" s="36"/>
      <c r="M48" s="20" t="s">
        <v>40</v>
      </c>
      <c r="N48" s="21">
        <v>1304</v>
      </c>
      <c r="O48" s="20">
        <v>615</v>
      </c>
      <c r="P48" s="21">
        <v>2050</v>
      </c>
      <c r="Q48" s="21">
        <v>1565</v>
      </c>
      <c r="R48" s="36"/>
      <c r="S48" s="36"/>
      <c r="T48" s="36"/>
      <c r="U48" s="37"/>
      <c r="W48" s="20" t="s">
        <v>40</v>
      </c>
      <c r="X48">
        <f t="shared" si="5"/>
        <v>4724.217333333333</v>
      </c>
      <c r="Y48">
        <f t="shared" si="6"/>
        <v>2270.5149999999999</v>
      </c>
      <c r="Z48">
        <f t="shared" si="7"/>
        <v>7686.8666666666668</v>
      </c>
      <c r="AA48">
        <f t="shared" si="8"/>
        <v>5754.9083333333328</v>
      </c>
    </row>
    <row r="49" spans="1:27">
      <c r="A49" s="49" t="s">
        <v>42</v>
      </c>
      <c r="B49" s="28">
        <v>2667.5</v>
      </c>
      <c r="C49" s="28">
        <v>5428.51</v>
      </c>
      <c r="D49" s="28">
        <v>7985.62</v>
      </c>
      <c r="E49" s="28">
        <v>1154.58</v>
      </c>
      <c r="F49" s="36"/>
      <c r="G49" s="20" t="s">
        <v>42</v>
      </c>
      <c r="H49" s="21">
        <v>1613</v>
      </c>
      <c r="I49" s="21">
        <v>3562</v>
      </c>
      <c r="J49" s="21">
        <v>5226</v>
      </c>
      <c r="K49" s="20">
        <v>725</v>
      </c>
      <c r="L49" s="36"/>
      <c r="M49" s="20" t="s">
        <v>42</v>
      </c>
      <c r="N49" s="21">
        <v>1290</v>
      </c>
      <c r="O49" s="21">
        <v>2497</v>
      </c>
      <c r="P49" s="21">
        <v>3680</v>
      </c>
      <c r="Q49" s="20">
        <v>546</v>
      </c>
      <c r="R49" s="36"/>
      <c r="S49" s="36"/>
      <c r="T49" s="36"/>
      <c r="U49" s="37"/>
      <c r="W49" s="20" t="s">
        <v>42</v>
      </c>
      <c r="X49">
        <f t="shared" si="5"/>
        <v>4483.6900000000005</v>
      </c>
      <c r="Y49">
        <f t="shared" si="6"/>
        <v>9207.903666666667</v>
      </c>
      <c r="Z49">
        <f t="shared" si="7"/>
        <v>13541.433333333332</v>
      </c>
      <c r="AA49">
        <f t="shared" si="8"/>
        <v>1948.6659999999999</v>
      </c>
    </row>
    <row r="50" spans="1:27">
      <c r="A50" s="49" t="s">
        <v>43</v>
      </c>
      <c r="B50" s="28">
        <v>1816.2</v>
      </c>
      <c r="C50" s="28">
        <v>3820.72</v>
      </c>
      <c r="D50" s="28">
        <v>6683.58</v>
      </c>
      <c r="E50" s="20">
        <v>531.16999999999996</v>
      </c>
      <c r="F50" s="36"/>
      <c r="G50" s="20" t="s">
        <v>43</v>
      </c>
      <c r="H50" s="21">
        <v>1184</v>
      </c>
      <c r="I50" s="21">
        <v>2532</v>
      </c>
      <c r="J50" s="21">
        <v>4468</v>
      </c>
      <c r="K50" s="20">
        <v>333</v>
      </c>
      <c r="L50" s="36"/>
      <c r="M50" s="20" t="s">
        <v>43</v>
      </c>
      <c r="N50" s="20">
        <v>839</v>
      </c>
      <c r="O50" s="21">
        <v>1746</v>
      </c>
      <c r="P50" s="21">
        <v>3037</v>
      </c>
      <c r="Q50" s="20">
        <v>251</v>
      </c>
      <c r="R50" s="36"/>
      <c r="S50" s="36"/>
      <c r="T50" s="36"/>
      <c r="U50" s="37"/>
      <c r="W50" s="20" t="s">
        <v>43</v>
      </c>
      <c r="X50">
        <f t="shared" si="5"/>
        <v>3078.382333333333</v>
      </c>
      <c r="Y50">
        <f t="shared" si="6"/>
        <v>6488.2060000000001</v>
      </c>
      <c r="Z50">
        <f t="shared" si="7"/>
        <v>11361.713666666667</v>
      </c>
      <c r="AA50">
        <f t="shared" si="8"/>
        <v>896.04433333333327</v>
      </c>
    </row>
    <row r="51" spans="1:27">
      <c r="A51" s="49" t="s">
        <v>44</v>
      </c>
      <c r="B51" s="28">
        <v>2196.8200000000002</v>
      </c>
      <c r="C51" s="28">
        <v>4807.4799999999996</v>
      </c>
      <c r="D51" s="28">
        <v>7469.26</v>
      </c>
      <c r="E51" s="20">
        <v>533.54999999999995</v>
      </c>
      <c r="F51" s="36"/>
      <c r="G51" s="20" t="s">
        <v>44</v>
      </c>
      <c r="H51" s="21">
        <v>1389</v>
      </c>
      <c r="I51" s="21">
        <v>3164</v>
      </c>
      <c r="J51" s="21">
        <v>4999</v>
      </c>
      <c r="K51" s="20">
        <v>326</v>
      </c>
      <c r="L51" s="36"/>
      <c r="M51" s="20" t="s">
        <v>44</v>
      </c>
      <c r="N51" s="21">
        <v>1034</v>
      </c>
      <c r="O51" s="21">
        <v>2207</v>
      </c>
      <c r="P51" s="21">
        <v>3391</v>
      </c>
      <c r="Q51" s="20">
        <v>257</v>
      </c>
      <c r="R51" s="36"/>
      <c r="S51" s="36"/>
      <c r="T51" s="36"/>
      <c r="U51" s="37"/>
      <c r="W51" s="20" t="s">
        <v>44</v>
      </c>
      <c r="X51">
        <f t="shared" si="5"/>
        <v>3710.2473333333337</v>
      </c>
      <c r="Y51">
        <f t="shared" si="6"/>
        <v>8157.3503333333319</v>
      </c>
      <c r="Z51">
        <f t="shared" si="7"/>
        <v>12698.807666666668</v>
      </c>
      <c r="AA51">
        <f t="shared" si="8"/>
        <v>898.17033333333325</v>
      </c>
    </row>
    <row r="52" spans="1:27">
      <c r="A52" s="49" t="s">
        <v>46</v>
      </c>
      <c r="B52" s="20">
        <v>0</v>
      </c>
      <c r="C52" s="28">
        <v>3332.4</v>
      </c>
      <c r="D52" s="28">
        <v>5747.55</v>
      </c>
      <c r="E52" s="28">
        <v>2007.37</v>
      </c>
      <c r="F52" s="36"/>
      <c r="G52" s="20" t="s">
        <v>46</v>
      </c>
      <c r="H52" s="20">
        <v>0</v>
      </c>
      <c r="I52" s="21">
        <v>2217</v>
      </c>
      <c r="J52" s="21">
        <v>3872</v>
      </c>
      <c r="K52" s="21">
        <v>1310</v>
      </c>
      <c r="L52" s="36"/>
      <c r="M52" s="20" t="s">
        <v>46</v>
      </c>
      <c r="N52" s="20"/>
      <c r="O52" s="21">
        <v>1519</v>
      </c>
      <c r="P52" s="21">
        <v>2598</v>
      </c>
      <c r="Q52" s="20">
        <v>927</v>
      </c>
      <c r="R52" s="36"/>
      <c r="S52" s="36"/>
      <c r="T52" s="36"/>
      <c r="U52" s="37"/>
      <c r="W52" s="20" t="s">
        <v>46</v>
      </c>
      <c r="X52">
        <f t="shared" si="5"/>
        <v>0</v>
      </c>
      <c r="Y52">
        <f t="shared" si="6"/>
        <v>5661.5956666666671</v>
      </c>
      <c r="Z52">
        <f t="shared" si="7"/>
        <v>9779.3680000000004</v>
      </c>
      <c r="AA52">
        <f t="shared" si="8"/>
        <v>3403.027</v>
      </c>
    </row>
    <row r="53" spans="1:27">
      <c r="A53" s="49" t="s">
        <v>47</v>
      </c>
      <c r="B53" s="28">
        <v>2113.8200000000002</v>
      </c>
      <c r="C53" s="28">
        <v>3098.71</v>
      </c>
      <c r="D53" s="28">
        <v>4850.8</v>
      </c>
      <c r="E53" s="28">
        <v>3346.08</v>
      </c>
      <c r="F53" s="36"/>
      <c r="G53" s="20" t="s">
        <v>47</v>
      </c>
      <c r="H53" s="21">
        <v>1356</v>
      </c>
      <c r="I53" s="21">
        <v>2052</v>
      </c>
      <c r="J53" s="21">
        <v>3223</v>
      </c>
      <c r="K53" s="21">
        <v>2180</v>
      </c>
      <c r="L53" s="36"/>
      <c r="M53" s="20" t="s">
        <v>47</v>
      </c>
      <c r="N53" s="20">
        <v>987</v>
      </c>
      <c r="O53" s="21">
        <v>1417</v>
      </c>
      <c r="P53" s="21">
        <v>2213</v>
      </c>
      <c r="Q53" s="21">
        <v>1546</v>
      </c>
      <c r="R53" s="36"/>
      <c r="S53" s="36"/>
      <c r="T53" s="36"/>
      <c r="U53" s="37"/>
      <c r="W53" s="20" t="s">
        <v>47</v>
      </c>
      <c r="X53">
        <f t="shared" si="5"/>
        <v>3576.5370000000003</v>
      </c>
      <c r="Y53">
        <f t="shared" si="6"/>
        <v>5261.8236666666662</v>
      </c>
      <c r="Z53">
        <f t="shared" si="7"/>
        <v>8240.016333333333</v>
      </c>
      <c r="AA53">
        <f t="shared" si="8"/>
        <v>5670.8326666666662</v>
      </c>
    </row>
    <row r="54" spans="1:27">
      <c r="A54" s="49" t="s">
        <v>48</v>
      </c>
      <c r="B54" s="28">
        <v>2420.3200000000002</v>
      </c>
      <c r="C54" s="28">
        <v>1620.63</v>
      </c>
      <c r="D54" s="28">
        <v>4802.62</v>
      </c>
      <c r="E54" s="28">
        <v>2816.95</v>
      </c>
      <c r="F54" s="36"/>
      <c r="G54" s="20" t="s">
        <v>48</v>
      </c>
      <c r="H54" s="21">
        <v>1585</v>
      </c>
      <c r="I54" s="21">
        <v>1083</v>
      </c>
      <c r="J54" s="21">
        <v>3233</v>
      </c>
      <c r="K54" s="21">
        <v>1847</v>
      </c>
      <c r="L54" s="36"/>
      <c r="M54" s="20" t="s">
        <v>48</v>
      </c>
      <c r="N54" s="21">
        <v>1115</v>
      </c>
      <c r="O54" s="20">
        <v>737</v>
      </c>
      <c r="P54" s="21">
        <v>2172</v>
      </c>
      <c r="Q54" s="21">
        <v>1297</v>
      </c>
      <c r="R54" s="36"/>
      <c r="S54" s="36"/>
      <c r="T54" s="36"/>
      <c r="U54" s="37"/>
      <c r="W54" s="20" t="s">
        <v>48</v>
      </c>
      <c r="X54">
        <f t="shared" si="5"/>
        <v>4104.6183333333338</v>
      </c>
      <c r="Y54">
        <f t="shared" si="6"/>
        <v>2755.1303333333335</v>
      </c>
      <c r="Z54">
        <f t="shared" si="7"/>
        <v>8170.8720000000003</v>
      </c>
      <c r="AA54">
        <f t="shared" si="8"/>
        <v>4778.1436666666668</v>
      </c>
    </row>
    <row r="55" spans="1:27">
      <c r="A55" s="49" t="s">
        <v>50</v>
      </c>
      <c r="B55" s="28">
        <v>1606.86</v>
      </c>
      <c r="C55" s="28">
        <v>1756.87</v>
      </c>
      <c r="D55" s="28">
        <v>4394.04</v>
      </c>
      <c r="E55" s="28">
        <v>2640.59</v>
      </c>
      <c r="F55" s="36"/>
      <c r="G55" s="20" t="s">
        <v>50</v>
      </c>
      <c r="H55" s="21">
        <v>1056</v>
      </c>
      <c r="I55" s="21">
        <v>1172</v>
      </c>
      <c r="J55" s="21">
        <v>2974</v>
      </c>
      <c r="K55" s="21">
        <v>1708</v>
      </c>
      <c r="L55" s="36"/>
      <c r="M55" s="20" t="s">
        <v>50</v>
      </c>
      <c r="N55" s="20">
        <v>738</v>
      </c>
      <c r="O55" s="20">
        <v>799</v>
      </c>
      <c r="P55" s="21">
        <v>1980</v>
      </c>
      <c r="Q55" s="21">
        <v>1226</v>
      </c>
      <c r="R55" s="36"/>
      <c r="S55" s="36"/>
      <c r="T55" s="36"/>
      <c r="U55" s="37"/>
      <c r="W55" s="20" t="s">
        <v>50</v>
      </c>
      <c r="X55">
        <f t="shared" si="5"/>
        <v>2725.8180000000002</v>
      </c>
      <c r="Y55">
        <f t="shared" si="6"/>
        <v>2985.5456666666664</v>
      </c>
      <c r="Z55">
        <f t="shared" si="7"/>
        <v>7480.62</v>
      </c>
      <c r="AA55">
        <f t="shared" si="8"/>
        <v>4471.6893333333337</v>
      </c>
    </row>
    <row r="56" spans="1:27">
      <c r="A56" s="49" t="s">
        <v>52</v>
      </c>
      <c r="B56" s="28">
        <v>3900.28</v>
      </c>
      <c r="C56" s="28">
        <v>3567.7</v>
      </c>
      <c r="D56" s="28">
        <v>3289.14</v>
      </c>
      <c r="E56" s="28">
        <v>5132.54</v>
      </c>
      <c r="F56" s="36"/>
      <c r="G56" s="20" t="s">
        <v>52</v>
      </c>
      <c r="H56" s="21">
        <v>2566</v>
      </c>
      <c r="I56" s="21">
        <v>2300</v>
      </c>
      <c r="J56" s="21">
        <v>2107</v>
      </c>
      <c r="K56" s="21">
        <v>3390</v>
      </c>
      <c r="L56" s="36"/>
      <c r="M56" s="20" t="s">
        <v>52</v>
      </c>
      <c r="N56" s="21">
        <v>1791</v>
      </c>
      <c r="O56" s="21">
        <v>1660</v>
      </c>
      <c r="P56" s="21">
        <v>1537</v>
      </c>
      <c r="Q56" s="21">
        <v>2351</v>
      </c>
      <c r="R56" s="36"/>
      <c r="S56" s="36"/>
      <c r="T56" s="36"/>
      <c r="U56" s="37"/>
      <c r="W56" s="20" t="s">
        <v>52</v>
      </c>
      <c r="X56">
        <f t="shared" si="5"/>
        <v>6617.7610000000004</v>
      </c>
      <c r="Y56">
        <f t="shared" si="6"/>
        <v>6039.4266666666663</v>
      </c>
      <c r="Z56">
        <f t="shared" si="7"/>
        <v>5564.1736666666666</v>
      </c>
      <c r="AA56">
        <f t="shared" si="8"/>
        <v>8712.7143333333333</v>
      </c>
    </row>
    <row r="57" spans="1:27">
      <c r="A57" s="49" t="s">
        <v>53</v>
      </c>
      <c r="B57" s="28">
        <v>2396.34</v>
      </c>
      <c r="C57" s="28">
        <v>2133.69</v>
      </c>
      <c r="D57" s="28">
        <v>3518.18</v>
      </c>
      <c r="E57" s="28">
        <v>3629.9</v>
      </c>
      <c r="F57" s="36"/>
      <c r="G57" s="20" t="s">
        <v>53</v>
      </c>
      <c r="H57" s="21">
        <v>1566</v>
      </c>
      <c r="I57" s="21">
        <v>1389</v>
      </c>
      <c r="J57" s="21">
        <v>2353</v>
      </c>
      <c r="K57" s="21">
        <v>2388</v>
      </c>
      <c r="L57" s="36"/>
      <c r="M57" s="20" t="s">
        <v>53</v>
      </c>
      <c r="N57" s="21">
        <v>1105</v>
      </c>
      <c r="O57" s="20">
        <v>986</v>
      </c>
      <c r="P57" s="21">
        <v>1598</v>
      </c>
      <c r="Q57" s="21">
        <v>1667</v>
      </c>
      <c r="R57" s="36"/>
      <c r="S57" s="36"/>
      <c r="T57" s="36"/>
      <c r="U57" s="37"/>
      <c r="W57" s="20" t="s">
        <v>53</v>
      </c>
      <c r="X57">
        <f t="shared" si="5"/>
        <v>4062.6616666666669</v>
      </c>
      <c r="Y57">
        <f t="shared" si="6"/>
        <v>3615.5493333333334</v>
      </c>
      <c r="Z57">
        <f t="shared" si="7"/>
        <v>5980.931333333333</v>
      </c>
      <c r="AA57">
        <f t="shared" si="8"/>
        <v>6159.0303333333331</v>
      </c>
    </row>
    <row r="58" spans="1:27">
      <c r="A58" s="49" t="s">
        <v>54</v>
      </c>
      <c r="B58" s="28">
        <v>5185.42</v>
      </c>
      <c r="C58" s="28">
        <v>3545.17</v>
      </c>
      <c r="D58" s="28">
        <v>1376.87</v>
      </c>
      <c r="E58" s="28">
        <v>6418.98</v>
      </c>
      <c r="F58" s="36"/>
      <c r="G58" s="20" t="s">
        <v>54</v>
      </c>
      <c r="H58" s="21">
        <v>3354</v>
      </c>
      <c r="I58" s="21">
        <v>2191</v>
      </c>
      <c r="J58" s="20">
        <v>644</v>
      </c>
      <c r="K58" s="21">
        <v>4176</v>
      </c>
      <c r="L58" s="36"/>
      <c r="M58" s="20" t="s">
        <v>54</v>
      </c>
      <c r="N58" s="21">
        <v>2408</v>
      </c>
      <c r="O58" s="21">
        <v>1693</v>
      </c>
      <c r="P58" s="20">
        <v>752</v>
      </c>
      <c r="Q58" s="21">
        <v>2969</v>
      </c>
      <c r="R58" s="36"/>
      <c r="S58" s="36"/>
      <c r="T58" s="36"/>
      <c r="U58" s="37"/>
      <c r="W58" s="20" t="s">
        <v>54</v>
      </c>
      <c r="X58">
        <f t="shared" si="5"/>
        <v>8781.4813333333332</v>
      </c>
      <c r="Y58">
        <f t="shared" si="6"/>
        <v>5973.1996666666673</v>
      </c>
      <c r="Z58">
        <f t="shared" si="7"/>
        <v>2257.8353333333334</v>
      </c>
      <c r="AA58">
        <f t="shared" si="8"/>
        <v>10877.192333333332</v>
      </c>
    </row>
    <row r="59" spans="1:27">
      <c r="A59" s="49" t="s">
        <v>56</v>
      </c>
      <c r="B59" s="28">
        <v>2207.61</v>
      </c>
      <c r="C59" s="28">
        <v>4969.6099999999997</v>
      </c>
      <c r="D59" s="28">
        <v>7479.48</v>
      </c>
      <c r="E59" s="20">
        <v>695.68</v>
      </c>
      <c r="F59" s="36"/>
      <c r="G59" s="20" t="s">
        <v>56</v>
      </c>
      <c r="H59" s="21">
        <v>1368</v>
      </c>
      <c r="I59" s="21">
        <v>3275</v>
      </c>
      <c r="J59" s="21">
        <v>4963</v>
      </c>
      <c r="K59" s="20">
        <v>437</v>
      </c>
      <c r="L59" s="36"/>
      <c r="M59" s="20" t="s">
        <v>56</v>
      </c>
      <c r="N59" s="21">
        <v>1053</v>
      </c>
      <c r="O59" s="21">
        <v>2280</v>
      </c>
      <c r="P59" s="21">
        <v>3416</v>
      </c>
      <c r="Q59" s="20">
        <v>329</v>
      </c>
      <c r="R59" s="36"/>
      <c r="S59" s="36"/>
      <c r="T59" s="36"/>
      <c r="U59" s="37"/>
      <c r="W59" s="20" t="s">
        <v>56</v>
      </c>
      <c r="X59">
        <f t="shared" si="5"/>
        <v>3720.933</v>
      </c>
      <c r="Y59">
        <f t="shared" si="6"/>
        <v>8434.09</v>
      </c>
      <c r="Z59">
        <f t="shared" si="7"/>
        <v>12703.869333333332</v>
      </c>
      <c r="AA59">
        <f t="shared" si="8"/>
        <v>1174.2523333333331</v>
      </c>
    </row>
    <row r="60" spans="1:27">
      <c r="A60" s="49" t="s">
        <v>57</v>
      </c>
      <c r="B60" s="28">
        <v>2033.47</v>
      </c>
      <c r="C60" s="28">
        <v>4234.03</v>
      </c>
      <c r="D60" s="28">
        <v>6938.64</v>
      </c>
      <c r="E60" s="20">
        <v>196.45</v>
      </c>
      <c r="F60" s="36"/>
      <c r="G60" s="20" t="s">
        <v>57</v>
      </c>
      <c r="H60" s="21">
        <v>1328</v>
      </c>
      <c r="I60" s="21">
        <v>2790</v>
      </c>
      <c r="J60" s="21">
        <v>4633</v>
      </c>
      <c r="K60" s="20">
        <v>108</v>
      </c>
      <c r="L60" s="36"/>
      <c r="M60" s="20" t="s">
        <v>57</v>
      </c>
      <c r="N60" s="20">
        <v>938</v>
      </c>
      <c r="O60" s="21">
        <v>1942</v>
      </c>
      <c r="P60" s="21">
        <v>3155</v>
      </c>
      <c r="Q60" s="20">
        <v>100</v>
      </c>
      <c r="R60" s="36"/>
      <c r="S60" s="36"/>
      <c r="T60" s="36"/>
      <c r="U60" s="37"/>
      <c r="W60" s="20" t="s">
        <v>57</v>
      </c>
      <c r="X60">
        <f t="shared" si="5"/>
        <v>3447.1613333333335</v>
      </c>
      <c r="Y60">
        <f t="shared" si="6"/>
        <v>7185.2186666666666</v>
      </c>
      <c r="Z60">
        <f t="shared" si="7"/>
        <v>11793.378333333334</v>
      </c>
      <c r="AA60">
        <f t="shared" si="8"/>
        <v>327.01666666666665</v>
      </c>
    </row>
    <row r="61" spans="1:27">
      <c r="A61" s="49" t="s">
        <v>59</v>
      </c>
      <c r="B61" s="28">
        <v>3566.83</v>
      </c>
      <c r="C61" s="28">
        <v>1063.58</v>
      </c>
      <c r="D61" s="28">
        <v>2411.9899999999998</v>
      </c>
      <c r="E61" s="28">
        <v>4600.57</v>
      </c>
      <c r="F61" s="36"/>
      <c r="G61" s="20" t="s">
        <v>59</v>
      </c>
      <c r="H61" s="21">
        <v>2404</v>
      </c>
      <c r="I61" s="20">
        <v>651</v>
      </c>
      <c r="J61" s="21">
        <v>1622</v>
      </c>
      <c r="K61" s="21">
        <v>3056</v>
      </c>
      <c r="L61" s="36"/>
      <c r="M61" s="20" t="s">
        <v>59</v>
      </c>
      <c r="N61" s="21">
        <v>1612</v>
      </c>
      <c r="O61" s="20">
        <v>511</v>
      </c>
      <c r="P61" s="21">
        <v>1092</v>
      </c>
      <c r="Q61" s="21">
        <v>2099</v>
      </c>
      <c r="R61" s="36"/>
      <c r="S61" s="36"/>
      <c r="T61" s="36"/>
      <c r="U61" s="37"/>
      <c r="W61" s="20" t="s">
        <v>59</v>
      </c>
      <c r="X61">
        <f t="shared" si="5"/>
        <v>6069.3886666666658</v>
      </c>
      <c r="Y61">
        <f t="shared" si="6"/>
        <v>1790.2476666666666</v>
      </c>
      <c r="Z61">
        <f t="shared" si="7"/>
        <v>4103.3619999999992</v>
      </c>
      <c r="AA61">
        <f t="shared" si="8"/>
        <v>7814.6123333333335</v>
      </c>
    </row>
    <row r="62" spans="1:27">
      <c r="A62" s="49" t="s">
        <v>60</v>
      </c>
      <c r="B62" s="28">
        <v>2007.92</v>
      </c>
      <c r="C62" s="28">
        <v>4290.2299999999996</v>
      </c>
      <c r="D62" s="28">
        <v>6983.72</v>
      </c>
      <c r="E62" s="20">
        <v>0</v>
      </c>
      <c r="F62" s="36"/>
      <c r="G62" s="20" t="s">
        <v>60</v>
      </c>
      <c r="H62" s="21">
        <v>1309</v>
      </c>
      <c r="I62" s="21">
        <v>2842</v>
      </c>
      <c r="J62" s="21">
        <v>4692</v>
      </c>
      <c r="K62" s="20">
        <v>0</v>
      </c>
      <c r="L62" s="36"/>
      <c r="M62" s="20" t="s">
        <v>60</v>
      </c>
      <c r="N62" s="20">
        <v>927</v>
      </c>
      <c r="O62" s="21">
        <v>1961</v>
      </c>
      <c r="P62" s="21">
        <v>3163</v>
      </c>
      <c r="Q62" s="20">
        <v>0</v>
      </c>
      <c r="R62" s="36"/>
      <c r="S62" s="36"/>
      <c r="T62" s="36"/>
      <c r="U62" s="37"/>
      <c r="W62" s="20" t="s">
        <v>60</v>
      </c>
      <c r="X62">
        <f t="shared" si="5"/>
        <v>3402.9770000000003</v>
      </c>
      <c r="Y62">
        <f t="shared" si="6"/>
        <v>7285.114333333333</v>
      </c>
      <c r="Z62">
        <f t="shared" si="7"/>
        <v>11879.119666666667</v>
      </c>
      <c r="AA62">
        <f t="shared" si="8"/>
        <v>0</v>
      </c>
    </row>
    <row r="63" spans="1:27">
      <c r="A63" s="49" t="s">
        <v>62</v>
      </c>
      <c r="B63" s="28">
        <v>2139.46</v>
      </c>
      <c r="C63" s="28">
        <v>3326.57</v>
      </c>
      <c r="D63" s="28">
        <v>6337.28</v>
      </c>
      <c r="E63" s="28">
        <v>1289.93</v>
      </c>
      <c r="F63" s="36"/>
      <c r="G63" s="20" t="s">
        <v>62</v>
      </c>
      <c r="H63" s="21">
        <v>1366</v>
      </c>
      <c r="I63" s="21">
        <v>2192</v>
      </c>
      <c r="J63" s="21">
        <v>4233</v>
      </c>
      <c r="K63" s="20">
        <v>817</v>
      </c>
      <c r="L63" s="36"/>
      <c r="M63" s="20" t="s">
        <v>62</v>
      </c>
      <c r="N63" s="21">
        <v>1002</v>
      </c>
      <c r="O63" s="21">
        <v>1526</v>
      </c>
      <c r="P63" s="21">
        <v>2881</v>
      </c>
      <c r="Q63" s="20">
        <v>607</v>
      </c>
      <c r="R63" s="36"/>
      <c r="S63" s="36"/>
      <c r="T63" s="36"/>
      <c r="U63" s="37"/>
      <c r="W63" s="20" t="s">
        <v>62</v>
      </c>
      <c r="X63">
        <f t="shared" si="5"/>
        <v>3618.0419999999999</v>
      </c>
      <c r="Y63">
        <f t="shared" si="6"/>
        <v>5645.369333333334</v>
      </c>
      <c r="Z63">
        <f t="shared" si="7"/>
        <v>10771.817666666666</v>
      </c>
      <c r="AA63">
        <f t="shared" si="8"/>
        <v>2179.3336666666669</v>
      </c>
    </row>
    <row r="64" spans="1:27">
      <c r="A64" s="49" t="s">
        <v>64</v>
      </c>
      <c r="B64" s="28">
        <v>2868.24</v>
      </c>
      <c r="C64" s="28">
        <v>3486.36</v>
      </c>
      <c r="D64" s="28">
        <v>4205.88</v>
      </c>
      <c r="E64" s="28">
        <v>4100.5</v>
      </c>
      <c r="F64" s="36"/>
      <c r="G64" s="20" t="s">
        <v>64</v>
      </c>
      <c r="H64" s="21">
        <v>1880</v>
      </c>
      <c r="I64" s="21">
        <v>2339</v>
      </c>
      <c r="J64" s="21">
        <v>2777</v>
      </c>
      <c r="K64" s="21">
        <v>2704</v>
      </c>
      <c r="L64" s="36"/>
      <c r="M64" s="20" t="s">
        <v>64</v>
      </c>
      <c r="N64" s="21">
        <v>1321</v>
      </c>
      <c r="O64" s="21">
        <v>1580</v>
      </c>
      <c r="P64" s="21">
        <v>1927</v>
      </c>
      <c r="Q64" s="21">
        <v>1880</v>
      </c>
      <c r="R64" s="36"/>
      <c r="S64" s="36"/>
      <c r="T64" s="36"/>
      <c r="U64" s="37"/>
      <c r="W64" s="20" t="s">
        <v>64</v>
      </c>
      <c r="X64">
        <f t="shared" si="5"/>
        <v>4865.0176666666666</v>
      </c>
      <c r="Y64">
        <f t="shared" si="6"/>
        <v>5928.873333333333</v>
      </c>
      <c r="Z64">
        <f t="shared" si="7"/>
        <v>7139.403666666667</v>
      </c>
      <c r="AA64">
        <f t="shared" si="8"/>
        <v>6959.3133333333335</v>
      </c>
    </row>
    <row r="65" spans="1:27">
      <c r="A65" s="49" t="s">
        <v>65</v>
      </c>
      <c r="B65" s="20">
        <v>922.16</v>
      </c>
      <c r="C65" s="28">
        <v>3096.98</v>
      </c>
      <c r="D65" s="28">
        <v>5734.15</v>
      </c>
      <c r="E65" s="28">
        <v>1323.68</v>
      </c>
      <c r="F65" s="36"/>
      <c r="G65" s="20" t="s">
        <v>65</v>
      </c>
      <c r="H65" s="20">
        <v>588</v>
      </c>
      <c r="I65" s="21">
        <v>2043</v>
      </c>
      <c r="J65" s="21">
        <v>3845</v>
      </c>
      <c r="K65" s="20">
        <v>861</v>
      </c>
      <c r="L65" s="36"/>
      <c r="M65" s="20" t="s">
        <v>65</v>
      </c>
      <c r="N65" s="20">
        <v>432</v>
      </c>
      <c r="O65" s="21">
        <v>1420</v>
      </c>
      <c r="P65" s="21">
        <v>2600</v>
      </c>
      <c r="Q65" s="20">
        <v>612</v>
      </c>
      <c r="R65" s="36"/>
      <c r="S65" s="36"/>
      <c r="T65" s="36"/>
      <c r="U65" s="37"/>
      <c r="W65" s="20" t="s">
        <v>65</v>
      </c>
      <c r="X65">
        <f t="shared" si="5"/>
        <v>1559.0720000000001</v>
      </c>
      <c r="Y65">
        <f t="shared" si="6"/>
        <v>5256.6666666666661</v>
      </c>
      <c r="Z65">
        <f t="shared" si="7"/>
        <v>9751.0833333333321</v>
      </c>
      <c r="AA65">
        <f t="shared" si="8"/>
        <v>2242.7719999999999</v>
      </c>
    </row>
    <row r="66" spans="1:27">
      <c r="A66" s="49" t="s">
        <v>66</v>
      </c>
      <c r="B66" s="28">
        <v>2602.2199999999998</v>
      </c>
      <c r="C66" s="20">
        <v>889.08</v>
      </c>
      <c r="D66" s="28">
        <v>3601.27</v>
      </c>
      <c r="E66" s="28">
        <v>3635.96</v>
      </c>
      <c r="F66" s="36"/>
      <c r="G66" s="20" t="s">
        <v>66</v>
      </c>
      <c r="H66" s="21">
        <v>1726</v>
      </c>
      <c r="I66" s="20">
        <v>573</v>
      </c>
      <c r="J66" s="21">
        <v>2419</v>
      </c>
      <c r="K66" s="21">
        <v>2378</v>
      </c>
      <c r="L66" s="36"/>
      <c r="M66" s="20" t="s">
        <v>66</v>
      </c>
      <c r="N66" s="21">
        <v>1188</v>
      </c>
      <c r="O66" s="20">
        <v>414</v>
      </c>
      <c r="P66" s="21">
        <v>1631</v>
      </c>
      <c r="Q66" s="21">
        <v>1676</v>
      </c>
      <c r="R66" s="36"/>
      <c r="S66" s="36"/>
      <c r="T66" s="36"/>
      <c r="U66" s="37"/>
      <c r="W66" s="20" t="s">
        <v>66</v>
      </c>
      <c r="X66">
        <f t="shared" si="5"/>
        <v>4419.1279999999997</v>
      </c>
      <c r="Y66">
        <f t="shared" si="6"/>
        <v>1505.154</v>
      </c>
      <c r="Z66">
        <f t="shared" si="7"/>
        <v>6125.3243333333339</v>
      </c>
      <c r="AA66">
        <f t="shared" si="8"/>
        <v>6165.0093333333334</v>
      </c>
    </row>
    <row r="67" spans="1:27">
      <c r="A67" s="49" t="s">
        <v>68</v>
      </c>
      <c r="B67" s="28">
        <v>5232.7700000000004</v>
      </c>
      <c r="C67" s="28">
        <v>4211.62</v>
      </c>
      <c r="D67" s="28">
        <v>1703.44</v>
      </c>
      <c r="E67" s="28">
        <v>6466.33</v>
      </c>
      <c r="F67" s="36"/>
      <c r="G67" s="20" t="s">
        <v>68</v>
      </c>
      <c r="H67" s="21">
        <v>3582</v>
      </c>
      <c r="I67" s="21">
        <v>2727</v>
      </c>
      <c r="J67" s="21">
        <v>1082</v>
      </c>
      <c r="K67" s="21">
        <v>4404</v>
      </c>
      <c r="L67" s="36"/>
      <c r="M67" s="20" t="s">
        <v>68</v>
      </c>
      <c r="N67" s="21">
        <v>2339</v>
      </c>
      <c r="O67" s="21">
        <v>1954</v>
      </c>
      <c r="P67" s="20">
        <v>800</v>
      </c>
      <c r="Q67" s="21">
        <v>2901</v>
      </c>
      <c r="R67" s="36"/>
      <c r="S67" s="36"/>
      <c r="T67" s="36"/>
      <c r="U67" s="37"/>
      <c r="W67" s="20" t="s">
        <v>68</v>
      </c>
      <c r="X67">
        <f t="shared" si="5"/>
        <v>8920.2523333333338</v>
      </c>
      <c r="Y67">
        <f t="shared" si="6"/>
        <v>7132.9006666666664</v>
      </c>
      <c r="Z67">
        <f t="shared" si="7"/>
        <v>2878.7733333333331</v>
      </c>
      <c r="AA67">
        <f t="shared" si="8"/>
        <v>11016.620999999999</v>
      </c>
    </row>
    <row r="68" spans="1:27">
      <c r="A68" s="49" t="s">
        <v>69</v>
      </c>
      <c r="B68" s="28">
        <v>1553.71</v>
      </c>
      <c r="C68" s="28">
        <v>3939.72</v>
      </c>
      <c r="D68" s="28">
        <v>6529.52</v>
      </c>
      <c r="E68" s="20">
        <v>521.58000000000004</v>
      </c>
      <c r="F68" s="36"/>
      <c r="G68" s="20" t="s">
        <v>69</v>
      </c>
      <c r="H68" s="21">
        <v>1016</v>
      </c>
      <c r="I68" s="21">
        <v>2612</v>
      </c>
      <c r="J68" s="21">
        <v>4398</v>
      </c>
      <c r="K68" s="20">
        <v>322</v>
      </c>
      <c r="L68" s="36"/>
      <c r="M68" s="20" t="s">
        <v>69</v>
      </c>
      <c r="N68" s="20">
        <v>717</v>
      </c>
      <c r="O68" s="21">
        <v>1800</v>
      </c>
      <c r="P68" s="21">
        <v>2952</v>
      </c>
      <c r="Q68" s="20">
        <v>249</v>
      </c>
      <c r="R68" s="36"/>
      <c r="S68" s="36"/>
      <c r="T68" s="36"/>
      <c r="U68" s="37"/>
      <c r="W68" s="20" t="s">
        <v>69</v>
      </c>
      <c r="X68">
        <f t="shared" si="5"/>
        <v>2634.857</v>
      </c>
      <c r="Y68">
        <f t="shared" si="6"/>
        <v>6690.72</v>
      </c>
      <c r="Z68">
        <f t="shared" si="7"/>
        <v>11109.752</v>
      </c>
      <c r="AA68">
        <f t="shared" si="8"/>
        <v>878.53899999999999</v>
      </c>
    </row>
    <row r="69" spans="1:27">
      <c r="A69" s="49" t="s">
        <v>70</v>
      </c>
      <c r="B69" s="28">
        <v>2254.86</v>
      </c>
      <c r="C69" s="28">
        <v>4728.68</v>
      </c>
      <c r="D69" s="28">
        <v>7401.87</v>
      </c>
      <c r="E69" s="20">
        <v>454.75</v>
      </c>
      <c r="F69" s="36"/>
      <c r="G69" s="20" t="s">
        <v>70</v>
      </c>
      <c r="H69" s="21">
        <v>1432</v>
      </c>
      <c r="I69" s="21">
        <v>3111</v>
      </c>
      <c r="J69" s="21">
        <v>4954</v>
      </c>
      <c r="K69" s="20">
        <v>274</v>
      </c>
      <c r="L69" s="36"/>
      <c r="M69" s="20" t="s">
        <v>70</v>
      </c>
      <c r="N69" s="21">
        <v>1059</v>
      </c>
      <c r="O69" s="21">
        <v>2171</v>
      </c>
      <c r="P69" s="21">
        <v>3361</v>
      </c>
      <c r="Q69" s="20">
        <v>221</v>
      </c>
      <c r="R69" s="36"/>
      <c r="S69" s="36"/>
      <c r="T69" s="36"/>
      <c r="U69" s="37"/>
      <c r="W69" s="20" t="s">
        <v>70</v>
      </c>
      <c r="X69">
        <f t="shared" si="5"/>
        <v>3810.529</v>
      </c>
      <c r="Y69">
        <f t="shared" si="6"/>
        <v>8023.0743333333339</v>
      </c>
      <c r="Z69">
        <f t="shared" si="7"/>
        <v>12584.687666666667</v>
      </c>
      <c r="AA69">
        <f t="shared" si="8"/>
        <v>764.49433333333332</v>
      </c>
    </row>
    <row r="70" spans="1:27">
      <c r="A70" s="49" t="s">
        <v>71</v>
      </c>
      <c r="B70" s="28">
        <v>2320.7399999999998</v>
      </c>
      <c r="C70" s="28">
        <v>2918.79</v>
      </c>
      <c r="D70" s="28">
        <v>5989.25</v>
      </c>
      <c r="E70" s="28">
        <v>1800.88</v>
      </c>
      <c r="F70" s="36"/>
      <c r="G70" s="20" t="s">
        <v>71</v>
      </c>
      <c r="H70" s="21">
        <v>1486</v>
      </c>
      <c r="I70" s="21">
        <v>1941</v>
      </c>
      <c r="J70" s="21">
        <v>4028</v>
      </c>
      <c r="K70" s="21">
        <v>1165</v>
      </c>
      <c r="L70" s="36"/>
      <c r="M70" s="20" t="s">
        <v>71</v>
      </c>
      <c r="N70" s="21">
        <v>1084</v>
      </c>
      <c r="O70" s="21">
        <v>1331</v>
      </c>
      <c r="P70" s="21">
        <v>2711</v>
      </c>
      <c r="Q70" s="20">
        <v>836</v>
      </c>
      <c r="R70" s="36"/>
      <c r="S70" s="36"/>
      <c r="T70" s="36"/>
      <c r="U70" s="37"/>
      <c r="W70" s="20" t="s">
        <v>71</v>
      </c>
      <c r="X70">
        <f t="shared" si="5"/>
        <v>3925.2506666666663</v>
      </c>
      <c r="Y70">
        <f t="shared" si="6"/>
        <v>4958.7443333333331</v>
      </c>
      <c r="Z70">
        <f t="shared" si="7"/>
        <v>10188.984333333332</v>
      </c>
      <c r="AA70">
        <f t="shared" si="8"/>
        <v>3049.6893333333337</v>
      </c>
    </row>
    <row r="71" spans="1:27">
      <c r="A71" s="49" t="s">
        <v>73</v>
      </c>
      <c r="B71" s="28">
        <v>2453.5500000000002</v>
      </c>
      <c r="C71" s="28">
        <v>2647.7</v>
      </c>
      <c r="D71" s="28">
        <v>3979.41</v>
      </c>
      <c r="E71" s="28">
        <v>3685.81</v>
      </c>
      <c r="F71" s="36"/>
      <c r="G71" s="20" t="s">
        <v>73</v>
      </c>
      <c r="H71" s="21">
        <v>1639</v>
      </c>
      <c r="I71" s="21">
        <v>1723</v>
      </c>
      <c r="J71" s="21">
        <v>2621</v>
      </c>
      <c r="K71" s="21">
        <v>2463</v>
      </c>
      <c r="L71" s="36"/>
      <c r="M71" s="20" t="s">
        <v>73</v>
      </c>
      <c r="N71" s="21">
        <v>1115</v>
      </c>
      <c r="O71" s="21">
        <v>1224</v>
      </c>
      <c r="P71" s="21">
        <v>1826</v>
      </c>
      <c r="Q71" s="21">
        <v>1675</v>
      </c>
      <c r="R71" s="36"/>
      <c r="S71" s="36"/>
      <c r="T71" s="36"/>
      <c r="U71" s="37"/>
      <c r="W71" s="20" t="s">
        <v>73</v>
      </c>
      <c r="X71">
        <f t="shared" si="5"/>
        <v>4170.2483333333339</v>
      </c>
      <c r="Y71">
        <f t="shared" si="6"/>
        <v>4486.4840000000004</v>
      </c>
      <c r="Z71">
        <f t="shared" si="7"/>
        <v>6752.9093333333331</v>
      </c>
      <c r="AA71">
        <f t="shared" si="8"/>
        <v>6265.2016666666659</v>
      </c>
    </row>
    <row r="72" spans="1:27">
      <c r="A72" s="49" t="s">
        <v>74</v>
      </c>
      <c r="B72" s="28">
        <v>1774.68</v>
      </c>
      <c r="C72" s="28">
        <v>2205.75</v>
      </c>
      <c r="D72" s="28">
        <v>5148.8100000000004</v>
      </c>
      <c r="E72" s="28">
        <v>2242.84</v>
      </c>
      <c r="F72" s="36"/>
      <c r="G72" s="20" t="s">
        <v>74</v>
      </c>
      <c r="H72" s="21">
        <v>1134</v>
      </c>
      <c r="I72" s="21">
        <v>1448</v>
      </c>
      <c r="J72" s="21">
        <v>3453</v>
      </c>
      <c r="K72" s="21">
        <v>1440</v>
      </c>
      <c r="L72" s="36"/>
      <c r="M72" s="20" t="s">
        <v>74</v>
      </c>
      <c r="N72" s="20">
        <v>830</v>
      </c>
      <c r="O72" s="21">
        <v>1014</v>
      </c>
      <c r="P72" s="21">
        <v>2334</v>
      </c>
      <c r="Q72" s="21">
        <v>1046</v>
      </c>
      <c r="R72" s="36"/>
      <c r="S72" s="36"/>
      <c r="T72" s="36"/>
      <c r="U72" s="37"/>
      <c r="W72" s="20" t="s">
        <v>74</v>
      </c>
      <c r="X72">
        <f t="shared" si="5"/>
        <v>3000.9433333333332</v>
      </c>
      <c r="Y72">
        <f t="shared" si="6"/>
        <v>3741.424</v>
      </c>
      <c r="Z72">
        <f t="shared" si="7"/>
        <v>8755.6040000000012</v>
      </c>
      <c r="AA72">
        <f t="shared" si="8"/>
        <v>3794.7593333333334</v>
      </c>
    </row>
    <row r="73" spans="1:27">
      <c r="A73" s="49" t="s">
        <v>75</v>
      </c>
      <c r="B73" s="28">
        <v>3328.73</v>
      </c>
      <c r="C73" s="20">
        <v>0</v>
      </c>
      <c r="D73" s="28">
        <v>3460.39</v>
      </c>
      <c r="E73" s="28">
        <v>4289.0600000000004</v>
      </c>
      <c r="F73" s="36"/>
      <c r="G73" s="20" t="s">
        <v>75</v>
      </c>
      <c r="H73" s="21">
        <v>2216</v>
      </c>
      <c r="I73" s="20">
        <v>0</v>
      </c>
      <c r="J73" s="21">
        <v>2264</v>
      </c>
      <c r="K73" s="21">
        <v>2842</v>
      </c>
      <c r="L73" s="36"/>
      <c r="M73" s="20" t="s">
        <v>75</v>
      </c>
      <c r="N73" s="21">
        <v>1517</v>
      </c>
      <c r="O73" s="20">
        <v>0</v>
      </c>
      <c r="P73" s="21">
        <v>1595</v>
      </c>
      <c r="Q73" s="21">
        <v>1960</v>
      </c>
      <c r="R73" s="36"/>
      <c r="S73" s="36"/>
      <c r="T73" s="36"/>
      <c r="U73" s="37"/>
      <c r="W73" s="20" t="s">
        <v>75</v>
      </c>
      <c r="X73">
        <f t="shared" si="5"/>
        <v>5656.0103333333336</v>
      </c>
      <c r="Y73">
        <f t="shared" si="6"/>
        <v>0</v>
      </c>
      <c r="Z73">
        <f t="shared" si="7"/>
        <v>5867.7683333333334</v>
      </c>
      <c r="AA73">
        <f t="shared" si="8"/>
        <v>7283.2866666666669</v>
      </c>
    </row>
    <row r="74" spans="1:27">
      <c r="A74" s="49" t="s">
        <v>77</v>
      </c>
      <c r="B74" s="28">
        <v>4079.64</v>
      </c>
      <c r="C74" s="28">
        <v>2614.04</v>
      </c>
      <c r="D74" s="28">
        <v>1919.3</v>
      </c>
      <c r="E74" s="28">
        <v>5313.19</v>
      </c>
      <c r="F74" s="36"/>
      <c r="G74" s="20" t="s">
        <v>77</v>
      </c>
      <c r="H74" s="21">
        <v>2746</v>
      </c>
      <c r="I74" s="21">
        <v>1622</v>
      </c>
      <c r="J74" s="21">
        <v>1248</v>
      </c>
      <c r="K74" s="21">
        <v>3569</v>
      </c>
      <c r="L74" s="36"/>
      <c r="M74" s="20" t="s">
        <v>77</v>
      </c>
      <c r="N74" s="21">
        <v>1845</v>
      </c>
      <c r="O74" s="21">
        <v>1245</v>
      </c>
      <c r="P74" s="20">
        <v>888</v>
      </c>
      <c r="Q74" s="21">
        <v>2407</v>
      </c>
      <c r="R74" s="36"/>
      <c r="S74" s="36"/>
      <c r="T74" s="36"/>
      <c r="U74" s="37"/>
      <c r="W74" s="20" t="s">
        <v>77</v>
      </c>
      <c r="X74">
        <f t="shared" si="5"/>
        <v>6940.6350000000002</v>
      </c>
      <c r="Y74">
        <f t="shared" si="6"/>
        <v>4406.0349999999999</v>
      </c>
      <c r="Z74">
        <f t="shared" si="7"/>
        <v>3252.1080000000002</v>
      </c>
      <c r="AA74">
        <f t="shared" si="8"/>
        <v>9037.5936666666676</v>
      </c>
    </row>
    <row r="75" spans="1:27">
      <c r="A75" s="49" t="s">
        <v>78</v>
      </c>
      <c r="B75" s="28">
        <v>2116.96</v>
      </c>
      <c r="C75" s="28">
        <v>4954.7299999999996</v>
      </c>
      <c r="D75" s="28">
        <v>7435.08</v>
      </c>
      <c r="E75" s="20">
        <v>887.56</v>
      </c>
      <c r="F75" s="36"/>
      <c r="G75" s="20" t="s">
        <v>78</v>
      </c>
      <c r="H75" s="21">
        <v>1302</v>
      </c>
      <c r="I75" s="21">
        <v>3232</v>
      </c>
      <c r="J75" s="21">
        <v>4916</v>
      </c>
      <c r="K75" s="20">
        <v>553</v>
      </c>
      <c r="L75" s="36"/>
      <c r="M75" s="20" t="s">
        <v>78</v>
      </c>
      <c r="N75" s="21">
        <v>1014</v>
      </c>
      <c r="O75" s="21">
        <v>2288</v>
      </c>
      <c r="P75" s="21">
        <v>3403</v>
      </c>
      <c r="Q75" s="20">
        <v>422</v>
      </c>
      <c r="R75" s="36"/>
      <c r="S75" s="36"/>
      <c r="T75" s="36"/>
      <c r="U75" s="37"/>
      <c r="W75" s="20" t="s">
        <v>78</v>
      </c>
      <c r="X75">
        <f t="shared" si="5"/>
        <v>3565.0339999999997</v>
      </c>
      <c r="Y75">
        <f t="shared" si="6"/>
        <v>8398.6713333333319</v>
      </c>
      <c r="Z75">
        <f t="shared" si="7"/>
        <v>12622.719666666668</v>
      </c>
      <c r="AA75">
        <f t="shared" si="8"/>
        <v>1496.8953333333332</v>
      </c>
    </row>
    <row r="76" spans="1:27">
      <c r="A76" s="49" t="s">
        <v>80</v>
      </c>
      <c r="B76" s="28">
        <v>2036.2</v>
      </c>
      <c r="C76" s="28">
        <v>3418.2</v>
      </c>
      <c r="D76" s="28">
        <v>6361.26</v>
      </c>
      <c r="E76" s="28">
        <v>1045.56</v>
      </c>
      <c r="F76" s="36"/>
      <c r="G76" s="20" t="s">
        <v>80</v>
      </c>
      <c r="H76" s="21">
        <v>1285</v>
      </c>
      <c r="I76" s="21">
        <v>2258</v>
      </c>
      <c r="J76" s="21">
        <v>4264</v>
      </c>
      <c r="K76" s="20">
        <v>621</v>
      </c>
      <c r="L76" s="36"/>
      <c r="M76" s="20" t="s">
        <v>80</v>
      </c>
      <c r="N76" s="20">
        <v>960</v>
      </c>
      <c r="O76" s="21">
        <v>1565</v>
      </c>
      <c r="P76" s="21">
        <v>2885</v>
      </c>
      <c r="Q76" s="20">
        <v>511</v>
      </c>
      <c r="R76" s="36"/>
      <c r="S76" s="36"/>
      <c r="T76" s="36"/>
      <c r="U76" s="37"/>
      <c r="W76" s="20" t="s">
        <v>80</v>
      </c>
      <c r="X76">
        <f t="shared" si="5"/>
        <v>3438.56</v>
      </c>
      <c r="Y76">
        <f t="shared" si="6"/>
        <v>5802.248333333333</v>
      </c>
      <c r="Z76">
        <f t="shared" si="7"/>
        <v>10817.028333333334</v>
      </c>
      <c r="AA76">
        <f t="shared" si="8"/>
        <v>1754.2276666666667</v>
      </c>
    </row>
    <row r="77" spans="1:27">
      <c r="A77" s="49" t="s">
        <v>81</v>
      </c>
      <c r="B77" s="28">
        <v>1784.71</v>
      </c>
      <c r="C77" s="28">
        <v>3743.37</v>
      </c>
      <c r="D77" s="28">
        <v>6652.09</v>
      </c>
      <c r="E77" s="20">
        <v>591.45000000000005</v>
      </c>
      <c r="F77" s="36"/>
      <c r="G77" s="20" t="s">
        <v>81</v>
      </c>
      <c r="H77" s="21">
        <v>1161</v>
      </c>
      <c r="I77" s="21">
        <v>2488</v>
      </c>
      <c r="J77" s="21">
        <v>4445</v>
      </c>
      <c r="K77" s="20">
        <v>368</v>
      </c>
      <c r="L77" s="36"/>
      <c r="M77" s="20" t="s">
        <v>81</v>
      </c>
      <c r="N77" s="20">
        <v>825</v>
      </c>
      <c r="O77" s="21">
        <v>1707</v>
      </c>
      <c r="P77" s="21">
        <v>3024</v>
      </c>
      <c r="Q77" s="20">
        <v>281</v>
      </c>
      <c r="R77" s="36"/>
      <c r="S77" s="36"/>
      <c r="T77" s="36"/>
      <c r="U77" s="37"/>
      <c r="W77" s="20" t="s">
        <v>81</v>
      </c>
      <c r="X77">
        <f t="shared" si="5"/>
        <v>3023.8850000000002</v>
      </c>
      <c r="Y77">
        <f t="shared" si="6"/>
        <v>6358.8069999999998</v>
      </c>
      <c r="Z77">
        <f t="shared" si="7"/>
        <v>11307.874</v>
      </c>
      <c r="AA77">
        <f t="shared" si="8"/>
        <v>997.05433333333337</v>
      </c>
    </row>
    <row r="78" spans="1:27">
      <c r="A78" s="49" t="s">
        <v>82</v>
      </c>
      <c r="B78" s="28">
        <v>1630.91</v>
      </c>
      <c r="C78" s="28">
        <v>3279.07</v>
      </c>
      <c r="D78" s="28">
        <v>6075.75</v>
      </c>
      <c r="E78" s="28">
        <v>1212.21</v>
      </c>
      <c r="F78" s="36"/>
      <c r="G78" s="20" t="s">
        <v>82</v>
      </c>
      <c r="H78" s="21">
        <v>1056</v>
      </c>
      <c r="I78" s="21">
        <v>2183</v>
      </c>
      <c r="J78" s="21">
        <v>4094</v>
      </c>
      <c r="K78" s="20">
        <v>776</v>
      </c>
      <c r="L78" s="36"/>
      <c r="M78" s="20" t="s">
        <v>82</v>
      </c>
      <c r="N78" s="20">
        <v>757</v>
      </c>
      <c r="O78" s="21">
        <v>1494</v>
      </c>
      <c r="P78" s="21">
        <v>2746</v>
      </c>
      <c r="Q78" s="20">
        <v>567</v>
      </c>
      <c r="R78" s="36"/>
      <c r="S78" s="36"/>
      <c r="T78" s="36"/>
      <c r="U78" s="37"/>
      <c r="W78" s="20" t="s">
        <v>82</v>
      </c>
      <c r="X78">
        <f t="shared" si="5"/>
        <v>2762.3636666666671</v>
      </c>
      <c r="Y78">
        <f t="shared" si="6"/>
        <v>5571.424</v>
      </c>
      <c r="Z78">
        <f t="shared" si="7"/>
        <v>10338.102666666666</v>
      </c>
      <c r="AA78">
        <f t="shared" si="8"/>
        <v>2050.7069999999999</v>
      </c>
    </row>
    <row r="79" spans="1:27">
      <c r="A79" s="49" t="s">
        <v>83</v>
      </c>
      <c r="B79" s="28">
        <v>1122.01</v>
      </c>
      <c r="C79" s="28">
        <v>3022.12</v>
      </c>
      <c r="D79" s="28">
        <v>5216.5</v>
      </c>
      <c r="E79" s="28">
        <v>2354.27</v>
      </c>
      <c r="F79" s="36"/>
      <c r="G79" s="20" t="s">
        <v>83</v>
      </c>
      <c r="H79" s="20">
        <v>713</v>
      </c>
      <c r="I79" s="21">
        <v>1999</v>
      </c>
      <c r="J79" s="21">
        <v>3503</v>
      </c>
      <c r="K79" s="21">
        <v>1538</v>
      </c>
      <c r="L79" s="36"/>
      <c r="M79" s="20" t="s">
        <v>83</v>
      </c>
      <c r="N79" s="20">
        <v>527</v>
      </c>
      <c r="O79" s="21">
        <v>1383</v>
      </c>
      <c r="P79" s="21">
        <v>2363</v>
      </c>
      <c r="Q79" s="21">
        <v>1086</v>
      </c>
      <c r="R79" s="36"/>
      <c r="S79" s="36"/>
      <c r="T79" s="36"/>
      <c r="U79" s="37"/>
      <c r="W79" s="20" t="s">
        <v>83</v>
      </c>
      <c r="X79">
        <f t="shared" si="5"/>
        <v>1896.4003333333333</v>
      </c>
      <c r="Y79">
        <f t="shared" si="6"/>
        <v>5131.0729999999994</v>
      </c>
      <c r="Z79">
        <f t="shared" si="7"/>
        <v>8872.3663333333334</v>
      </c>
      <c r="AA79">
        <f t="shared" si="8"/>
        <v>3991.2959999999998</v>
      </c>
    </row>
    <row r="80" spans="1:27">
      <c r="A80" s="49" t="s">
        <v>85</v>
      </c>
      <c r="B80" s="28">
        <v>3461.04</v>
      </c>
      <c r="C80" s="28">
        <v>2565.5</v>
      </c>
      <c r="D80" s="28">
        <v>2934.06</v>
      </c>
      <c r="E80" s="28">
        <v>4694.59</v>
      </c>
      <c r="F80" s="36"/>
      <c r="G80" s="20" t="s">
        <v>85</v>
      </c>
      <c r="H80" s="21">
        <v>2341</v>
      </c>
      <c r="I80" s="21">
        <v>1687</v>
      </c>
      <c r="J80" s="21">
        <v>1893</v>
      </c>
      <c r="K80" s="21">
        <v>3163</v>
      </c>
      <c r="L80" s="36"/>
      <c r="M80" s="20" t="s">
        <v>85</v>
      </c>
      <c r="N80" s="21">
        <v>1560</v>
      </c>
      <c r="O80" s="21">
        <v>1178</v>
      </c>
      <c r="P80" s="21">
        <v>1364</v>
      </c>
      <c r="Q80" s="21">
        <v>2122</v>
      </c>
      <c r="R80" s="36"/>
      <c r="S80" s="36"/>
      <c r="T80" s="36"/>
      <c r="U80" s="37"/>
      <c r="W80" s="20" t="s">
        <v>85</v>
      </c>
      <c r="X80">
        <f t="shared" si="5"/>
        <v>5891.5999999999995</v>
      </c>
      <c r="Y80">
        <f t="shared" si="6"/>
        <v>4352.431333333333</v>
      </c>
      <c r="Z80">
        <f t="shared" si="7"/>
        <v>4966.9173333333329</v>
      </c>
      <c r="AA80">
        <f t="shared" si="8"/>
        <v>7987.9586666666673</v>
      </c>
    </row>
    <row r="81" spans="1:21">
      <c r="A81" s="35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7"/>
    </row>
    <row r="82" spans="1:21" ht="16.5" thickBot="1">
      <c r="A82" s="5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8"/>
    </row>
  </sheetData>
  <mergeCells count="16">
    <mergeCell ref="M26:Q26"/>
    <mergeCell ref="A27:E27"/>
    <mergeCell ref="G27:K27"/>
    <mergeCell ref="M27:Q27"/>
    <mergeCell ref="B29:E29"/>
    <mergeCell ref="H29:K29"/>
    <mergeCell ref="N29:Q29"/>
    <mergeCell ref="A26:E26"/>
    <mergeCell ref="A28:E28"/>
    <mergeCell ref="A4:E4"/>
    <mergeCell ref="A5:E5"/>
    <mergeCell ref="A25:E25"/>
    <mergeCell ref="G26:K26"/>
    <mergeCell ref="A21:E21"/>
    <mergeCell ref="A22:E22"/>
    <mergeCell ref="A23:E2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G11" sqref="G11"/>
    </sheetView>
  </sheetViews>
  <sheetFormatPr defaultColWidth="11" defaultRowHeight="15.75"/>
  <cols>
    <col min="2" max="2" width="23" customWidth="1"/>
    <col min="3" max="3" width="11.375" bestFit="1" customWidth="1"/>
    <col min="4" max="5" width="12.375" bestFit="1" customWidth="1"/>
    <col min="6" max="6" width="11.25" bestFit="1" customWidth="1"/>
    <col min="9" max="9" width="15.875" bestFit="1" customWidth="1"/>
    <col min="13" max="13" width="18.5" bestFit="1" customWidth="1"/>
    <col min="19" max="19" width="15.875" bestFit="1" customWidth="1"/>
  </cols>
  <sheetData>
    <row r="1" spans="1:19">
      <c r="A1" t="s">
        <v>144</v>
      </c>
      <c r="E1">
        <v>3704000</v>
      </c>
      <c r="K1" t="s">
        <v>123</v>
      </c>
      <c r="O1" s="56" t="s">
        <v>175</v>
      </c>
      <c r="Q1" s="56"/>
      <c r="R1" s="56" t="s">
        <v>179</v>
      </c>
      <c r="S1" s="54">
        <v>0.34986000136584033</v>
      </c>
    </row>
    <row r="2" spans="1:19">
      <c r="K2" t="s">
        <v>124</v>
      </c>
      <c r="M2" s="25"/>
      <c r="P2" t="s">
        <v>171</v>
      </c>
      <c r="Q2" s="56">
        <v>1</v>
      </c>
      <c r="R2" s="56"/>
    </row>
    <row r="4" spans="1:19">
      <c r="B4" s="25" t="s">
        <v>164</v>
      </c>
    </row>
    <row r="5" spans="1:19">
      <c r="B5" t="s">
        <v>125</v>
      </c>
      <c r="C5" t="s">
        <v>96</v>
      </c>
      <c r="D5" t="s">
        <v>110</v>
      </c>
      <c r="E5" t="s">
        <v>115</v>
      </c>
      <c r="F5" t="s">
        <v>116</v>
      </c>
      <c r="J5" t="s">
        <v>125</v>
      </c>
      <c r="K5" t="s">
        <v>126</v>
      </c>
      <c r="L5" t="s">
        <v>127</v>
      </c>
      <c r="M5" t="s">
        <v>128</v>
      </c>
      <c r="N5" s="25"/>
      <c r="O5" s="25"/>
      <c r="P5" s="53" t="s">
        <v>167</v>
      </c>
      <c r="Q5" t="s">
        <v>166</v>
      </c>
      <c r="R5" t="s">
        <v>176</v>
      </c>
    </row>
    <row r="6" spans="1:19">
      <c r="B6" t="s">
        <v>12</v>
      </c>
      <c r="C6" s="72">
        <v>0</v>
      </c>
      <c r="D6" s="72">
        <v>0</v>
      </c>
      <c r="E6" s="72">
        <v>104.60814040838626</v>
      </c>
      <c r="F6" s="72">
        <v>0</v>
      </c>
      <c r="J6" t="s">
        <v>12</v>
      </c>
      <c r="K6">
        <v>299</v>
      </c>
      <c r="L6">
        <v>235</v>
      </c>
      <c r="M6">
        <v>341</v>
      </c>
      <c r="P6" t="s">
        <v>12</v>
      </c>
      <c r="Q6">
        <f>SUM(C6:F6)</f>
        <v>104.60814040838626</v>
      </c>
      <c r="R6">
        <f>$S$1*K6</f>
        <v>104.60814040838626</v>
      </c>
    </row>
    <row r="7" spans="1:19">
      <c r="B7" t="s">
        <v>14</v>
      </c>
      <c r="C7" s="72">
        <v>14.694120057365293</v>
      </c>
      <c r="D7" s="72">
        <v>0</v>
      </c>
      <c r="E7" s="72">
        <v>0</v>
      </c>
      <c r="F7" s="72">
        <v>0</v>
      </c>
      <c r="J7" t="s">
        <v>14</v>
      </c>
      <c r="K7">
        <v>42</v>
      </c>
      <c r="L7">
        <v>31</v>
      </c>
      <c r="M7">
        <v>54</v>
      </c>
      <c r="P7" t="s">
        <v>14</v>
      </c>
      <c r="Q7">
        <f t="shared" ref="Q7:Q55" si="0">SUM(C7:F7)</f>
        <v>14.694120057365293</v>
      </c>
      <c r="R7">
        <f t="shared" ref="R7:R9" si="1">$S$1*K7</f>
        <v>14.694120057365295</v>
      </c>
    </row>
    <row r="8" spans="1:19">
      <c r="B8" t="s">
        <v>16</v>
      </c>
      <c r="C8" s="72">
        <v>0</v>
      </c>
      <c r="D8" s="72">
        <v>0</v>
      </c>
      <c r="E8" s="72">
        <v>152.53896059550635</v>
      </c>
      <c r="F8" s="72">
        <v>0</v>
      </c>
      <c r="J8" t="s">
        <v>16</v>
      </c>
      <c r="K8">
        <v>436</v>
      </c>
      <c r="L8">
        <v>374</v>
      </c>
      <c r="M8">
        <v>484</v>
      </c>
      <c r="P8" t="s">
        <v>16</v>
      </c>
      <c r="Q8">
        <f t="shared" si="0"/>
        <v>152.53896059550635</v>
      </c>
      <c r="R8">
        <f t="shared" si="1"/>
        <v>152.53896059550638</v>
      </c>
    </row>
    <row r="9" spans="1:19">
      <c r="B9" t="s">
        <v>18</v>
      </c>
      <c r="C9" s="72">
        <v>61.925220241753735</v>
      </c>
      <c r="D9" s="72">
        <v>0</v>
      </c>
      <c r="E9" s="72">
        <v>0</v>
      </c>
      <c r="F9" s="72">
        <v>0</v>
      </c>
      <c r="J9" t="s">
        <v>18</v>
      </c>
      <c r="K9">
        <v>177</v>
      </c>
      <c r="L9">
        <v>135</v>
      </c>
      <c r="M9">
        <v>207</v>
      </c>
      <c r="P9" t="s">
        <v>18</v>
      </c>
      <c r="Q9">
        <f t="shared" si="0"/>
        <v>61.925220241753735</v>
      </c>
      <c r="R9">
        <f t="shared" si="1"/>
        <v>61.925220241753742</v>
      </c>
    </row>
    <row r="10" spans="1:19">
      <c r="B10" t="s">
        <v>20</v>
      </c>
      <c r="C10" s="73">
        <v>0</v>
      </c>
      <c r="D10" s="73">
        <v>0</v>
      </c>
      <c r="E10" s="74">
        <v>1238</v>
      </c>
      <c r="F10" s="73">
        <v>0</v>
      </c>
      <c r="J10" t="s">
        <v>20</v>
      </c>
      <c r="K10">
        <v>1238</v>
      </c>
      <c r="L10">
        <v>49</v>
      </c>
      <c r="M10">
        <v>3070</v>
      </c>
      <c r="P10" t="s">
        <v>20</v>
      </c>
      <c r="Q10">
        <f t="shared" si="0"/>
        <v>1238</v>
      </c>
      <c r="R10" s="59">
        <f>E10</f>
        <v>1238</v>
      </c>
    </row>
    <row r="11" spans="1:19">
      <c r="B11" t="s">
        <v>21</v>
      </c>
      <c r="C11" s="72">
        <v>63.674520248582937</v>
      </c>
      <c r="D11" s="72">
        <v>0</v>
      </c>
      <c r="E11" s="72">
        <v>0</v>
      </c>
      <c r="F11" s="72">
        <v>0</v>
      </c>
      <c r="J11" t="s">
        <v>21</v>
      </c>
      <c r="K11">
        <v>182</v>
      </c>
      <c r="L11">
        <v>15</v>
      </c>
      <c r="M11">
        <v>401</v>
      </c>
      <c r="P11" t="s">
        <v>21</v>
      </c>
      <c r="Q11">
        <f t="shared" si="0"/>
        <v>63.674520248582937</v>
      </c>
      <c r="R11">
        <f>$S$1*K11</f>
        <v>63.674520248582944</v>
      </c>
    </row>
    <row r="12" spans="1:19">
      <c r="B12" t="s">
        <v>23</v>
      </c>
      <c r="C12" s="72">
        <v>0</v>
      </c>
      <c r="D12" s="72">
        <v>0</v>
      </c>
      <c r="E12" s="72">
        <v>98.310660383801135</v>
      </c>
      <c r="F12" s="72">
        <v>0</v>
      </c>
      <c r="J12" t="s">
        <v>23</v>
      </c>
      <c r="K12">
        <v>281</v>
      </c>
      <c r="L12">
        <v>91</v>
      </c>
      <c r="M12">
        <v>667</v>
      </c>
      <c r="P12" t="s">
        <v>23</v>
      </c>
      <c r="Q12">
        <f t="shared" si="0"/>
        <v>98.310660383801135</v>
      </c>
      <c r="R12">
        <f t="shared" ref="R12:R26" si="2">$S$1*K12</f>
        <v>98.310660383801135</v>
      </c>
    </row>
    <row r="13" spans="1:19">
      <c r="B13" t="s">
        <v>25</v>
      </c>
      <c r="C13" s="72">
        <v>20.641740080584583</v>
      </c>
      <c r="D13" s="72">
        <v>0</v>
      </c>
      <c r="E13" s="72">
        <v>0</v>
      </c>
      <c r="F13" s="72">
        <v>0</v>
      </c>
      <c r="J13" t="s">
        <v>25</v>
      </c>
      <c r="K13">
        <v>59</v>
      </c>
      <c r="L13">
        <v>46</v>
      </c>
      <c r="M13">
        <v>69</v>
      </c>
      <c r="P13" t="s">
        <v>25</v>
      </c>
      <c r="Q13">
        <f t="shared" si="0"/>
        <v>20.641740080584583</v>
      </c>
      <c r="R13">
        <f t="shared" si="2"/>
        <v>20.641740080584579</v>
      </c>
    </row>
    <row r="14" spans="1:19">
      <c r="B14" t="s">
        <v>26</v>
      </c>
      <c r="C14" s="72">
        <v>0</v>
      </c>
      <c r="D14" s="72">
        <v>0</v>
      </c>
      <c r="E14" s="72">
        <v>157.78686061599402</v>
      </c>
      <c r="F14" s="72">
        <v>0</v>
      </c>
      <c r="J14" t="s">
        <v>26</v>
      </c>
      <c r="K14">
        <v>451</v>
      </c>
      <c r="L14">
        <v>2</v>
      </c>
      <c r="M14">
        <v>1172</v>
      </c>
      <c r="P14" t="s">
        <v>26</v>
      </c>
      <c r="Q14">
        <f t="shared" si="0"/>
        <v>157.78686061599402</v>
      </c>
      <c r="R14">
        <f t="shared" si="2"/>
        <v>157.78686061599399</v>
      </c>
    </row>
    <row r="15" spans="1:19">
      <c r="B15" t="s">
        <v>28</v>
      </c>
      <c r="C15" s="72">
        <v>0</v>
      </c>
      <c r="D15" s="72">
        <v>0</v>
      </c>
      <c r="E15" s="72">
        <v>295.9815611555008</v>
      </c>
      <c r="F15" s="72">
        <v>0</v>
      </c>
      <c r="J15" t="s">
        <v>28</v>
      </c>
      <c r="K15">
        <v>846</v>
      </c>
      <c r="L15">
        <v>204</v>
      </c>
      <c r="M15">
        <v>1457</v>
      </c>
      <c r="P15" t="s">
        <v>28</v>
      </c>
      <c r="Q15">
        <f t="shared" si="0"/>
        <v>295.9815611555008</v>
      </c>
      <c r="R15">
        <f t="shared" si="2"/>
        <v>295.98156115550091</v>
      </c>
    </row>
    <row r="16" spans="1:19">
      <c r="B16" t="s">
        <v>30</v>
      </c>
      <c r="C16" s="72">
        <v>30.087960117462266</v>
      </c>
      <c r="D16" s="72">
        <v>0</v>
      </c>
      <c r="E16" s="72">
        <v>0</v>
      </c>
      <c r="F16" s="72">
        <v>0</v>
      </c>
      <c r="J16" t="s">
        <v>30</v>
      </c>
      <c r="K16">
        <v>86</v>
      </c>
      <c r="L16">
        <v>63</v>
      </c>
      <c r="M16">
        <v>102</v>
      </c>
      <c r="P16" t="s">
        <v>30</v>
      </c>
      <c r="Q16">
        <f t="shared" si="0"/>
        <v>30.087960117462266</v>
      </c>
      <c r="R16">
        <f t="shared" si="2"/>
        <v>30.08796011746227</v>
      </c>
    </row>
    <row r="17" spans="2:20">
      <c r="B17" t="s">
        <v>31</v>
      </c>
      <c r="C17" s="72">
        <v>34.286280133852358</v>
      </c>
      <c r="D17" s="72">
        <v>0</v>
      </c>
      <c r="E17" s="72">
        <v>0</v>
      </c>
      <c r="F17" s="72">
        <v>0</v>
      </c>
      <c r="J17" t="s">
        <v>31</v>
      </c>
      <c r="K17">
        <v>98</v>
      </c>
      <c r="L17">
        <v>70</v>
      </c>
      <c r="M17">
        <v>115</v>
      </c>
      <c r="P17" t="s">
        <v>31</v>
      </c>
      <c r="Q17">
        <f t="shared" si="0"/>
        <v>34.286280133852358</v>
      </c>
      <c r="R17">
        <f t="shared" si="2"/>
        <v>34.286280133852351</v>
      </c>
    </row>
    <row r="18" spans="2:20">
      <c r="B18" t="s">
        <v>32</v>
      </c>
      <c r="C18" s="72">
        <v>0</v>
      </c>
      <c r="D18" s="72">
        <v>0</v>
      </c>
      <c r="E18" s="72">
        <v>252.24906098477095</v>
      </c>
      <c r="F18" s="72">
        <v>0</v>
      </c>
      <c r="J18" t="s">
        <v>32</v>
      </c>
      <c r="K18">
        <v>721</v>
      </c>
      <c r="L18">
        <v>101</v>
      </c>
      <c r="M18">
        <v>1447</v>
      </c>
      <c r="P18" t="s">
        <v>32</v>
      </c>
      <c r="Q18">
        <f t="shared" si="0"/>
        <v>252.24906098477095</v>
      </c>
      <c r="R18">
        <f t="shared" si="2"/>
        <v>252.24906098477089</v>
      </c>
    </row>
    <row r="19" spans="2:20">
      <c r="B19" t="s">
        <v>34</v>
      </c>
      <c r="C19" s="72">
        <v>0</v>
      </c>
      <c r="D19" s="72">
        <v>298.78044116642769</v>
      </c>
      <c r="E19" s="72">
        <v>0</v>
      </c>
      <c r="F19" s="72">
        <v>0</v>
      </c>
      <c r="J19" t="s">
        <v>34</v>
      </c>
      <c r="K19">
        <v>854</v>
      </c>
      <c r="L19">
        <v>151</v>
      </c>
      <c r="M19">
        <v>2656</v>
      </c>
      <c r="P19" t="s">
        <v>34</v>
      </c>
      <c r="Q19">
        <f t="shared" si="0"/>
        <v>298.78044116642769</v>
      </c>
      <c r="R19">
        <f t="shared" si="2"/>
        <v>298.78044116642764</v>
      </c>
    </row>
    <row r="20" spans="2:20">
      <c r="B20" t="s">
        <v>36</v>
      </c>
      <c r="C20" s="72">
        <v>64.374240251314617</v>
      </c>
      <c r="D20" s="72">
        <v>0</v>
      </c>
      <c r="E20" s="72">
        <v>0</v>
      </c>
      <c r="F20" s="72">
        <v>0</v>
      </c>
      <c r="J20" t="s">
        <v>36</v>
      </c>
      <c r="K20">
        <v>184</v>
      </c>
      <c r="L20">
        <v>143</v>
      </c>
      <c r="M20">
        <v>212</v>
      </c>
      <c r="P20" t="s">
        <v>36</v>
      </c>
      <c r="Q20">
        <f t="shared" si="0"/>
        <v>64.374240251314617</v>
      </c>
      <c r="R20">
        <f t="shared" si="2"/>
        <v>64.374240251314617</v>
      </c>
    </row>
    <row r="21" spans="2:20">
      <c r="B21" t="s">
        <v>37</v>
      </c>
      <c r="C21" s="72">
        <v>58.426620228095345</v>
      </c>
      <c r="D21" s="72">
        <v>0</v>
      </c>
      <c r="E21" s="72">
        <v>0</v>
      </c>
      <c r="F21" s="72">
        <v>0</v>
      </c>
      <c r="J21" t="s">
        <v>37</v>
      </c>
      <c r="K21">
        <v>167</v>
      </c>
      <c r="L21" s="25">
        <v>130</v>
      </c>
      <c r="M21">
        <v>194</v>
      </c>
      <c r="P21" t="s">
        <v>37</v>
      </c>
      <c r="Q21">
        <f t="shared" si="0"/>
        <v>58.426620228095345</v>
      </c>
      <c r="R21">
        <f t="shared" si="2"/>
        <v>58.426620228095338</v>
      </c>
    </row>
    <row r="22" spans="2:20">
      <c r="B22" t="s">
        <v>38</v>
      </c>
      <c r="C22" s="72">
        <v>33.23670012975483</v>
      </c>
      <c r="D22" s="72">
        <v>0</v>
      </c>
      <c r="E22" s="72">
        <v>0</v>
      </c>
      <c r="F22" s="72">
        <v>0</v>
      </c>
      <c r="J22" t="s">
        <v>38</v>
      </c>
      <c r="K22">
        <v>95</v>
      </c>
      <c r="L22" s="25">
        <v>0</v>
      </c>
      <c r="M22" s="25">
        <v>248</v>
      </c>
      <c r="P22" t="s">
        <v>38</v>
      </c>
      <c r="Q22">
        <f t="shared" si="0"/>
        <v>33.23670012975483</v>
      </c>
      <c r="R22">
        <f t="shared" si="2"/>
        <v>33.23670012975483</v>
      </c>
    </row>
    <row r="23" spans="2:20">
      <c r="B23" t="s">
        <v>40</v>
      </c>
      <c r="C23" s="72">
        <v>0</v>
      </c>
      <c r="D23" s="72">
        <v>0</v>
      </c>
      <c r="E23" s="72">
        <v>271.14150105852627</v>
      </c>
      <c r="F23" s="72">
        <v>0</v>
      </c>
      <c r="J23" t="s">
        <v>40</v>
      </c>
      <c r="K23">
        <v>775</v>
      </c>
      <c r="L23">
        <v>305</v>
      </c>
      <c r="M23">
        <v>1871</v>
      </c>
      <c r="O23" s="25"/>
      <c r="P23" t="s">
        <v>40</v>
      </c>
      <c r="Q23">
        <f t="shared" si="0"/>
        <v>271.14150105852627</v>
      </c>
      <c r="R23">
        <f t="shared" si="2"/>
        <v>271.14150105852627</v>
      </c>
      <c r="T23" s="25"/>
    </row>
    <row r="24" spans="2:20">
      <c r="B24" t="s">
        <v>42</v>
      </c>
      <c r="C24" s="72">
        <v>30.787680120193944</v>
      </c>
      <c r="D24" s="72">
        <v>0</v>
      </c>
      <c r="E24" s="72">
        <v>0</v>
      </c>
      <c r="F24" s="72">
        <v>0</v>
      </c>
      <c r="J24" t="s">
        <v>42</v>
      </c>
      <c r="K24">
        <v>88</v>
      </c>
      <c r="L24">
        <v>69</v>
      </c>
      <c r="M24">
        <v>102</v>
      </c>
      <c r="P24" t="s">
        <v>42</v>
      </c>
      <c r="Q24">
        <f t="shared" si="0"/>
        <v>30.787680120193944</v>
      </c>
      <c r="R24">
        <f t="shared" si="2"/>
        <v>30.787680120193951</v>
      </c>
      <c r="T24" s="25"/>
    </row>
    <row r="25" spans="2:20">
      <c r="B25" t="s">
        <v>43</v>
      </c>
      <c r="C25" s="72">
        <v>63.674520248582937</v>
      </c>
      <c r="D25" s="72">
        <v>0</v>
      </c>
      <c r="E25" s="72">
        <v>0</v>
      </c>
      <c r="F25" s="72">
        <v>0</v>
      </c>
      <c r="J25" t="s">
        <v>43</v>
      </c>
      <c r="K25">
        <v>182</v>
      </c>
      <c r="L25">
        <v>16</v>
      </c>
      <c r="M25">
        <v>576</v>
      </c>
      <c r="P25" t="s">
        <v>43</v>
      </c>
      <c r="Q25">
        <f t="shared" si="0"/>
        <v>63.674520248582937</v>
      </c>
      <c r="R25">
        <f t="shared" si="2"/>
        <v>63.674520248582944</v>
      </c>
    </row>
    <row r="26" spans="2:20">
      <c r="B26" t="s">
        <v>44</v>
      </c>
      <c r="C26" s="72">
        <v>0</v>
      </c>
      <c r="D26" s="72">
        <v>0</v>
      </c>
      <c r="E26" s="72">
        <v>291.78324113911094</v>
      </c>
      <c r="F26" s="72">
        <v>0</v>
      </c>
      <c r="J26" t="s">
        <v>44</v>
      </c>
      <c r="K26">
        <v>834</v>
      </c>
      <c r="L26">
        <v>111</v>
      </c>
      <c r="M26">
        <v>2486</v>
      </c>
      <c r="P26" t="s">
        <v>44</v>
      </c>
      <c r="Q26">
        <f t="shared" si="0"/>
        <v>291.78324113911094</v>
      </c>
      <c r="R26">
        <f t="shared" si="2"/>
        <v>291.78324113911083</v>
      </c>
    </row>
    <row r="27" spans="2:20">
      <c r="B27" t="s">
        <v>46</v>
      </c>
      <c r="C27" s="74">
        <v>1785</v>
      </c>
      <c r="D27" s="73">
        <v>0</v>
      </c>
      <c r="E27" s="73">
        <v>0</v>
      </c>
      <c r="F27" s="73">
        <v>0</v>
      </c>
      <c r="J27" t="s">
        <v>46</v>
      </c>
      <c r="K27">
        <v>1785</v>
      </c>
      <c r="L27">
        <v>503</v>
      </c>
      <c r="M27">
        <v>4767</v>
      </c>
      <c r="P27" t="s">
        <v>46</v>
      </c>
      <c r="Q27">
        <f t="shared" si="0"/>
        <v>1785</v>
      </c>
      <c r="R27" s="59">
        <f>C27</f>
        <v>1785</v>
      </c>
    </row>
    <row r="28" spans="2:20">
      <c r="B28" t="s">
        <v>47</v>
      </c>
      <c r="C28" s="72">
        <v>0</v>
      </c>
      <c r="D28" s="72">
        <v>0</v>
      </c>
      <c r="E28" s="72">
        <v>113.70450044389814</v>
      </c>
      <c r="F28" s="72">
        <v>0</v>
      </c>
      <c r="J28" t="s">
        <v>47</v>
      </c>
      <c r="K28">
        <v>325</v>
      </c>
      <c r="L28">
        <v>246</v>
      </c>
      <c r="M28">
        <v>376</v>
      </c>
      <c r="P28" t="s">
        <v>47</v>
      </c>
      <c r="Q28">
        <f t="shared" si="0"/>
        <v>113.70450044389814</v>
      </c>
      <c r="R28">
        <f>$S$1*K28</f>
        <v>113.70450044389811</v>
      </c>
    </row>
    <row r="29" spans="2:20">
      <c r="B29" t="s">
        <v>48</v>
      </c>
      <c r="C29" s="72">
        <v>61.575360240387887</v>
      </c>
      <c r="D29" s="72">
        <v>0</v>
      </c>
      <c r="E29" s="72">
        <v>0</v>
      </c>
      <c r="F29" s="72">
        <v>0</v>
      </c>
      <c r="J29" t="s">
        <v>48</v>
      </c>
      <c r="K29">
        <v>176</v>
      </c>
      <c r="L29">
        <v>142</v>
      </c>
      <c r="M29">
        <v>202</v>
      </c>
      <c r="P29" t="s">
        <v>48</v>
      </c>
      <c r="Q29">
        <f t="shared" si="0"/>
        <v>61.575360240387887</v>
      </c>
      <c r="R29">
        <f t="shared" ref="R29:R36" si="3">$S$1*K29</f>
        <v>61.575360240387901</v>
      </c>
    </row>
    <row r="30" spans="2:20">
      <c r="B30" t="s">
        <v>50</v>
      </c>
      <c r="C30" s="72">
        <v>0</v>
      </c>
      <c r="D30" s="72">
        <v>279.08324796831278</v>
      </c>
      <c r="E30" s="72">
        <v>23.895513214505002</v>
      </c>
      <c r="F30" s="72">
        <v>0</v>
      </c>
      <c r="J30" t="s">
        <v>50</v>
      </c>
      <c r="K30">
        <v>866</v>
      </c>
      <c r="L30">
        <v>46</v>
      </c>
      <c r="M30">
        <v>2733</v>
      </c>
      <c r="P30" t="s">
        <v>50</v>
      </c>
      <c r="Q30">
        <f t="shared" si="0"/>
        <v>302.97876118281778</v>
      </c>
      <c r="R30">
        <f t="shared" si="3"/>
        <v>302.97876118281772</v>
      </c>
    </row>
    <row r="31" spans="2:20">
      <c r="B31" t="s">
        <v>52</v>
      </c>
      <c r="C31" s="72">
        <v>22.740900088779618</v>
      </c>
      <c r="D31" s="72">
        <v>0</v>
      </c>
      <c r="E31" s="72">
        <v>0</v>
      </c>
      <c r="F31" s="72">
        <v>0</v>
      </c>
      <c r="J31" t="s">
        <v>52</v>
      </c>
      <c r="K31">
        <v>65</v>
      </c>
      <c r="L31">
        <v>46</v>
      </c>
      <c r="M31">
        <v>77</v>
      </c>
      <c r="P31" t="s">
        <v>52</v>
      </c>
      <c r="Q31">
        <f t="shared" si="0"/>
        <v>22.740900088779618</v>
      </c>
      <c r="R31">
        <f t="shared" si="3"/>
        <v>22.740900088779622</v>
      </c>
    </row>
    <row r="32" spans="2:20">
      <c r="B32" t="s">
        <v>53</v>
      </c>
      <c r="C32" s="72">
        <v>37.784880147510755</v>
      </c>
      <c r="D32" s="72">
        <v>0</v>
      </c>
      <c r="E32" s="72">
        <v>0</v>
      </c>
      <c r="F32" s="72">
        <v>0</v>
      </c>
      <c r="J32" t="s">
        <v>53</v>
      </c>
      <c r="K32">
        <v>108</v>
      </c>
      <c r="L32">
        <v>80</v>
      </c>
      <c r="M32">
        <v>128</v>
      </c>
      <c r="P32" t="s">
        <v>53</v>
      </c>
      <c r="Q32">
        <f t="shared" si="0"/>
        <v>37.784880147510755</v>
      </c>
      <c r="R32">
        <f t="shared" si="3"/>
        <v>37.784880147510755</v>
      </c>
    </row>
    <row r="33" spans="2:18">
      <c r="B33" t="s">
        <v>54</v>
      </c>
      <c r="C33" s="72">
        <v>0</v>
      </c>
      <c r="D33" s="72">
        <v>100.40982039199618</v>
      </c>
      <c r="E33" s="72">
        <v>0</v>
      </c>
      <c r="F33" s="72">
        <v>0</v>
      </c>
      <c r="J33" t="s">
        <v>54</v>
      </c>
      <c r="K33">
        <v>287</v>
      </c>
      <c r="L33">
        <v>30</v>
      </c>
      <c r="M33">
        <v>947</v>
      </c>
      <c r="P33" t="s">
        <v>54</v>
      </c>
      <c r="Q33">
        <f t="shared" si="0"/>
        <v>100.40982039199618</v>
      </c>
      <c r="R33">
        <f t="shared" si="3"/>
        <v>100.40982039199618</v>
      </c>
    </row>
    <row r="34" spans="2:18">
      <c r="B34" t="s">
        <v>56</v>
      </c>
      <c r="C34" s="72">
        <v>29.388240114730586</v>
      </c>
      <c r="D34" s="72">
        <v>0</v>
      </c>
      <c r="E34" s="72">
        <v>0</v>
      </c>
      <c r="F34" s="72">
        <v>0</v>
      </c>
      <c r="J34" t="s">
        <v>56</v>
      </c>
      <c r="K34">
        <v>84</v>
      </c>
      <c r="L34">
        <v>64</v>
      </c>
      <c r="M34">
        <v>99</v>
      </c>
      <c r="P34" t="s">
        <v>56</v>
      </c>
      <c r="Q34">
        <f t="shared" si="0"/>
        <v>29.388240114730586</v>
      </c>
      <c r="R34">
        <f t="shared" si="3"/>
        <v>29.388240114730589</v>
      </c>
    </row>
    <row r="35" spans="2:18">
      <c r="B35" t="s">
        <v>57</v>
      </c>
      <c r="C35" s="72">
        <v>0</v>
      </c>
      <c r="D35" s="72">
        <v>511.49532199685876</v>
      </c>
      <c r="E35" s="72">
        <v>0</v>
      </c>
      <c r="F35" s="72">
        <v>0</v>
      </c>
      <c r="J35" t="s">
        <v>57</v>
      </c>
      <c r="K35">
        <v>1462</v>
      </c>
      <c r="L35" s="25">
        <v>449</v>
      </c>
      <c r="M35">
        <v>3629</v>
      </c>
      <c r="P35" t="s">
        <v>57</v>
      </c>
      <c r="Q35">
        <f t="shared" si="0"/>
        <v>511.49532199685876</v>
      </c>
      <c r="R35">
        <f t="shared" si="3"/>
        <v>511.49532199685859</v>
      </c>
    </row>
    <row r="36" spans="2:18">
      <c r="B36" t="s">
        <v>59</v>
      </c>
      <c r="C36" s="72">
        <v>44.782080174827563</v>
      </c>
      <c r="D36" s="72">
        <v>0</v>
      </c>
      <c r="E36" s="72">
        <v>0</v>
      </c>
      <c r="F36" s="72">
        <v>0</v>
      </c>
      <c r="J36" t="s">
        <v>59</v>
      </c>
      <c r="K36">
        <v>128</v>
      </c>
      <c r="L36" s="25">
        <v>96</v>
      </c>
      <c r="M36">
        <v>151</v>
      </c>
      <c r="P36" t="s">
        <v>59</v>
      </c>
      <c r="Q36">
        <f t="shared" si="0"/>
        <v>44.782080174827563</v>
      </c>
      <c r="R36">
        <f t="shared" si="3"/>
        <v>44.782080174827563</v>
      </c>
    </row>
    <row r="37" spans="2:18">
      <c r="B37" t="s">
        <v>60</v>
      </c>
      <c r="C37" s="72">
        <v>0</v>
      </c>
      <c r="D37" s="72">
        <v>0</v>
      </c>
      <c r="E37" s="72">
        <v>0</v>
      </c>
      <c r="F37" s="74">
        <v>3600</v>
      </c>
      <c r="J37" t="s">
        <v>60</v>
      </c>
      <c r="K37">
        <v>4141</v>
      </c>
      <c r="L37">
        <v>1783</v>
      </c>
      <c r="M37">
        <v>10340</v>
      </c>
      <c r="P37" t="s">
        <v>60</v>
      </c>
      <c r="Q37">
        <f t="shared" si="0"/>
        <v>3600</v>
      </c>
      <c r="R37" s="59">
        <f>F37</f>
        <v>3600</v>
      </c>
    </row>
    <row r="38" spans="2:18">
      <c r="B38" t="s">
        <v>62</v>
      </c>
      <c r="C38" s="72">
        <v>0</v>
      </c>
      <c r="D38" s="72">
        <v>221.46138086457688</v>
      </c>
      <c r="E38" s="72">
        <v>0</v>
      </c>
      <c r="F38" s="72">
        <v>0</v>
      </c>
      <c r="J38" t="s">
        <v>62</v>
      </c>
      <c r="K38">
        <v>633</v>
      </c>
      <c r="L38">
        <v>516</v>
      </c>
      <c r="M38">
        <v>717</v>
      </c>
      <c r="P38" t="s">
        <v>62</v>
      </c>
      <c r="Q38">
        <f t="shared" si="0"/>
        <v>221.46138086457688</v>
      </c>
      <c r="R38">
        <f>$S$1*K38</f>
        <v>221.46138086457694</v>
      </c>
    </row>
    <row r="39" spans="2:18">
      <c r="B39" t="s">
        <v>64</v>
      </c>
      <c r="C39" s="72">
        <v>14.344260055999452</v>
      </c>
      <c r="D39" s="72">
        <v>0</v>
      </c>
      <c r="E39" s="72">
        <v>0</v>
      </c>
      <c r="F39" s="72">
        <v>0</v>
      </c>
      <c r="J39" t="s">
        <v>64</v>
      </c>
      <c r="K39">
        <v>41</v>
      </c>
      <c r="L39">
        <v>30</v>
      </c>
      <c r="M39">
        <v>50</v>
      </c>
      <c r="P39" t="s">
        <v>64</v>
      </c>
      <c r="Q39">
        <f t="shared" si="0"/>
        <v>14.344260055999452</v>
      </c>
      <c r="R39">
        <f t="shared" ref="R39:R47" si="4">$S$1*K39</f>
        <v>14.344260055999454</v>
      </c>
    </row>
    <row r="40" spans="2:18">
      <c r="B40" t="s">
        <v>65</v>
      </c>
      <c r="C40" s="72">
        <v>14.330533360650222</v>
      </c>
      <c r="D40" s="72">
        <v>234.76978761182809</v>
      </c>
      <c r="E40" s="72">
        <v>0</v>
      </c>
      <c r="F40" s="72">
        <v>0</v>
      </c>
      <c r="J40" t="s">
        <v>65</v>
      </c>
      <c r="K40">
        <v>712</v>
      </c>
      <c r="L40">
        <v>609</v>
      </c>
      <c r="M40">
        <v>800</v>
      </c>
      <c r="P40" t="s">
        <v>65</v>
      </c>
      <c r="Q40">
        <f t="shared" si="0"/>
        <v>249.1003209724783</v>
      </c>
      <c r="R40">
        <f t="shared" si="4"/>
        <v>249.10032097247833</v>
      </c>
    </row>
    <row r="41" spans="2:18">
      <c r="B41" t="s">
        <v>66</v>
      </c>
      <c r="C41" s="72">
        <v>81.867240319606637</v>
      </c>
      <c r="D41" s="72">
        <v>0</v>
      </c>
      <c r="E41" s="72">
        <v>0</v>
      </c>
      <c r="F41" s="72">
        <v>0</v>
      </c>
      <c r="J41" t="s">
        <v>66</v>
      </c>
      <c r="K41">
        <v>234</v>
      </c>
      <c r="L41">
        <v>197</v>
      </c>
      <c r="M41">
        <v>263</v>
      </c>
      <c r="P41" t="s">
        <v>66</v>
      </c>
      <c r="Q41">
        <f t="shared" si="0"/>
        <v>81.867240319606637</v>
      </c>
      <c r="R41">
        <f t="shared" si="4"/>
        <v>81.867240319606637</v>
      </c>
    </row>
    <row r="42" spans="2:18">
      <c r="B42" t="s">
        <v>68</v>
      </c>
      <c r="C42" s="72">
        <v>41.283480161169166</v>
      </c>
      <c r="D42" s="72">
        <v>0</v>
      </c>
      <c r="E42" s="72">
        <v>0</v>
      </c>
      <c r="F42" s="72">
        <v>0</v>
      </c>
      <c r="J42" t="s">
        <v>68</v>
      </c>
      <c r="K42">
        <v>118</v>
      </c>
      <c r="L42">
        <v>5</v>
      </c>
      <c r="M42">
        <v>252</v>
      </c>
      <c r="P42" t="s">
        <v>68</v>
      </c>
      <c r="Q42">
        <f t="shared" si="0"/>
        <v>41.283480161169166</v>
      </c>
      <c r="R42">
        <f t="shared" si="4"/>
        <v>41.283480161169159</v>
      </c>
    </row>
    <row r="43" spans="2:18">
      <c r="B43" t="s">
        <v>69</v>
      </c>
      <c r="C43" s="72">
        <v>277.78884108447727</v>
      </c>
      <c r="D43" s="72">
        <v>0</v>
      </c>
      <c r="E43" s="72">
        <v>0</v>
      </c>
      <c r="F43" s="72">
        <v>0</v>
      </c>
      <c r="J43" t="s">
        <v>69</v>
      </c>
      <c r="K43">
        <v>794</v>
      </c>
      <c r="L43">
        <v>680</v>
      </c>
      <c r="M43">
        <v>891</v>
      </c>
      <c r="P43" t="s">
        <v>69</v>
      </c>
      <c r="Q43">
        <f t="shared" si="0"/>
        <v>277.78884108447727</v>
      </c>
      <c r="R43">
        <f t="shared" si="4"/>
        <v>277.78884108447721</v>
      </c>
    </row>
    <row r="44" spans="2:18">
      <c r="B44" t="s">
        <v>70</v>
      </c>
      <c r="C44" s="72">
        <v>22.041180086047945</v>
      </c>
      <c r="D44" s="72">
        <v>0</v>
      </c>
      <c r="E44" s="72">
        <v>0</v>
      </c>
      <c r="F44" s="72">
        <v>0</v>
      </c>
      <c r="J44" t="s">
        <v>70</v>
      </c>
      <c r="K44">
        <v>63</v>
      </c>
      <c r="L44">
        <v>48</v>
      </c>
      <c r="M44">
        <v>74</v>
      </c>
      <c r="P44" t="s">
        <v>70</v>
      </c>
      <c r="Q44">
        <f t="shared" si="0"/>
        <v>22.041180086047945</v>
      </c>
      <c r="R44">
        <f t="shared" si="4"/>
        <v>22.041180086047941</v>
      </c>
    </row>
    <row r="45" spans="2:18">
      <c r="B45" t="s">
        <v>71</v>
      </c>
      <c r="C45" s="72">
        <v>48.280680188485974</v>
      </c>
      <c r="D45" s="72">
        <v>0</v>
      </c>
      <c r="E45" s="72">
        <v>0</v>
      </c>
      <c r="F45" s="72">
        <v>0</v>
      </c>
      <c r="J45" t="s">
        <v>71</v>
      </c>
      <c r="K45">
        <v>138</v>
      </c>
      <c r="L45">
        <v>3</v>
      </c>
      <c r="M45">
        <v>312</v>
      </c>
      <c r="P45" t="s">
        <v>71</v>
      </c>
      <c r="Q45">
        <f t="shared" si="0"/>
        <v>48.280680188485974</v>
      </c>
      <c r="R45">
        <f t="shared" si="4"/>
        <v>48.280680188485967</v>
      </c>
    </row>
    <row r="46" spans="2:18">
      <c r="B46" t="s">
        <v>73</v>
      </c>
      <c r="C46" s="72">
        <v>17.143140066926179</v>
      </c>
      <c r="D46" s="72">
        <v>0</v>
      </c>
      <c r="E46" s="72">
        <v>0</v>
      </c>
      <c r="F46" s="72">
        <v>0</v>
      </c>
      <c r="J46" t="s">
        <v>73</v>
      </c>
      <c r="K46">
        <v>49</v>
      </c>
      <c r="L46">
        <v>35</v>
      </c>
      <c r="M46">
        <v>59</v>
      </c>
      <c r="P46" t="s">
        <v>73</v>
      </c>
      <c r="Q46">
        <f t="shared" si="0"/>
        <v>17.143140066926179</v>
      </c>
      <c r="R46">
        <f t="shared" si="4"/>
        <v>17.143140066926176</v>
      </c>
    </row>
    <row r="47" spans="2:18">
      <c r="B47" t="s">
        <v>74</v>
      </c>
      <c r="C47" s="72">
        <v>143.7924605613604</v>
      </c>
      <c r="D47" s="72">
        <v>0</v>
      </c>
      <c r="E47" s="72">
        <v>0</v>
      </c>
      <c r="F47" s="72">
        <v>0</v>
      </c>
      <c r="J47" t="s">
        <v>74</v>
      </c>
      <c r="K47">
        <v>411</v>
      </c>
      <c r="L47">
        <v>345</v>
      </c>
      <c r="M47">
        <v>461</v>
      </c>
      <c r="P47" t="s">
        <v>74</v>
      </c>
      <c r="Q47">
        <f t="shared" si="0"/>
        <v>143.7924605613604</v>
      </c>
      <c r="R47">
        <f t="shared" si="4"/>
        <v>143.79246056136037</v>
      </c>
    </row>
    <row r="48" spans="2:18">
      <c r="B48" t="s">
        <v>75</v>
      </c>
      <c r="C48" s="73">
        <v>0</v>
      </c>
      <c r="D48" s="74">
        <v>1554</v>
      </c>
      <c r="E48" s="73">
        <v>0</v>
      </c>
      <c r="F48" s="73">
        <v>0</v>
      </c>
      <c r="J48" t="s">
        <v>75</v>
      </c>
      <c r="K48">
        <v>1554</v>
      </c>
      <c r="L48">
        <v>1334</v>
      </c>
      <c r="M48">
        <v>1750</v>
      </c>
      <c r="P48" t="s">
        <v>75</v>
      </c>
      <c r="Q48">
        <f t="shared" si="0"/>
        <v>1554</v>
      </c>
      <c r="R48" s="59">
        <f>D48</f>
        <v>1554</v>
      </c>
    </row>
    <row r="49" spans="1:18">
      <c r="B49" t="s">
        <v>77</v>
      </c>
      <c r="C49" s="72">
        <v>54.928020214436913</v>
      </c>
      <c r="D49" s="72">
        <v>0</v>
      </c>
      <c r="E49" s="72">
        <v>0</v>
      </c>
      <c r="F49" s="72">
        <v>0</v>
      </c>
      <c r="J49" t="s">
        <v>77</v>
      </c>
      <c r="K49">
        <v>157</v>
      </c>
      <c r="L49">
        <v>127</v>
      </c>
      <c r="M49">
        <v>192</v>
      </c>
      <c r="P49" t="s">
        <v>77</v>
      </c>
      <c r="Q49">
        <f t="shared" si="0"/>
        <v>54.928020214436913</v>
      </c>
      <c r="R49">
        <f>$S$1*K49</f>
        <v>54.928020214436934</v>
      </c>
    </row>
    <row r="50" spans="1:18">
      <c r="B50" t="s">
        <v>78</v>
      </c>
      <c r="C50" s="72">
        <v>57.726900225363657</v>
      </c>
      <c r="D50" s="72">
        <v>0</v>
      </c>
      <c r="E50" s="72">
        <v>0</v>
      </c>
      <c r="F50" s="72">
        <v>0</v>
      </c>
      <c r="J50" t="s">
        <v>78</v>
      </c>
      <c r="K50">
        <v>165</v>
      </c>
      <c r="L50">
        <v>47</v>
      </c>
      <c r="M50">
        <v>351</v>
      </c>
      <c r="P50" t="s">
        <v>78</v>
      </c>
      <c r="Q50">
        <f t="shared" si="0"/>
        <v>57.726900225363657</v>
      </c>
      <c r="R50">
        <f t="shared" ref="R50:R55" si="5">$S$1*K50</f>
        <v>57.726900225363657</v>
      </c>
    </row>
    <row r="51" spans="1:18">
      <c r="B51" t="s">
        <v>80</v>
      </c>
      <c r="C51" s="72">
        <v>96.561360376971948</v>
      </c>
      <c r="D51" s="72">
        <v>0</v>
      </c>
      <c r="E51" s="72">
        <v>0</v>
      </c>
      <c r="F51" s="72">
        <v>0</v>
      </c>
      <c r="J51" t="s">
        <v>80</v>
      </c>
      <c r="K51">
        <v>276</v>
      </c>
      <c r="L51">
        <v>5</v>
      </c>
      <c r="M51">
        <v>652</v>
      </c>
      <c r="P51" t="s">
        <v>80</v>
      </c>
      <c r="Q51">
        <f t="shared" si="0"/>
        <v>96.561360376971948</v>
      </c>
      <c r="R51">
        <f t="shared" si="5"/>
        <v>96.561360376971933</v>
      </c>
    </row>
    <row r="52" spans="1:18">
      <c r="B52" t="s">
        <v>81</v>
      </c>
      <c r="C52" s="72">
        <v>82.566960322338332</v>
      </c>
      <c r="D52" s="72">
        <v>0</v>
      </c>
      <c r="E52" s="72">
        <v>0</v>
      </c>
      <c r="F52" s="72">
        <v>0</v>
      </c>
      <c r="J52" t="s">
        <v>81</v>
      </c>
      <c r="K52">
        <v>236</v>
      </c>
      <c r="L52">
        <v>14</v>
      </c>
      <c r="M52">
        <v>456</v>
      </c>
      <c r="P52" t="s">
        <v>81</v>
      </c>
      <c r="Q52">
        <f t="shared" si="0"/>
        <v>82.566960322338332</v>
      </c>
      <c r="R52">
        <f t="shared" si="5"/>
        <v>82.566960322338318</v>
      </c>
    </row>
    <row r="53" spans="1:18">
      <c r="B53" t="s">
        <v>82</v>
      </c>
      <c r="C53" s="72">
        <v>39.884040155705804</v>
      </c>
      <c r="D53" s="72">
        <v>0</v>
      </c>
      <c r="E53" s="72">
        <v>0</v>
      </c>
      <c r="F53" s="72">
        <v>0</v>
      </c>
      <c r="J53" t="s">
        <v>82</v>
      </c>
      <c r="K53">
        <v>114</v>
      </c>
      <c r="L53">
        <v>80</v>
      </c>
      <c r="M53">
        <v>137</v>
      </c>
      <c r="P53" t="s">
        <v>82</v>
      </c>
      <c r="Q53">
        <f t="shared" si="0"/>
        <v>39.884040155705804</v>
      </c>
      <c r="R53">
        <f t="shared" si="5"/>
        <v>39.884040155705797</v>
      </c>
    </row>
    <row r="54" spans="1:18">
      <c r="B54" t="s">
        <v>83</v>
      </c>
      <c r="C54" s="72">
        <v>38.134740148876588</v>
      </c>
      <c r="D54" s="72">
        <v>0</v>
      </c>
      <c r="E54" s="72">
        <v>0</v>
      </c>
      <c r="F54" s="72">
        <v>0</v>
      </c>
      <c r="J54" t="s">
        <v>83</v>
      </c>
      <c r="K54">
        <v>109</v>
      </c>
      <c r="L54">
        <v>0</v>
      </c>
      <c r="M54">
        <v>256</v>
      </c>
      <c r="P54" t="s">
        <v>83</v>
      </c>
      <c r="Q54">
        <f t="shared" si="0"/>
        <v>38.134740148876588</v>
      </c>
      <c r="R54">
        <f t="shared" si="5"/>
        <v>38.134740148876595</v>
      </c>
    </row>
    <row r="55" spans="1:18">
      <c r="B55" t="s">
        <v>85</v>
      </c>
      <c r="C55" s="72">
        <v>12.245100047804412</v>
      </c>
      <c r="D55" s="72">
        <v>0</v>
      </c>
      <c r="E55" s="72">
        <v>0</v>
      </c>
      <c r="F55" s="72">
        <v>0</v>
      </c>
      <c r="J55" t="s">
        <v>85</v>
      </c>
      <c r="K55">
        <v>35</v>
      </c>
      <c r="L55">
        <v>24</v>
      </c>
      <c r="M55">
        <v>44</v>
      </c>
      <c r="P55" t="s">
        <v>85</v>
      </c>
      <c r="Q55">
        <f t="shared" si="0"/>
        <v>12.245100047804412</v>
      </c>
      <c r="R55">
        <f t="shared" si="5"/>
        <v>12.245100047804412</v>
      </c>
    </row>
    <row r="56" spans="1:18">
      <c r="J56" t="s">
        <v>129</v>
      </c>
      <c r="K56" s="52">
        <v>23361</v>
      </c>
      <c r="L56">
        <v>9925</v>
      </c>
      <c r="M56">
        <v>49097</v>
      </c>
    </row>
    <row r="59" spans="1:18">
      <c r="A59" t="s">
        <v>174</v>
      </c>
      <c r="C59">
        <f>K37-3600</f>
        <v>541</v>
      </c>
    </row>
    <row r="62" spans="1:18">
      <c r="C62" t="s">
        <v>165</v>
      </c>
    </row>
    <row r="63" spans="1:18">
      <c r="B63" t="s">
        <v>46</v>
      </c>
      <c r="C63">
        <v>3500</v>
      </c>
      <c r="J63" s="58"/>
    </row>
    <row r="64" spans="1:18">
      <c r="B64" t="s">
        <v>75</v>
      </c>
      <c r="C64">
        <v>3200</v>
      </c>
    </row>
    <row r="65" spans="1:4">
      <c r="B65" t="s">
        <v>20</v>
      </c>
      <c r="C65">
        <v>3000</v>
      </c>
    </row>
    <row r="66" spans="1:4">
      <c r="B66" t="s">
        <v>60</v>
      </c>
      <c r="C66">
        <v>3600</v>
      </c>
    </row>
    <row r="68" spans="1:4">
      <c r="B68" t="s">
        <v>173</v>
      </c>
      <c r="C68">
        <f>SUM(C63:C66)</f>
        <v>13300</v>
      </c>
    </row>
    <row r="71" spans="1:4">
      <c r="B71" s="56"/>
      <c r="C71" s="55"/>
    </row>
    <row r="73" spans="1:4" ht="19.5">
      <c r="A73" s="60" t="s">
        <v>192</v>
      </c>
    </row>
    <row r="74" spans="1:4">
      <c r="A74" s="56"/>
      <c r="B74" s="56"/>
      <c r="C74" s="56"/>
    </row>
    <row r="75" spans="1:4">
      <c r="A75" s="61"/>
      <c r="B75" s="61" t="s">
        <v>165</v>
      </c>
      <c r="C75" s="61"/>
      <c r="D75" s="61"/>
    </row>
    <row r="76" spans="1:4">
      <c r="A76" s="61" t="s">
        <v>46</v>
      </c>
      <c r="B76" s="61">
        <f>C63</f>
        <v>3500</v>
      </c>
      <c r="C76" s="61" t="s">
        <v>172</v>
      </c>
      <c r="D76" s="61">
        <f>SUM(C6:C55)</f>
        <v>3500</v>
      </c>
    </row>
    <row r="77" spans="1:4">
      <c r="A77" s="61" t="s">
        <v>75</v>
      </c>
      <c r="B77" s="61">
        <f>C64</f>
        <v>3200</v>
      </c>
      <c r="C77" s="61" t="s">
        <v>172</v>
      </c>
      <c r="D77" s="61">
        <f>SUM(D6:D55)</f>
        <v>3200.0000000000005</v>
      </c>
    </row>
    <row r="78" spans="1:4">
      <c r="A78" s="61" t="s">
        <v>20</v>
      </c>
      <c r="B78" s="61">
        <f>C65</f>
        <v>3000</v>
      </c>
      <c r="C78" s="61" t="s">
        <v>172</v>
      </c>
      <c r="D78" s="61">
        <f>SUM(E6:E55)</f>
        <v>3000</v>
      </c>
    </row>
    <row r="79" spans="1:4">
      <c r="A79" s="61" t="s">
        <v>60</v>
      </c>
      <c r="B79" s="61">
        <f>C66</f>
        <v>3600</v>
      </c>
      <c r="C79" s="61" t="s">
        <v>172</v>
      </c>
      <c r="D79" s="61">
        <f>SUM(F6:F55)</f>
        <v>3600</v>
      </c>
    </row>
    <row r="84" spans="1:7">
      <c r="A84" s="56"/>
      <c r="B84" s="56"/>
      <c r="C84" s="56"/>
      <c r="D84" s="56"/>
    </row>
    <row r="85" spans="1:7">
      <c r="A85" s="56"/>
      <c r="B85" s="56"/>
      <c r="C85" s="56"/>
      <c r="D85" s="56"/>
    </row>
    <row r="86" spans="1:7">
      <c r="A86" s="56"/>
      <c r="B86" s="56"/>
      <c r="C86" s="56"/>
      <c r="D86" s="56"/>
    </row>
    <row r="87" spans="1:7">
      <c r="A87" s="56"/>
      <c r="B87" s="56"/>
      <c r="C87" s="56"/>
      <c r="D87" s="56"/>
    </row>
    <row r="88" spans="1:7">
      <c r="A88" s="56"/>
      <c r="B88" s="56"/>
      <c r="C88" s="56"/>
      <c r="D88" s="56"/>
    </row>
    <row r="89" spans="1:7">
      <c r="A89" s="56"/>
      <c r="B89" s="56"/>
      <c r="C89" s="56"/>
      <c r="D89" s="56"/>
    </row>
    <row r="90" spans="1:7">
      <c r="A90" s="56"/>
      <c r="B90" s="56"/>
      <c r="C90" s="56"/>
      <c r="D90" s="56"/>
      <c r="G90" s="57"/>
    </row>
    <row r="91" spans="1:7">
      <c r="A91" s="56"/>
      <c r="B91" s="56"/>
      <c r="C91" s="56"/>
      <c r="D91" s="56"/>
    </row>
    <row r="92" spans="1:7">
      <c r="A92" s="56"/>
      <c r="B92" s="56"/>
      <c r="C92" s="56"/>
      <c r="D92" s="56"/>
    </row>
    <row r="93" spans="1:7">
      <c r="A93" s="56"/>
      <c r="B93" s="56"/>
      <c r="C93" s="56"/>
      <c r="D93" s="56"/>
    </row>
    <row r="94" spans="1:7">
      <c r="A94" s="56"/>
      <c r="B94" s="56"/>
      <c r="C94" s="56"/>
      <c r="D94" s="56"/>
    </row>
    <row r="95" spans="1:7">
      <c r="A95" s="56"/>
      <c r="B95" s="56"/>
      <c r="C95" s="56"/>
      <c r="D95" s="56"/>
    </row>
    <row r="96" spans="1:7">
      <c r="A96" s="56"/>
      <c r="B96" s="56"/>
      <c r="C96" s="56"/>
      <c r="D96" s="56"/>
    </row>
    <row r="97" spans="1:4">
      <c r="A97" s="56"/>
      <c r="B97" s="56"/>
      <c r="C97" s="56"/>
      <c r="D97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tabSelected="1" workbookViewId="0">
      <selection activeCell="M78" sqref="M78"/>
    </sheetView>
  </sheetViews>
  <sheetFormatPr defaultColWidth="11" defaultRowHeight="15.75"/>
  <cols>
    <col min="2" max="2" width="23" customWidth="1"/>
    <col min="3" max="3" width="12.375" bestFit="1" customWidth="1"/>
    <col min="9" max="9" width="15.875" bestFit="1" customWidth="1"/>
    <col min="10" max="11" width="12.375" bestFit="1" customWidth="1"/>
    <col min="12" max="12" width="13.5" bestFit="1" customWidth="1"/>
    <col min="13" max="13" width="18.5" bestFit="1" customWidth="1"/>
    <col min="14" max="14" width="13.5" bestFit="1" customWidth="1"/>
    <col min="17" max="17" width="14.75" bestFit="1" customWidth="1"/>
    <col min="18" max="18" width="23.75" customWidth="1"/>
    <col min="19" max="19" width="15.875" bestFit="1" customWidth="1"/>
  </cols>
  <sheetData>
    <row r="1" spans="1:33">
      <c r="A1" t="s">
        <v>144</v>
      </c>
      <c r="E1">
        <v>3704000</v>
      </c>
      <c r="K1" t="s">
        <v>123</v>
      </c>
      <c r="P1" s="56" t="s">
        <v>178</v>
      </c>
      <c r="Q1" s="56">
        <v>0.34899999999999998</v>
      </c>
      <c r="R1" s="56"/>
      <c r="S1" s="56"/>
      <c r="T1" s="56"/>
      <c r="U1" s="56"/>
      <c r="V1" s="56"/>
      <c r="W1" s="56"/>
      <c r="X1" s="56"/>
      <c r="Y1" s="56"/>
      <c r="Z1" s="56"/>
      <c r="AB1" s="20" t="s">
        <v>163</v>
      </c>
      <c r="AE1" s="20">
        <v>4444</v>
      </c>
      <c r="AG1" t="s">
        <v>181</v>
      </c>
    </row>
    <row r="2" spans="1:33">
      <c r="K2" t="s">
        <v>124</v>
      </c>
      <c r="M2" s="25"/>
      <c r="Q2" s="56"/>
      <c r="R2" s="56"/>
      <c r="U2" s="66" t="s">
        <v>168</v>
      </c>
      <c r="V2" s="67"/>
      <c r="W2" s="67"/>
      <c r="X2" s="67"/>
      <c r="Y2" s="67"/>
    </row>
    <row r="3" spans="1:33">
      <c r="AC3" t="s">
        <v>180</v>
      </c>
    </row>
    <row r="4" spans="1:33">
      <c r="B4" s="25" t="s">
        <v>164</v>
      </c>
      <c r="U4" s="49"/>
      <c r="V4" s="71" t="s">
        <v>153</v>
      </c>
      <c r="W4" s="71"/>
      <c r="X4" s="71"/>
      <c r="Y4" s="71"/>
    </row>
    <row r="5" spans="1:33">
      <c r="B5" t="s">
        <v>125</v>
      </c>
      <c r="C5" t="s">
        <v>96</v>
      </c>
      <c r="D5" t="s">
        <v>110</v>
      </c>
      <c r="E5" t="s">
        <v>115</v>
      </c>
      <c r="F5" t="s">
        <v>116</v>
      </c>
      <c r="J5" t="s">
        <v>125</v>
      </c>
      <c r="K5" t="s">
        <v>126</v>
      </c>
      <c r="L5" t="s">
        <v>127</v>
      </c>
      <c r="M5" t="s">
        <v>128</v>
      </c>
      <c r="N5" s="25"/>
      <c r="O5" s="25"/>
      <c r="P5" s="53" t="s">
        <v>167</v>
      </c>
      <c r="Q5" t="s">
        <v>166</v>
      </c>
      <c r="R5" t="s">
        <v>177</v>
      </c>
      <c r="U5" s="32" t="s">
        <v>125</v>
      </c>
      <c r="V5" s="27" t="s">
        <v>96</v>
      </c>
      <c r="W5" s="27" t="s">
        <v>110</v>
      </c>
      <c r="X5" s="27" t="s">
        <v>115</v>
      </c>
      <c r="Y5" s="27" t="s">
        <v>116</v>
      </c>
      <c r="AB5" s="32" t="s">
        <v>125</v>
      </c>
      <c r="AC5" s="27" t="s">
        <v>96</v>
      </c>
      <c r="AD5" s="27" t="s">
        <v>110</v>
      </c>
      <c r="AE5" s="27" t="s">
        <v>115</v>
      </c>
      <c r="AF5" s="27" t="s">
        <v>116</v>
      </c>
    </row>
    <row r="6" spans="1:33">
      <c r="B6" t="s">
        <v>12</v>
      </c>
      <c r="C6" s="72">
        <v>0</v>
      </c>
      <c r="D6" s="72">
        <v>104.35100000000008</v>
      </c>
      <c r="E6" s="72">
        <v>0</v>
      </c>
      <c r="F6" s="72">
        <v>0</v>
      </c>
      <c r="J6" t="s">
        <v>12</v>
      </c>
      <c r="K6">
        <v>299</v>
      </c>
      <c r="L6">
        <v>235</v>
      </c>
      <c r="M6">
        <v>341</v>
      </c>
      <c r="P6" t="s">
        <v>12</v>
      </c>
      <c r="Q6">
        <f>SUM(C6:F6)</f>
        <v>104.35100000000008</v>
      </c>
      <c r="R6">
        <f>K6*$Q$1</f>
        <v>104.351</v>
      </c>
      <c r="U6" s="49" t="s">
        <v>12</v>
      </c>
      <c r="V6" s="28">
        <v>2377.13</v>
      </c>
      <c r="W6" s="28">
        <v>1999.3</v>
      </c>
      <c r="X6" s="28">
        <v>5181.3</v>
      </c>
      <c r="Y6" s="28">
        <v>2627.15</v>
      </c>
      <c r="AB6" s="49" t="s">
        <v>12</v>
      </c>
      <c r="AC6" s="28">
        <f>IF(C6&gt;0, V6,0)</f>
        <v>0</v>
      </c>
      <c r="AD6" s="28">
        <f t="shared" ref="AD6:AF6" si="0">IF(D6&gt;0, W6,0)</f>
        <v>1999.3</v>
      </c>
      <c r="AE6" s="28">
        <f t="shared" si="0"/>
        <v>0</v>
      </c>
      <c r="AF6" s="28">
        <f t="shared" si="0"/>
        <v>0</v>
      </c>
    </row>
    <row r="7" spans="1:33">
      <c r="B7" t="s">
        <v>14</v>
      </c>
      <c r="C7" s="72">
        <v>0</v>
      </c>
      <c r="D7" s="72">
        <v>0</v>
      </c>
      <c r="E7" s="72">
        <v>14.657999999999902</v>
      </c>
      <c r="F7" s="72">
        <v>0</v>
      </c>
      <c r="J7" t="s">
        <v>14</v>
      </c>
      <c r="K7">
        <v>42</v>
      </c>
      <c r="L7">
        <v>31</v>
      </c>
      <c r="M7">
        <v>54</v>
      </c>
      <c r="P7" t="s">
        <v>14</v>
      </c>
      <c r="Q7">
        <f t="shared" ref="Q7:Q55" si="1">SUM(C7:F7)</f>
        <v>14.657999999999902</v>
      </c>
      <c r="R7">
        <f t="shared" ref="R7:R9" si="2">K7*$Q$1</f>
        <v>14.657999999999999</v>
      </c>
      <c r="U7" s="49" t="s">
        <v>14</v>
      </c>
      <c r="V7" s="28">
        <v>10279.51</v>
      </c>
      <c r="W7" s="28">
        <v>10339.870000000001</v>
      </c>
      <c r="X7" s="28">
        <v>8745.18</v>
      </c>
      <c r="Y7" s="28">
        <v>11511.77</v>
      </c>
      <c r="AB7" s="49" t="s">
        <v>14</v>
      </c>
      <c r="AC7" s="28">
        <f t="shared" ref="AC7:AC55" si="3">IF(C7&gt;0, V7,0)</f>
        <v>0</v>
      </c>
      <c r="AD7" s="28">
        <f t="shared" ref="AD7:AD55" si="4">IF(D7&gt;0, W7,0)</f>
        <v>0</v>
      </c>
      <c r="AE7" s="28">
        <f t="shared" ref="AE7:AE55" si="5">IF(E7&gt;0, X7,0)</f>
        <v>8745.18</v>
      </c>
      <c r="AF7" s="28">
        <f t="shared" ref="AF7:AF55" si="6">IF(F7&gt;0, Y7,0)</f>
        <v>0</v>
      </c>
    </row>
    <row r="8" spans="1:33">
      <c r="B8" t="s">
        <v>16</v>
      </c>
      <c r="C8" s="72">
        <v>0</v>
      </c>
      <c r="D8" s="72">
        <v>0</v>
      </c>
      <c r="E8" s="72">
        <v>152.16400000000019</v>
      </c>
      <c r="F8" s="72">
        <v>0</v>
      </c>
      <c r="J8" t="s">
        <v>16</v>
      </c>
      <c r="K8">
        <v>436</v>
      </c>
      <c r="L8">
        <v>374</v>
      </c>
      <c r="M8">
        <v>484</v>
      </c>
      <c r="P8" t="s">
        <v>16</v>
      </c>
      <c r="Q8">
        <f t="shared" si="1"/>
        <v>152.16400000000019</v>
      </c>
      <c r="R8">
        <f t="shared" si="2"/>
        <v>152.16399999999999</v>
      </c>
      <c r="U8" s="49" t="s">
        <v>16</v>
      </c>
      <c r="V8" s="28">
        <v>4697.58</v>
      </c>
      <c r="W8" s="28">
        <v>2194.3200000000002</v>
      </c>
      <c r="X8" s="28">
        <v>1906.81</v>
      </c>
      <c r="Y8" s="28">
        <v>5731.32</v>
      </c>
      <c r="AB8" s="49" t="s">
        <v>16</v>
      </c>
      <c r="AC8" s="28">
        <f t="shared" si="3"/>
        <v>0</v>
      </c>
      <c r="AD8" s="28">
        <f t="shared" si="4"/>
        <v>0</v>
      </c>
      <c r="AE8" s="28">
        <f t="shared" si="5"/>
        <v>1906.81</v>
      </c>
      <c r="AF8" s="28">
        <f t="shared" si="6"/>
        <v>0</v>
      </c>
    </row>
    <row r="9" spans="1:33">
      <c r="B9" t="s">
        <v>18</v>
      </c>
      <c r="C9" s="72">
        <v>0</v>
      </c>
      <c r="D9" s="72">
        <v>61.772999999999996</v>
      </c>
      <c r="E9" s="72">
        <v>0</v>
      </c>
      <c r="F9" s="72">
        <v>0</v>
      </c>
      <c r="J9" t="s">
        <v>18</v>
      </c>
      <c r="K9">
        <v>177</v>
      </c>
      <c r="L9">
        <v>135</v>
      </c>
      <c r="M9">
        <v>207</v>
      </c>
      <c r="P9" t="s">
        <v>18</v>
      </c>
      <c r="Q9">
        <f t="shared" si="1"/>
        <v>61.772999999999996</v>
      </c>
      <c r="R9">
        <f t="shared" si="2"/>
        <v>61.772999999999996</v>
      </c>
      <c r="U9" s="49" t="s">
        <v>18</v>
      </c>
      <c r="V9" s="28">
        <v>2070.1799999999998</v>
      </c>
      <c r="W9" s="28">
        <v>1417.03</v>
      </c>
      <c r="X9" s="28">
        <v>4309.3599999999997</v>
      </c>
      <c r="Y9" s="28">
        <v>2994.59</v>
      </c>
      <c r="AB9" s="49" t="s">
        <v>18</v>
      </c>
      <c r="AC9" s="28">
        <f t="shared" si="3"/>
        <v>0</v>
      </c>
      <c r="AD9" s="28">
        <f t="shared" si="4"/>
        <v>1417.03</v>
      </c>
      <c r="AE9" s="28">
        <f t="shared" si="5"/>
        <v>0</v>
      </c>
      <c r="AF9" s="28">
        <f t="shared" si="6"/>
        <v>0</v>
      </c>
    </row>
    <row r="10" spans="1:33">
      <c r="B10" t="s">
        <v>20</v>
      </c>
      <c r="C10" s="73">
        <v>0</v>
      </c>
      <c r="D10" s="73">
        <v>0</v>
      </c>
      <c r="E10" s="74">
        <v>1238</v>
      </c>
      <c r="F10" s="73">
        <v>0</v>
      </c>
      <c r="J10" t="s">
        <v>20</v>
      </c>
      <c r="K10">
        <v>1238</v>
      </c>
      <c r="L10">
        <v>49</v>
      </c>
      <c r="M10">
        <v>3070</v>
      </c>
      <c r="P10" t="s">
        <v>20</v>
      </c>
      <c r="Q10">
        <f t="shared" si="1"/>
        <v>1238</v>
      </c>
      <c r="R10" s="59">
        <f>E10</f>
        <v>1238</v>
      </c>
      <c r="U10" s="49" t="s">
        <v>20</v>
      </c>
      <c r="V10" s="28">
        <v>5727.39</v>
      </c>
      <c r="W10" s="28">
        <v>3457.97</v>
      </c>
      <c r="X10" s="20">
        <v>0</v>
      </c>
      <c r="Y10" s="28">
        <v>6960.95</v>
      </c>
      <c r="AB10" s="49" t="s">
        <v>20</v>
      </c>
      <c r="AC10" s="28">
        <f t="shared" si="3"/>
        <v>0</v>
      </c>
      <c r="AD10" s="28">
        <f t="shared" si="4"/>
        <v>0</v>
      </c>
      <c r="AE10" s="28">
        <f t="shared" si="5"/>
        <v>0</v>
      </c>
      <c r="AF10" s="28">
        <f t="shared" si="6"/>
        <v>0</v>
      </c>
    </row>
    <row r="11" spans="1:33">
      <c r="B11" t="s">
        <v>21</v>
      </c>
      <c r="C11" s="72">
        <v>0</v>
      </c>
      <c r="D11" s="72">
        <v>0</v>
      </c>
      <c r="E11" s="72">
        <v>63.517999999999994</v>
      </c>
      <c r="F11" s="72">
        <v>0</v>
      </c>
      <c r="J11" t="s">
        <v>21</v>
      </c>
      <c r="K11">
        <v>182</v>
      </c>
      <c r="L11">
        <v>15</v>
      </c>
      <c r="M11">
        <v>401</v>
      </c>
      <c r="P11" t="s">
        <v>21</v>
      </c>
      <c r="Q11">
        <f t="shared" si="1"/>
        <v>63.517999999999994</v>
      </c>
      <c r="R11">
        <f>K11*$Q$1</f>
        <v>63.517999999999994</v>
      </c>
      <c r="U11" s="49" t="s">
        <v>21</v>
      </c>
      <c r="V11" s="28">
        <v>3196.07</v>
      </c>
      <c r="W11" s="28">
        <v>1946.21</v>
      </c>
      <c r="X11" s="28">
        <v>2731.51</v>
      </c>
      <c r="Y11" s="28">
        <v>4429.63</v>
      </c>
      <c r="AB11" s="49" t="s">
        <v>21</v>
      </c>
      <c r="AC11" s="28">
        <f t="shared" si="3"/>
        <v>0</v>
      </c>
      <c r="AD11" s="28">
        <f t="shared" si="4"/>
        <v>0</v>
      </c>
      <c r="AE11" s="28">
        <f t="shared" si="5"/>
        <v>2731.51</v>
      </c>
      <c r="AF11" s="28">
        <f t="shared" si="6"/>
        <v>0</v>
      </c>
    </row>
    <row r="12" spans="1:33">
      <c r="B12" t="s">
        <v>23</v>
      </c>
      <c r="C12" s="72">
        <v>98.068999999999988</v>
      </c>
      <c r="D12" s="72">
        <v>0</v>
      </c>
      <c r="E12" s="72">
        <v>0</v>
      </c>
      <c r="F12" s="72">
        <v>0</v>
      </c>
      <c r="J12" t="s">
        <v>23</v>
      </c>
      <c r="K12">
        <v>281</v>
      </c>
      <c r="L12">
        <v>91</v>
      </c>
      <c r="M12">
        <v>667</v>
      </c>
      <c r="P12" t="s">
        <v>23</v>
      </c>
      <c r="Q12">
        <f t="shared" si="1"/>
        <v>98.068999999999988</v>
      </c>
      <c r="R12">
        <f t="shared" ref="R12:R26" si="7">K12*$Q$1</f>
        <v>98.068999999999988</v>
      </c>
      <c r="U12" s="49" t="s">
        <v>23</v>
      </c>
      <c r="V12" s="28">
        <v>2066.02</v>
      </c>
      <c r="W12" s="28">
        <v>4525.53</v>
      </c>
      <c r="X12" s="28">
        <v>7170.87</v>
      </c>
      <c r="Y12" s="20">
        <v>251.6</v>
      </c>
      <c r="AB12" s="49" t="s">
        <v>23</v>
      </c>
      <c r="AC12" s="28">
        <f t="shared" si="3"/>
        <v>2066.02</v>
      </c>
      <c r="AD12" s="28">
        <f t="shared" si="4"/>
        <v>0</v>
      </c>
      <c r="AE12" s="28">
        <f t="shared" si="5"/>
        <v>0</v>
      </c>
      <c r="AF12" s="28">
        <f t="shared" si="6"/>
        <v>0</v>
      </c>
    </row>
    <row r="13" spans="1:33">
      <c r="B13" t="s">
        <v>25</v>
      </c>
      <c r="C13" s="72">
        <v>20.590999999999998</v>
      </c>
      <c r="D13" s="72">
        <v>0</v>
      </c>
      <c r="E13" s="72">
        <v>0</v>
      </c>
      <c r="F13" s="72">
        <v>0</v>
      </c>
      <c r="J13" t="s">
        <v>25</v>
      </c>
      <c r="K13">
        <v>59</v>
      </c>
      <c r="L13">
        <v>46</v>
      </c>
      <c r="M13">
        <v>69</v>
      </c>
      <c r="P13" t="s">
        <v>25</v>
      </c>
      <c r="Q13">
        <f t="shared" si="1"/>
        <v>20.590999999999998</v>
      </c>
      <c r="R13">
        <f t="shared" si="7"/>
        <v>20.590999999999998</v>
      </c>
      <c r="U13" s="49" t="s">
        <v>25</v>
      </c>
      <c r="V13" s="28">
        <v>2008.29</v>
      </c>
      <c r="W13" s="28">
        <v>4009.85</v>
      </c>
      <c r="X13" s="28">
        <v>6875.67</v>
      </c>
      <c r="Y13" s="20">
        <v>479.79</v>
      </c>
      <c r="AB13" s="49" t="s">
        <v>25</v>
      </c>
      <c r="AC13" s="28">
        <f t="shared" si="3"/>
        <v>2008.29</v>
      </c>
      <c r="AD13" s="28">
        <f t="shared" si="4"/>
        <v>0</v>
      </c>
      <c r="AE13" s="28">
        <f t="shared" si="5"/>
        <v>0</v>
      </c>
      <c r="AF13" s="28">
        <f t="shared" si="6"/>
        <v>0</v>
      </c>
    </row>
    <row r="14" spans="1:33">
      <c r="B14" t="s">
        <v>26</v>
      </c>
      <c r="C14" s="72">
        <v>0</v>
      </c>
      <c r="D14" s="72">
        <v>157.399</v>
      </c>
      <c r="E14" s="72">
        <v>0</v>
      </c>
      <c r="F14" s="72">
        <v>0</v>
      </c>
      <c r="J14" t="s">
        <v>26</v>
      </c>
      <c r="K14">
        <v>451</v>
      </c>
      <c r="L14">
        <v>2</v>
      </c>
      <c r="M14">
        <v>1172</v>
      </c>
      <c r="P14" t="s">
        <v>26</v>
      </c>
      <c r="Q14">
        <f t="shared" si="1"/>
        <v>157.399</v>
      </c>
      <c r="R14">
        <f t="shared" si="7"/>
        <v>157.399</v>
      </c>
      <c r="U14" s="49" t="s">
        <v>26</v>
      </c>
      <c r="V14" s="28">
        <v>3340.18</v>
      </c>
      <c r="W14" s="28">
        <v>3304.46</v>
      </c>
      <c r="X14" s="28">
        <v>6486.46</v>
      </c>
      <c r="Y14" s="28">
        <v>2832.35</v>
      </c>
      <c r="AB14" s="49" t="s">
        <v>26</v>
      </c>
      <c r="AC14" s="28">
        <f t="shared" si="3"/>
        <v>0</v>
      </c>
      <c r="AD14" s="28">
        <f t="shared" si="4"/>
        <v>3304.46</v>
      </c>
      <c r="AE14" s="28">
        <f t="shared" si="5"/>
        <v>0</v>
      </c>
      <c r="AF14" s="28">
        <f t="shared" si="6"/>
        <v>0</v>
      </c>
    </row>
    <row r="15" spans="1:33">
      <c r="B15" t="s">
        <v>28</v>
      </c>
      <c r="C15" s="72">
        <v>0</v>
      </c>
      <c r="D15" s="72">
        <v>295.25399999999996</v>
      </c>
      <c r="E15" s="72">
        <v>0</v>
      </c>
      <c r="F15" s="72">
        <v>0</v>
      </c>
      <c r="J15" t="s">
        <v>28</v>
      </c>
      <c r="K15">
        <v>846</v>
      </c>
      <c r="L15">
        <v>204</v>
      </c>
      <c r="M15">
        <v>1457</v>
      </c>
      <c r="P15" t="s">
        <v>28</v>
      </c>
      <c r="Q15">
        <f t="shared" si="1"/>
        <v>295.25399999999996</v>
      </c>
      <c r="R15">
        <f t="shared" si="7"/>
        <v>295.25399999999996</v>
      </c>
      <c r="U15" s="49" t="s">
        <v>28</v>
      </c>
      <c r="V15" s="28">
        <v>2391.4499999999998</v>
      </c>
      <c r="W15" s="28">
        <v>2602.35</v>
      </c>
      <c r="X15" s="28">
        <v>5723.21</v>
      </c>
      <c r="Y15" s="28">
        <v>2255.16</v>
      </c>
      <c r="AB15" s="49" t="s">
        <v>28</v>
      </c>
      <c r="AC15" s="28">
        <f t="shared" si="3"/>
        <v>0</v>
      </c>
      <c r="AD15" s="28">
        <f t="shared" si="4"/>
        <v>2602.35</v>
      </c>
      <c r="AE15" s="28">
        <f t="shared" si="5"/>
        <v>0</v>
      </c>
      <c r="AF15" s="28">
        <f t="shared" si="6"/>
        <v>0</v>
      </c>
    </row>
    <row r="16" spans="1:33">
      <c r="B16" t="s">
        <v>30</v>
      </c>
      <c r="C16" s="72">
        <v>0</v>
      </c>
      <c r="D16" s="72">
        <v>0</v>
      </c>
      <c r="E16" s="72">
        <v>30.013999999999999</v>
      </c>
      <c r="F16" s="72">
        <v>0</v>
      </c>
      <c r="J16" t="s">
        <v>30</v>
      </c>
      <c r="K16">
        <v>86</v>
      </c>
      <c r="L16">
        <v>63</v>
      </c>
      <c r="M16">
        <v>102</v>
      </c>
      <c r="P16" t="s">
        <v>30</v>
      </c>
      <c r="Q16">
        <f t="shared" si="1"/>
        <v>30.013999999999999</v>
      </c>
      <c r="R16">
        <f t="shared" si="7"/>
        <v>30.013999999999999</v>
      </c>
      <c r="U16" s="49" t="s">
        <v>30</v>
      </c>
      <c r="V16" s="20">
        <v>0</v>
      </c>
      <c r="W16" s="20">
        <v>0</v>
      </c>
      <c r="X16" s="20">
        <v>0</v>
      </c>
      <c r="Y16" s="20">
        <v>0</v>
      </c>
      <c r="AB16" s="49" t="s">
        <v>30</v>
      </c>
      <c r="AC16" s="28">
        <f t="shared" si="3"/>
        <v>0</v>
      </c>
      <c r="AD16" s="28">
        <f t="shared" si="4"/>
        <v>0</v>
      </c>
      <c r="AE16" s="28">
        <f t="shared" si="5"/>
        <v>0</v>
      </c>
      <c r="AF16" s="28">
        <f t="shared" si="6"/>
        <v>0</v>
      </c>
    </row>
    <row r="17" spans="2:32">
      <c r="B17" t="s">
        <v>31</v>
      </c>
      <c r="C17" s="72">
        <v>0</v>
      </c>
      <c r="D17" s="72">
        <v>0</v>
      </c>
      <c r="E17" s="72">
        <v>34.201999999999998</v>
      </c>
      <c r="F17" s="72">
        <v>0</v>
      </c>
      <c r="J17" t="s">
        <v>31</v>
      </c>
      <c r="K17">
        <v>98</v>
      </c>
      <c r="L17">
        <v>70</v>
      </c>
      <c r="M17">
        <v>115</v>
      </c>
      <c r="P17" t="s">
        <v>31</v>
      </c>
      <c r="Q17">
        <f t="shared" si="1"/>
        <v>34.201999999999998</v>
      </c>
      <c r="R17">
        <f t="shared" si="7"/>
        <v>34.201999999999998</v>
      </c>
      <c r="U17" s="49" t="s">
        <v>31</v>
      </c>
      <c r="V17" s="28">
        <v>4684.21</v>
      </c>
      <c r="W17" s="28">
        <v>3663.06</v>
      </c>
      <c r="X17" s="28">
        <v>2282.9899999999998</v>
      </c>
      <c r="Y17" s="28">
        <v>5917.77</v>
      </c>
      <c r="AB17" s="49" t="s">
        <v>31</v>
      </c>
      <c r="AC17" s="28">
        <f t="shared" si="3"/>
        <v>0</v>
      </c>
      <c r="AD17" s="28">
        <f t="shared" si="4"/>
        <v>0</v>
      </c>
      <c r="AE17" s="28">
        <f t="shared" si="5"/>
        <v>2282.9899999999998</v>
      </c>
      <c r="AF17" s="28">
        <f t="shared" si="6"/>
        <v>0</v>
      </c>
    </row>
    <row r="18" spans="2:32">
      <c r="B18" t="s">
        <v>32</v>
      </c>
      <c r="C18" s="72">
        <v>0</v>
      </c>
      <c r="D18" s="72">
        <v>0</v>
      </c>
      <c r="E18" s="72">
        <v>251.62899999999999</v>
      </c>
      <c r="F18" s="72">
        <v>0</v>
      </c>
      <c r="J18" t="s">
        <v>32</v>
      </c>
      <c r="K18">
        <v>721</v>
      </c>
      <c r="L18">
        <v>101</v>
      </c>
      <c r="M18">
        <v>1447</v>
      </c>
      <c r="P18" t="s">
        <v>32</v>
      </c>
      <c r="Q18">
        <f t="shared" si="1"/>
        <v>251.62899999999999</v>
      </c>
      <c r="R18">
        <f t="shared" si="7"/>
        <v>251.62899999999999</v>
      </c>
      <c r="U18" s="49" t="s">
        <v>32</v>
      </c>
      <c r="V18" s="20">
        <v>997.66</v>
      </c>
      <c r="W18" s="28">
        <v>2391.4499999999998</v>
      </c>
      <c r="X18" s="28">
        <v>4959.1099999999997</v>
      </c>
      <c r="Y18" s="28">
        <v>2231.21</v>
      </c>
      <c r="AB18" s="49" t="s">
        <v>32</v>
      </c>
      <c r="AC18" s="28">
        <f t="shared" si="3"/>
        <v>0</v>
      </c>
      <c r="AD18" s="28">
        <f t="shared" si="4"/>
        <v>0</v>
      </c>
      <c r="AE18" s="28">
        <f t="shared" si="5"/>
        <v>4959.1099999999997</v>
      </c>
      <c r="AF18" s="28">
        <f t="shared" si="6"/>
        <v>0</v>
      </c>
    </row>
    <row r="19" spans="2:32">
      <c r="B19" t="s">
        <v>34</v>
      </c>
      <c r="C19" s="72">
        <v>66.324000000000339</v>
      </c>
      <c r="D19" s="72">
        <v>0</v>
      </c>
      <c r="E19" s="72">
        <v>231.7219999999997</v>
      </c>
      <c r="F19" s="72">
        <v>0</v>
      </c>
      <c r="J19" t="s">
        <v>34</v>
      </c>
      <c r="K19">
        <v>854</v>
      </c>
      <c r="L19">
        <v>151</v>
      </c>
      <c r="M19">
        <v>2656</v>
      </c>
      <c r="P19" t="s">
        <v>34</v>
      </c>
      <c r="Q19">
        <f t="shared" si="1"/>
        <v>298.04600000000005</v>
      </c>
      <c r="R19">
        <f t="shared" si="7"/>
        <v>298.04599999999999</v>
      </c>
      <c r="U19" s="49" t="s">
        <v>34</v>
      </c>
      <c r="V19" s="20">
        <v>752.79</v>
      </c>
      <c r="W19" s="28">
        <v>2790.26</v>
      </c>
      <c r="X19" s="28">
        <v>5427.43</v>
      </c>
      <c r="Y19" s="28">
        <v>1677.34</v>
      </c>
      <c r="AB19" s="49" t="s">
        <v>34</v>
      </c>
      <c r="AC19" s="28">
        <f t="shared" si="3"/>
        <v>752.79</v>
      </c>
      <c r="AD19" s="28">
        <f t="shared" si="4"/>
        <v>0</v>
      </c>
      <c r="AE19" s="28">
        <f t="shared" si="5"/>
        <v>5427.43</v>
      </c>
      <c r="AF19" s="28">
        <f t="shared" si="6"/>
        <v>0</v>
      </c>
    </row>
    <row r="20" spans="2:32">
      <c r="B20" t="s">
        <v>36</v>
      </c>
      <c r="C20" s="72">
        <v>0</v>
      </c>
      <c r="D20" s="72">
        <v>0</v>
      </c>
      <c r="E20" s="72">
        <v>64.215999999999994</v>
      </c>
      <c r="F20" s="72">
        <v>0</v>
      </c>
      <c r="J20" t="s">
        <v>36</v>
      </c>
      <c r="K20">
        <v>184</v>
      </c>
      <c r="L20">
        <v>143</v>
      </c>
      <c r="M20">
        <v>212</v>
      </c>
      <c r="P20" t="s">
        <v>36</v>
      </c>
      <c r="Q20">
        <f t="shared" si="1"/>
        <v>64.215999999999994</v>
      </c>
      <c r="R20">
        <f t="shared" si="7"/>
        <v>64.215999999999994</v>
      </c>
      <c r="U20" s="49" t="s">
        <v>36</v>
      </c>
      <c r="V20" s="28">
        <v>1418.26</v>
      </c>
      <c r="W20" s="28">
        <v>2206.73</v>
      </c>
      <c r="X20" s="28">
        <v>4400.03</v>
      </c>
      <c r="Y20" s="28">
        <v>2651.82</v>
      </c>
      <c r="AB20" s="49" t="s">
        <v>36</v>
      </c>
      <c r="AC20" s="28">
        <f t="shared" si="3"/>
        <v>0</v>
      </c>
      <c r="AD20" s="28">
        <f t="shared" si="4"/>
        <v>0</v>
      </c>
      <c r="AE20" s="28">
        <f t="shared" si="5"/>
        <v>4400.03</v>
      </c>
      <c r="AF20" s="28">
        <f t="shared" si="6"/>
        <v>0</v>
      </c>
    </row>
    <row r="21" spans="2:32">
      <c r="B21" t="s">
        <v>37</v>
      </c>
      <c r="C21" s="72">
        <v>0</v>
      </c>
      <c r="D21" s="72">
        <v>0</v>
      </c>
      <c r="E21" s="72">
        <v>58.282999999999994</v>
      </c>
      <c r="F21" s="72">
        <v>0</v>
      </c>
      <c r="J21" t="s">
        <v>37</v>
      </c>
      <c r="K21">
        <v>167</v>
      </c>
      <c r="L21" s="25">
        <v>130</v>
      </c>
      <c r="M21">
        <v>194</v>
      </c>
      <c r="P21" t="s">
        <v>37</v>
      </c>
      <c r="Q21">
        <f t="shared" si="1"/>
        <v>58.282999999999994</v>
      </c>
      <c r="R21">
        <f t="shared" si="7"/>
        <v>58.282999999999994</v>
      </c>
      <c r="U21" s="49" t="s">
        <v>37</v>
      </c>
      <c r="V21" s="28">
        <v>2434.0500000000002</v>
      </c>
      <c r="W21" s="28">
        <v>1553.79</v>
      </c>
      <c r="X21" s="28">
        <v>3677.27</v>
      </c>
      <c r="Y21" s="28">
        <v>3536.24</v>
      </c>
      <c r="AB21" s="49" t="s">
        <v>37</v>
      </c>
      <c r="AC21" s="28">
        <f t="shared" si="3"/>
        <v>0</v>
      </c>
      <c r="AD21" s="28">
        <f t="shared" si="4"/>
        <v>0</v>
      </c>
      <c r="AE21" s="28">
        <f t="shared" si="5"/>
        <v>3677.27</v>
      </c>
      <c r="AF21" s="28">
        <f t="shared" si="6"/>
        <v>0</v>
      </c>
    </row>
    <row r="22" spans="2:32">
      <c r="B22" t="s">
        <v>38</v>
      </c>
      <c r="C22" s="72">
        <v>0</v>
      </c>
      <c r="D22" s="72">
        <v>33.155000000000001</v>
      </c>
      <c r="E22" s="72">
        <v>0</v>
      </c>
      <c r="F22" s="72">
        <v>0</v>
      </c>
      <c r="J22" t="s">
        <v>38</v>
      </c>
      <c r="K22">
        <v>95</v>
      </c>
      <c r="L22" s="25">
        <v>0</v>
      </c>
      <c r="M22" s="25">
        <v>248</v>
      </c>
      <c r="P22" t="s">
        <v>38</v>
      </c>
      <c r="Q22">
        <f t="shared" si="1"/>
        <v>33.155000000000001</v>
      </c>
      <c r="R22">
        <f t="shared" si="7"/>
        <v>33.155000000000001</v>
      </c>
      <c r="U22" s="49" t="s">
        <v>38</v>
      </c>
      <c r="V22" s="28">
        <v>1299.78</v>
      </c>
      <c r="W22" s="28">
        <v>2679.5</v>
      </c>
      <c r="X22" s="28">
        <v>5492.72</v>
      </c>
      <c r="Y22" s="28">
        <v>1720.7</v>
      </c>
      <c r="AB22" s="49" t="s">
        <v>38</v>
      </c>
      <c r="AC22" s="28">
        <f t="shared" si="3"/>
        <v>0</v>
      </c>
      <c r="AD22" s="28">
        <f t="shared" si="4"/>
        <v>2679.5</v>
      </c>
      <c r="AE22" s="28">
        <f t="shared" si="5"/>
        <v>0</v>
      </c>
      <c r="AF22" s="28">
        <f t="shared" si="6"/>
        <v>0</v>
      </c>
    </row>
    <row r="23" spans="2:32">
      <c r="B23" t="s">
        <v>40</v>
      </c>
      <c r="C23" s="72">
        <v>0</v>
      </c>
      <c r="D23" s="72">
        <v>270.47500000000002</v>
      </c>
      <c r="E23" s="72">
        <v>0</v>
      </c>
      <c r="F23" s="72">
        <v>0</v>
      </c>
      <c r="J23" t="s">
        <v>40</v>
      </c>
      <c r="K23">
        <v>775</v>
      </c>
      <c r="L23">
        <v>305</v>
      </c>
      <c r="M23">
        <v>1871</v>
      </c>
      <c r="O23" s="25"/>
      <c r="P23" t="s">
        <v>40</v>
      </c>
      <c r="Q23">
        <f t="shared" si="1"/>
        <v>270.47500000000002</v>
      </c>
      <c r="R23">
        <f t="shared" si="7"/>
        <v>270.47499999999997</v>
      </c>
      <c r="T23" s="25"/>
      <c r="U23" s="49" t="s">
        <v>40</v>
      </c>
      <c r="V23" s="28">
        <v>2792.62</v>
      </c>
      <c r="W23" s="28">
        <v>1338.05</v>
      </c>
      <c r="X23" s="28">
        <v>4520.05</v>
      </c>
      <c r="Y23" s="28">
        <v>3394.26</v>
      </c>
      <c r="AB23" s="49" t="s">
        <v>40</v>
      </c>
      <c r="AC23" s="28">
        <f t="shared" si="3"/>
        <v>0</v>
      </c>
      <c r="AD23" s="28">
        <f t="shared" si="4"/>
        <v>1338.05</v>
      </c>
      <c r="AE23" s="28">
        <f t="shared" si="5"/>
        <v>0</v>
      </c>
      <c r="AF23" s="28">
        <f t="shared" si="6"/>
        <v>0</v>
      </c>
    </row>
    <row r="24" spans="2:32">
      <c r="B24" t="s">
        <v>42</v>
      </c>
      <c r="C24" s="72">
        <v>30.711999999999996</v>
      </c>
      <c r="D24" s="72">
        <v>0</v>
      </c>
      <c r="E24" s="72">
        <v>0</v>
      </c>
      <c r="F24" s="72">
        <v>0</v>
      </c>
      <c r="J24" t="s">
        <v>42</v>
      </c>
      <c r="K24">
        <v>88</v>
      </c>
      <c r="L24">
        <v>69</v>
      </c>
      <c r="M24">
        <v>102</v>
      </c>
      <c r="P24" t="s">
        <v>42</v>
      </c>
      <c r="Q24">
        <f t="shared" si="1"/>
        <v>30.711999999999996</v>
      </c>
      <c r="R24">
        <f t="shared" si="7"/>
        <v>30.711999999999996</v>
      </c>
      <c r="T24" s="25"/>
      <c r="U24" s="49" t="s">
        <v>42</v>
      </c>
      <c r="V24" s="28">
        <v>2667.5</v>
      </c>
      <c r="W24" s="28">
        <v>5428.51</v>
      </c>
      <c r="X24" s="28">
        <v>7985.62</v>
      </c>
      <c r="Y24" s="28">
        <v>1154.58</v>
      </c>
      <c r="AB24" s="49" t="s">
        <v>42</v>
      </c>
      <c r="AC24" s="28">
        <f t="shared" si="3"/>
        <v>2667.5</v>
      </c>
      <c r="AD24" s="28">
        <f t="shared" si="4"/>
        <v>0</v>
      </c>
      <c r="AE24" s="28">
        <f t="shared" si="5"/>
        <v>0</v>
      </c>
      <c r="AF24" s="28">
        <f t="shared" si="6"/>
        <v>0</v>
      </c>
    </row>
    <row r="25" spans="2:32">
      <c r="B25" t="s">
        <v>43</v>
      </c>
      <c r="C25" s="72">
        <v>63.517999999999994</v>
      </c>
      <c r="D25" s="72">
        <v>0</v>
      </c>
      <c r="E25" s="72">
        <v>0</v>
      </c>
      <c r="F25" s="72">
        <v>0</v>
      </c>
      <c r="J25" t="s">
        <v>43</v>
      </c>
      <c r="K25">
        <v>182</v>
      </c>
      <c r="L25">
        <v>16</v>
      </c>
      <c r="M25">
        <v>576</v>
      </c>
      <c r="P25" t="s">
        <v>43</v>
      </c>
      <c r="Q25">
        <f t="shared" si="1"/>
        <v>63.517999999999994</v>
      </c>
      <c r="R25">
        <f t="shared" si="7"/>
        <v>63.517999999999994</v>
      </c>
      <c r="U25" s="49" t="s">
        <v>43</v>
      </c>
      <c r="V25" s="28">
        <v>1816.2</v>
      </c>
      <c r="W25" s="28">
        <v>3820.72</v>
      </c>
      <c r="X25" s="28">
        <v>6683.58</v>
      </c>
      <c r="Y25" s="20">
        <v>531.16999999999996</v>
      </c>
      <c r="AB25" s="49" t="s">
        <v>43</v>
      </c>
      <c r="AC25" s="28">
        <f t="shared" si="3"/>
        <v>1816.2</v>
      </c>
      <c r="AD25" s="28">
        <f t="shared" si="4"/>
        <v>0</v>
      </c>
      <c r="AE25" s="28">
        <f t="shared" si="5"/>
        <v>0</v>
      </c>
      <c r="AF25" s="28">
        <f t="shared" si="6"/>
        <v>0</v>
      </c>
    </row>
    <row r="26" spans="2:32">
      <c r="B26" t="s">
        <v>44</v>
      </c>
      <c r="C26" s="72">
        <v>291.06600000000003</v>
      </c>
      <c r="D26" s="72">
        <v>0</v>
      </c>
      <c r="E26" s="72">
        <v>0</v>
      </c>
      <c r="F26" s="72">
        <v>0</v>
      </c>
      <c r="J26" t="s">
        <v>44</v>
      </c>
      <c r="K26">
        <v>834</v>
      </c>
      <c r="L26">
        <v>111</v>
      </c>
      <c r="M26">
        <v>2486</v>
      </c>
      <c r="P26" t="s">
        <v>44</v>
      </c>
      <c r="Q26">
        <f t="shared" si="1"/>
        <v>291.06600000000003</v>
      </c>
      <c r="R26">
        <f t="shared" si="7"/>
        <v>291.06599999999997</v>
      </c>
      <c r="U26" s="49" t="s">
        <v>44</v>
      </c>
      <c r="V26" s="28">
        <v>2196.8200000000002</v>
      </c>
      <c r="W26" s="28">
        <v>4807.4799999999996</v>
      </c>
      <c r="X26" s="28">
        <v>7469.26</v>
      </c>
      <c r="Y26" s="20">
        <v>533.54999999999995</v>
      </c>
      <c r="AB26" s="49" t="s">
        <v>44</v>
      </c>
      <c r="AC26" s="28">
        <f t="shared" si="3"/>
        <v>2196.8200000000002</v>
      </c>
      <c r="AD26" s="28">
        <f t="shared" si="4"/>
        <v>0</v>
      </c>
      <c r="AE26" s="28">
        <f t="shared" si="5"/>
        <v>0</v>
      </c>
      <c r="AF26" s="28">
        <f t="shared" si="6"/>
        <v>0</v>
      </c>
    </row>
    <row r="27" spans="2:32">
      <c r="B27" t="s">
        <v>46</v>
      </c>
      <c r="C27" s="74">
        <v>1785</v>
      </c>
      <c r="D27" s="73">
        <v>0</v>
      </c>
      <c r="E27" s="73">
        <v>0</v>
      </c>
      <c r="F27" s="73">
        <v>0</v>
      </c>
      <c r="J27" t="s">
        <v>46</v>
      </c>
      <c r="K27">
        <v>1785</v>
      </c>
      <c r="L27">
        <v>503</v>
      </c>
      <c r="M27">
        <v>4767</v>
      </c>
      <c r="P27" t="s">
        <v>46</v>
      </c>
      <c r="Q27">
        <f t="shared" si="1"/>
        <v>1785</v>
      </c>
      <c r="R27" s="59">
        <f>C27</f>
        <v>1785</v>
      </c>
      <c r="U27" s="49" t="s">
        <v>46</v>
      </c>
      <c r="V27" s="20">
        <v>0</v>
      </c>
      <c r="W27" s="28">
        <v>3332.4</v>
      </c>
      <c r="X27" s="28">
        <v>5747.55</v>
      </c>
      <c r="Y27" s="28">
        <v>2007.37</v>
      </c>
      <c r="AB27" s="49" t="s">
        <v>46</v>
      </c>
      <c r="AC27" s="28">
        <f t="shared" si="3"/>
        <v>0</v>
      </c>
      <c r="AD27" s="28">
        <f t="shared" si="4"/>
        <v>0</v>
      </c>
      <c r="AE27" s="28">
        <f t="shared" si="5"/>
        <v>0</v>
      </c>
      <c r="AF27" s="28">
        <f t="shared" si="6"/>
        <v>0</v>
      </c>
    </row>
    <row r="28" spans="2:32">
      <c r="B28" t="s">
        <v>47</v>
      </c>
      <c r="C28" s="72">
        <v>0</v>
      </c>
      <c r="D28" s="72">
        <v>0</v>
      </c>
      <c r="E28" s="72">
        <v>113.425</v>
      </c>
      <c r="F28" s="72">
        <v>0</v>
      </c>
      <c r="J28" t="s">
        <v>47</v>
      </c>
      <c r="K28">
        <v>325</v>
      </c>
      <c r="L28">
        <v>246</v>
      </c>
      <c r="M28">
        <v>376</v>
      </c>
      <c r="P28" t="s">
        <v>47</v>
      </c>
      <c r="Q28">
        <f t="shared" si="1"/>
        <v>113.425</v>
      </c>
      <c r="R28">
        <f>K28*$Q$1</f>
        <v>113.425</v>
      </c>
      <c r="U28" s="49" t="s">
        <v>47</v>
      </c>
      <c r="V28" s="28">
        <v>2113.8200000000002</v>
      </c>
      <c r="W28" s="28">
        <v>3098.71</v>
      </c>
      <c r="X28" s="28">
        <v>4850.8</v>
      </c>
      <c r="Y28" s="28">
        <v>3346.08</v>
      </c>
      <c r="AB28" s="49" t="s">
        <v>47</v>
      </c>
      <c r="AC28" s="28">
        <f t="shared" si="3"/>
        <v>0</v>
      </c>
      <c r="AD28" s="28">
        <f t="shared" si="4"/>
        <v>0</v>
      </c>
      <c r="AE28" s="28">
        <f t="shared" si="5"/>
        <v>4850.8</v>
      </c>
      <c r="AF28" s="28">
        <f t="shared" si="6"/>
        <v>0</v>
      </c>
    </row>
    <row r="29" spans="2:32">
      <c r="B29" t="s">
        <v>48</v>
      </c>
      <c r="C29" s="72">
        <v>0</v>
      </c>
      <c r="D29" s="72">
        <v>61.423999999999992</v>
      </c>
      <c r="E29" s="72">
        <v>0</v>
      </c>
      <c r="F29" s="72">
        <v>0</v>
      </c>
      <c r="J29" t="s">
        <v>48</v>
      </c>
      <c r="K29">
        <v>176</v>
      </c>
      <c r="L29">
        <v>142</v>
      </c>
      <c r="M29">
        <v>202</v>
      </c>
      <c r="P29" t="s">
        <v>48</v>
      </c>
      <c r="Q29">
        <f t="shared" si="1"/>
        <v>61.423999999999992</v>
      </c>
      <c r="R29">
        <f t="shared" ref="R29:R36" si="8">K29*$Q$1</f>
        <v>61.423999999999992</v>
      </c>
      <c r="U29" s="49" t="s">
        <v>48</v>
      </c>
      <c r="V29" s="28">
        <v>2420.3200000000002</v>
      </c>
      <c r="W29" s="28">
        <v>1620.63</v>
      </c>
      <c r="X29" s="28">
        <v>4802.62</v>
      </c>
      <c r="Y29" s="28">
        <v>2816.95</v>
      </c>
      <c r="AB29" s="49" t="s">
        <v>48</v>
      </c>
      <c r="AC29" s="28">
        <f t="shared" si="3"/>
        <v>0</v>
      </c>
      <c r="AD29" s="28">
        <f t="shared" si="4"/>
        <v>1620.63</v>
      </c>
      <c r="AE29" s="28">
        <f t="shared" si="5"/>
        <v>0</v>
      </c>
      <c r="AF29" s="28">
        <f t="shared" si="6"/>
        <v>0</v>
      </c>
    </row>
    <row r="30" spans="2:32">
      <c r="B30" t="s">
        <v>50</v>
      </c>
      <c r="C30" s="72">
        <v>0</v>
      </c>
      <c r="D30" s="72">
        <v>0</v>
      </c>
      <c r="E30" s="72">
        <v>302.23400000000004</v>
      </c>
      <c r="F30" s="72">
        <v>0</v>
      </c>
      <c r="J30" t="s">
        <v>50</v>
      </c>
      <c r="K30">
        <v>866</v>
      </c>
      <c r="L30">
        <v>46</v>
      </c>
      <c r="M30">
        <v>2733</v>
      </c>
      <c r="P30" t="s">
        <v>50</v>
      </c>
      <c r="Q30">
        <f t="shared" si="1"/>
        <v>302.23400000000004</v>
      </c>
      <c r="R30">
        <f t="shared" si="8"/>
        <v>302.23399999999998</v>
      </c>
      <c r="U30" s="49" t="s">
        <v>50</v>
      </c>
      <c r="V30" s="28">
        <v>1606.86</v>
      </c>
      <c r="W30" s="28">
        <v>1756.87</v>
      </c>
      <c r="X30" s="28">
        <v>4394.04</v>
      </c>
      <c r="Y30" s="28">
        <v>2640.59</v>
      </c>
      <c r="AB30" s="49" t="s">
        <v>50</v>
      </c>
      <c r="AC30" s="28">
        <f t="shared" si="3"/>
        <v>0</v>
      </c>
      <c r="AD30" s="28">
        <f t="shared" si="4"/>
        <v>0</v>
      </c>
      <c r="AE30" s="28">
        <f t="shared" si="5"/>
        <v>4394.04</v>
      </c>
      <c r="AF30" s="28">
        <f t="shared" si="6"/>
        <v>0</v>
      </c>
    </row>
    <row r="31" spans="2:32">
      <c r="B31" t="s">
        <v>52</v>
      </c>
      <c r="C31" s="72">
        <v>0</v>
      </c>
      <c r="D31" s="72">
        <v>0</v>
      </c>
      <c r="E31" s="72">
        <v>22.684999999999999</v>
      </c>
      <c r="F31" s="72">
        <v>0</v>
      </c>
      <c r="J31" t="s">
        <v>52</v>
      </c>
      <c r="K31">
        <v>65</v>
      </c>
      <c r="L31">
        <v>46</v>
      </c>
      <c r="M31">
        <v>77</v>
      </c>
      <c r="P31" t="s">
        <v>52</v>
      </c>
      <c r="Q31">
        <f t="shared" si="1"/>
        <v>22.684999999999999</v>
      </c>
      <c r="R31">
        <f t="shared" si="8"/>
        <v>22.684999999999999</v>
      </c>
      <c r="U31" s="49" t="s">
        <v>52</v>
      </c>
      <c r="V31" s="28">
        <v>3900.28</v>
      </c>
      <c r="W31" s="28">
        <v>3567.7</v>
      </c>
      <c r="X31" s="28">
        <v>3289.14</v>
      </c>
      <c r="Y31" s="28">
        <v>5132.54</v>
      </c>
      <c r="AB31" s="49" t="s">
        <v>52</v>
      </c>
      <c r="AC31" s="28">
        <f t="shared" si="3"/>
        <v>0</v>
      </c>
      <c r="AD31" s="28">
        <f t="shared" si="4"/>
        <v>0</v>
      </c>
      <c r="AE31" s="28">
        <f t="shared" si="5"/>
        <v>3289.14</v>
      </c>
      <c r="AF31" s="28">
        <f t="shared" si="6"/>
        <v>0</v>
      </c>
    </row>
    <row r="32" spans="2:32">
      <c r="B32" t="s">
        <v>53</v>
      </c>
      <c r="C32" s="72">
        <v>0</v>
      </c>
      <c r="D32" s="72">
        <v>0</v>
      </c>
      <c r="E32" s="72">
        <v>37.691999999999993</v>
      </c>
      <c r="F32" s="72">
        <v>0</v>
      </c>
      <c r="J32" t="s">
        <v>53</v>
      </c>
      <c r="K32">
        <v>108</v>
      </c>
      <c r="L32">
        <v>80</v>
      </c>
      <c r="M32">
        <v>128</v>
      </c>
      <c r="P32" t="s">
        <v>53</v>
      </c>
      <c r="Q32">
        <f t="shared" si="1"/>
        <v>37.691999999999993</v>
      </c>
      <c r="R32">
        <f t="shared" si="8"/>
        <v>37.692</v>
      </c>
      <c r="U32" s="49" t="s">
        <v>53</v>
      </c>
      <c r="V32" s="28">
        <v>2396.34</v>
      </c>
      <c r="W32" s="28">
        <v>2133.69</v>
      </c>
      <c r="X32" s="28">
        <v>3518.18</v>
      </c>
      <c r="Y32" s="28">
        <v>3629.9</v>
      </c>
      <c r="AB32" s="49" t="s">
        <v>53</v>
      </c>
      <c r="AC32" s="28">
        <f t="shared" si="3"/>
        <v>0</v>
      </c>
      <c r="AD32" s="28">
        <f t="shared" si="4"/>
        <v>0</v>
      </c>
      <c r="AE32" s="28">
        <f t="shared" si="5"/>
        <v>3518.18</v>
      </c>
      <c r="AF32" s="28">
        <f t="shared" si="6"/>
        <v>0</v>
      </c>
    </row>
    <row r="33" spans="2:32">
      <c r="B33" t="s">
        <v>54</v>
      </c>
      <c r="C33" s="72">
        <v>0</v>
      </c>
      <c r="D33" s="72">
        <v>0</v>
      </c>
      <c r="E33" s="72">
        <v>100.163</v>
      </c>
      <c r="F33" s="72">
        <v>0</v>
      </c>
      <c r="J33" t="s">
        <v>54</v>
      </c>
      <c r="K33">
        <v>287</v>
      </c>
      <c r="L33">
        <v>30</v>
      </c>
      <c r="M33">
        <v>947</v>
      </c>
      <c r="P33" t="s">
        <v>54</v>
      </c>
      <c r="Q33">
        <f t="shared" si="1"/>
        <v>100.163</v>
      </c>
      <c r="R33">
        <f t="shared" si="8"/>
        <v>100.163</v>
      </c>
      <c r="U33" s="49" t="s">
        <v>54</v>
      </c>
      <c r="V33" s="28">
        <v>5185.42</v>
      </c>
      <c r="W33" s="28">
        <v>3545.17</v>
      </c>
      <c r="X33" s="28">
        <v>1376.87</v>
      </c>
      <c r="Y33" s="28">
        <v>6418.98</v>
      </c>
      <c r="AB33" s="49" t="s">
        <v>54</v>
      </c>
      <c r="AC33" s="28">
        <f t="shared" si="3"/>
        <v>0</v>
      </c>
      <c r="AD33" s="28">
        <f t="shared" si="4"/>
        <v>0</v>
      </c>
      <c r="AE33" s="28">
        <f t="shared" si="5"/>
        <v>1376.87</v>
      </c>
      <c r="AF33" s="28">
        <f t="shared" si="6"/>
        <v>0</v>
      </c>
    </row>
    <row r="34" spans="2:32">
      <c r="B34" t="s">
        <v>56</v>
      </c>
      <c r="C34" s="72">
        <v>29.315999999999999</v>
      </c>
      <c r="D34" s="72">
        <v>0</v>
      </c>
      <c r="E34" s="72">
        <v>0</v>
      </c>
      <c r="F34" s="72">
        <v>0</v>
      </c>
      <c r="J34" t="s">
        <v>56</v>
      </c>
      <c r="K34">
        <v>84</v>
      </c>
      <c r="L34">
        <v>64</v>
      </c>
      <c r="M34">
        <v>99</v>
      </c>
      <c r="P34" t="s">
        <v>56</v>
      </c>
      <c r="Q34">
        <f t="shared" si="1"/>
        <v>29.315999999999999</v>
      </c>
      <c r="R34">
        <f t="shared" si="8"/>
        <v>29.315999999999999</v>
      </c>
      <c r="U34" s="49" t="s">
        <v>56</v>
      </c>
      <c r="V34" s="28">
        <v>2207.61</v>
      </c>
      <c r="W34" s="28">
        <v>4969.6099999999997</v>
      </c>
      <c r="X34" s="28">
        <v>7479.48</v>
      </c>
      <c r="Y34" s="20">
        <v>695.68</v>
      </c>
      <c r="AB34" s="49" t="s">
        <v>56</v>
      </c>
      <c r="AC34" s="28">
        <f t="shared" si="3"/>
        <v>2207.61</v>
      </c>
      <c r="AD34" s="28">
        <f t="shared" si="4"/>
        <v>0</v>
      </c>
      <c r="AE34" s="28">
        <f t="shared" si="5"/>
        <v>0</v>
      </c>
      <c r="AF34" s="28">
        <f t="shared" si="6"/>
        <v>0</v>
      </c>
    </row>
    <row r="35" spans="2:32">
      <c r="B35" t="s">
        <v>57</v>
      </c>
      <c r="C35" s="72">
        <v>510.23799999999994</v>
      </c>
      <c r="D35" s="72">
        <v>0</v>
      </c>
      <c r="E35" s="72">
        <v>0</v>
      </c>
      <c r="F35" s="72">
        <v>0</v>
      </c>
      <c r="J35" t="s">
        <v>57</v>
      </c>
      <c r="K35">
        <v>1462</v>
      </c>
      <c r="L35" s="25">
        <v>449</v>
      </c>
      <c r="M35">
        <v>3629</v>
      </c>
      <c r="P35" t="s">
        <v>57</v>
      </c>
      <c r="Q35">
        <f t="shared" si="1"/>
        <v>510.23799999999994</v>
      </c>
      <c r="R35">
        <f t="shared" si="8"/>
        <v>510.23799999999994</v>
      </c>
      <c r="U35" s="49" t="s">
        <v>57</v>
      </c>
      <c r="V35" s="28">
        <v>2033.47</v>
      </c>
      <c r="W35" s="28">
        <v>4234.03</v>
      </c>
      <c r="X35" s="28">
        <v>6938.64</v>
      </c>
      <c r="Y35" s="20">
        <v>196.45</v>
      </c>
      <c r="AB35" s="49" t="s">
        <v>57</v>
      </c>
      <c r="AC35" s="28">
        <f t="shared" si="3"/>
        <v>2033.47</v>
      </c>
      <c r="AD35" s="28">
        <f t="shared" si="4"/>
        <v>0</v>
      </c>
      <c r="AE35" s="28">
        <f t="shared" si="5"/>
        <v>0</v>
      </c>
      <c r="AF35" s="28">
        <f t="shared" si="6"/>
        <v>0</v>
      </c>
    </row>
    <row r="36" spans="2:32">
      <c r="B36" t="s">
        <v>59</v>
      </c>
      <c r="C36" s="72">
        <v>0</v>
      </c>
      <c r="D36" s="72">
        <v>0</v>
      </c>
      <c r="E36" s="72">
        <v>44.671999999999997</v>
      </c>
      <c r="F36" s="72">
        <v>0</v>
      </c>
      <c r="J36" t="s">
        <v>59</v>
      </c>
      <c r="K36">
        <v>128</v>
      </c>
      <c r="L36" s="25">
        <v>96</v>
      </c>
      <c r="M36">
        <v>151</v>
      </c>
      <c r="P36" t="s">
        <v>59</v>
      </c>
      <c r="Q36">
        <f t="shared" si="1"/>
        <v>44.671999999999997</v>
      </c>
      <c r="R36">
        <f t="shared" si="8"/>
        <v>44.671999999999997</v>
      </c>
      <c r="U36" s="49" t="s">
        <v>59</v>
      </c>
      <c r="V36" s="28">
        <v>3566.83</v>
      </c>
      <c r="W36" s="28">
        <v>1063.58</v>
      </c>
      <c r="X36" s="28">
        <v>2411.9899999999998</v>
      </c>
      <c r="Y36" s="28">
        <v>4600.57</v>
      </c>
      <c r="AB36" s="49" t="s">
        <v>59</v>
      </c>
      <c r="AC36" s="28">
        <f t="shared" si="3"/>
        <v>0</v>
      </c>
      <c r="AD36" s="28">
        <f t="shared" si="4"/>
        <v>0</v>
      </c>
      <c r="AE36" s="28">
        <f t="shared" si="5"/>
        <v>2411.9899999999998</v>
      </c>
      <c r="AF36" s="28">
        <f t="shared" si="6"/>
        <v>0</v>
      </c>
    </row>
    <row r="37" spans="2:32">
      <c r="B37" t="s">
        <v>60</v>
      </c>
      <c r="C37" s="72">
        <v>0</v>
      </c>
      <c r="D37" s="72">
        <v>0</v>
      </c>
      <c r="E37" s="72">
        <v>0</v>
      </c>
      <c r="F37" s="74">
        <v>3600</v>
      </c>
      <c r="J37" t="s">
        <v>60</v>
      </c>
      <c r="K37">
        <v>4141</v>
      </c>
      <c r="L37">
        <v>1783</v>
      </c>
      <c r="M37">
        <v>10340</v>
      </c>
      <c r="P37" t="s">
        <v>60</v>
      </c>
      <c r="Q37">
        <f t="shared" si="1"/>
        <v>3600</v>
      </c>
      <c r="R37" s="59">
        <f>F37</f>
        <v>3600</v>
      </c>
      <c r="U37" s="49" t="s">
        <v>60</v>
      </c>
      <c r="V37" s="28">
        <v>2007.92</v>
      </c>
      <c r="W37" s="28">
        <v>4290.2299999999996</v>
      </c>
      <c r="X37" s="28">
        <v>6983.72</v>
      </c>
      <c r="Y37" s="20">
        <v>0</v>
      </c>
      <c r="AB37" s="49" t="s">
        <v>60</v>
      </c>
      <c r="AC37" s="28">
        <f t="shared" si="3"/>
        <v>0</v>
      </c>
      <c r="AD37" s="28">
        <f t="shared" si="4"/>
        <v>0</v>
      </c>
      <c r="AE37" s="28">
        <f t="shared" si="5"/>
        <v>0</v>
      </c>
      <c r="AF37" s="28">
        <f t="shared" si="6"/>
        <v>0</v>
      </c>
    </row>
    <row r="38" spans="2:32">
      <c r="B38" t="s">
        <v>62</v>
      </c>
      <c r="C38" s="72">
        <v>0</v>
      </c>
      <c r="D38" s="72">
        <v>220.91699999999997</v>
      </c>
      <c r="E38" s="72">
        <v>0</v>
      </c>
      <c r="F38" s="72">
        <v>0</v>
      </c>
      <c r="J38" t="s">
        <v>62</v>
      </c>
      <c r="K38">
        <v>633</v>
      </c>
      <c r="L38">
        <v>516</v>
      </c>
      <c r="M38">
        <v>717</v>
      </c>
      <c r="P38" t="s">
        <v>62</v>
      </c>
      <c r="Q38">
        <f t="shared" si="1"/>
        <v>220.91699999999997</v>
      </c>
      <c r="R38">
        <f>K38*$Q$1</f>
        <v>220.91699999999997</v>
      </c>
      <c r="U38" s="49" t="s">
        <v>62</v>
      </c>
      <c r="V38" s="28">
        <v>2139.46</v>
      </c>
      <c r="W38" s="28">
        <v>3326.57</v>
      </c>
      <c r="X38" s="28">
        <v>6337.28</v>
      </c>
      <c r="Y38" s="28">
        <v>1289.93</v>
      </c>
      <c r="AB38" s="49" t="s">
        <v>62</v>
      </c>
      <c r="AC38" s="28">
        <f t="shared" si="3"/>
        <v>0</v>
      </c>
      <c r="AD38" s="28">
        <f t="shared" si="4"/>
        <v>3326.57</v>
      </c>
      <c r="AE38" s="28">
        <f t="shared" si="5"/>
        <v>0</v>
      </c>
      <c r="AF38" s="28">
        <f t="shared" si="6"/>
        <v>0</v>
      </c>
    </row>
    <row r="39" spans="2:32">
      <c r="B39" t="s">
        <v>64</v>
      </c>
      <c r="C39" s="72">
        <v>0</v>
      </c>
      <c r="D39" s="72">
        <v>0</v>
      </c>
      <c r="E39" s="72">
        <v>14.308999999999999</v>
      </c>
      <c r="F39" s="72">
        <v>0</v>
      </c>
      <c r="J39" t="s">
        <v>64</v>
      </c>
      <c r="K39">
        <v>41</v>
      </c>
      <c r="L39">
        <v>30</v>
      </c>
      <c r="M39">
        <v>50</v>
      </c>
      <c r="P39" t="s">
        <v>64</v>
      </c>
      <c r="Q39">
        <f t="shared" si="1"/>
        <v>14.308999999999999</v>
      </c>
      <c r="R39">
        <f t="shared" ref="R39:R47" si="9">K39*$Q$1</f>
        <v>14.308999999999999</v>
      </c>
      <c r="U39" s="49" t="s">
        <v>64</v>
      </c>
      <c r="V39" s="28">
        <v>2868.24</v>
      </c>
      <c r="W39" s="28">
        <v>3486.36</v>
      </c>
      <c r="X39" s="28">
        <v>4205.88</v>
      </c>
      <c r="Y39" s="28">
        <v>4100.5</v>
      </c>
      <c r="AB39" s="49" t="s">
        <v>64</v>
      </c>
      <c r="AC39" s="28">
        <f t="shared" si="3"/>
        <v>0</v>
      </c>
      <c r="AD39" s="28">
        <f t="shared" si="4"/>
        <v>0</v>
      </c>
      <c r="AE39" s="28">
        <f t="shared" si="5"/>
        <v>4205.88</v>
      </c>
      <c r="AF39" s="28">
        <f t="shared" si="6"/>
        <v>0</v>
      </c>
    </row>
    <row r="40" spans="2:32">
      <c r="B40" t="s">
        <v>65</v>
      </c>
      <c r="C40" s="72">
        <v>248.488</v>
      </c>
      <c r="D40" s="72">
        <v>0</v>
      </c>
      <c r="E40" s="72">
        <v>0</v>
      </c>
      <c r="F40" s="72">
        <v>0</v>
      </c>
      <c r="J40" t="s">
        <v>65</v>
      </c>
      <c r="K40">
        <v>712</v>
      </c>
      <c r="L40">
        <v>609</v>
      </c>
      <c r="M40">
        <v>800</v>
      </c>
      <c r="P40" t="s">
        <v>65</v>
      </c>
      <c r="Q40">
        <f t="shared" si="1"/>
        <v>248.488</v>
      </c>
      <c r="R40">
        <f t="shared" si="9"/>
        <v>248.48799999999997</v>
      </c>
      <c r="U40" s="49" t="s">
        <v>65</v>
      </c>
      <c r="V40" s="20">
        <v>922.16</v>
      </c>
      <c r="W40" s="28">
        <v>3096.98</v>
      </c>
      <c r="X40" s="28">
        <v>5734.15</v>
      </c>
      <c r="Y40" s="28">
        <v>1323.68</v>
      </c>
      <c r="AB40" s="49" t="s">
        <v>65</v>
      </c>
      <c r="AC40" s="28">
        <f t="shared" si="3"/>
        <v>922.16</v>
      </c>
      <c r="AD40" s="28">
        <f t="shared" si="4"/>
        <v>0</v>
      </c>
      <c r="AE40" s="28">
        <f t="shared" si="5"/>
        <v>0</v>
      </c>
      <c r="AF40" s="28">
        <f t="shared" si="6"/>
        <v>0</v>
      </c>
    </row>
    <row r="41" spans="2:32">
      <c r="B41" t="s">
        <v>66</v>
      </c>
      <c r="C41" s="72">
        <v>0</v>
      </c>
      <c r="D41" s="72">
        <v>31.177000000000007</v>
      </c>
      <c r="E41" s="72">
        <v>50.48899999999999</v>
      </c>
      <c r="F41" s="72">
        <v>0</v>
      </c>
      <c r="J41" t="s">
        <v>66</v>
      </c>
      <c r="K41">
        <v>234</v>
      </c>
      <c r="L41">
        <v>197</v>
      </c>
      <c r="M41">
        <v>263</v>
      </c>
      <c r="P41" t="s">
        <v>66</v>
      </c>
      <c r="Q41">
        <f t="shared" si="1"/>
        <v>81.665999999999997</v>
      </c>
      <c r="R41">
        <f t="shared" si="9"/>
        <v>81.665999999999997</v>
      </c>
      <c r="U41" s="49" t="s">
        <v>66</v>
      </c>
      <c r="V41" s="28">
        <v>2602.2199999999998</v>
      </c>
      <c r="W41" s="20">
        <v>889.08</v>
      </c>
      <c r="X41" s="28">
        <v>3601.27</v>
      </c>
      <c r="Y41" s="28">
        <v>3635.96</v>
      </c>
      <c r="AB41" s="49" t="s">
        <v>66</v>
      </c>
      <c r="AC41" s="28">
        <f t="shared" si="3"/>
        <v>0</v>
      </c>
      <c r="AD41" s="28">
        <f t="shared" si="4"/>
        <v>889.08</v>
      </c>
      <c r="AE41" s="28">
        <f t="shared" si="5"/>
        <v>3601.27</v>
      </c>
      <c r="AF41" s="28">
        <f t="shared" si="6"/>
        <v>0</v>
      </c>
    </row>
    <row r="42" spans="2:32">
      <c r="B42" t="s">
        <v>68</v>
      </c>
      <c r="C42" s="72">
        <v>0</v>
      </c>
      <c r="D42" s="72">
        <v>0</v>
      </c>
      <c r="E42" s="72">
        <v>41.181999999999995</v>
      </c>
      <c r="F42" s="72">
        <v>0</v>
      </c>
      <c r="J42" t="s">
        <v>68</v>
      </c>
      <c r="K42">
        <v>118</v>
      </c>
      <c r="L42">
        <v>5</v>
      </c>
      <c r="M42">
        <v>252</v>
      </c>
      <c r="P42" t="s">
        <v>68</v>
      </c>
      <c r="Q42">
        <f t="shared" si="1"/>
        <v>41.181999999999995</v>
      </c>
      <c r="R42">
        <f t="shared" si="9"/>
        <v>41.181999999999995</v>
      </c>
      <c r="U42" s="49" t="s">
        <v>68</v>
      </c>
      <c r="V42" s="28">
        <v>5232.7700000000004</v>
      </c>
      <c r="W42" s="28">
        <v>4211.62</v>
      </c>
      <c r="X42" s="28">
        <v>1703.44</v>
      </c>
      <c r="Y42" s="28">
        <v>6466.33</v>
      </c>
      <c r="AB42" s="49" t="s">
        <v>68</v>
      </c>
      <c r="AC42" s="28">
        <f t="shared" si="3"/>
        <v>0</v>
      </c>
      <c r="AD42" s="28">
        <f t="shared" si="4"/>
        <v>0</v>
      </c>
      <c r="AE42" s="28">
        <f t="shared" si="5"/>
        <v>1703.44</v>
      </c>
      <c r="AF42" s="28">
        <f t="shared" si="6"/>
        <v>0</v>
      </c>
    </row>
    <row r="43" spans="2:32">
      <c r="B43" t="s">
        <v>69</v>
      </c>
      <c r="C43" s="72">
        <v>277.10599999999999</v>
      </c>
      <c r="D43" s="72">
        <v>0</v>
      </c>
      <c r="E43" s="72">
        <v>0</v>
      </c>
      <c r="F43" s="72">
        <v>0</v>
      </c>
      <c r="J43" t="s">
        <v>69</v>
      </c>
      <c r="K43">
        <v>794</v>
      </c>
      <c r="L43">
        <v>680</v>
      </c>
      <c r="M43">
        <v>891</v>
      </c>
      <c r="P43" t="s">
        <v>69</v>
      </c>
      <c r="Q43">
        <f t="shared" si="1"/>
        <v>277.10599999999999</v>
      </c>
      <c r="R43">
        <f t="shared" si="9"/>
        <v>277.10599999999999</v>
      </c>
      <c r="U43" s="49" t="s">
        <v>69</v>
      </c>
      <c r="V43" s="28">
        <v>1553.71</v>
      </c>
      <c r="W43" s="28">
        <v>3939.72</v>
      </c>
      <c r="X43" s="28">
        <v>6529.52</v>
      </c>
      <c r="Y43" s="20">
        <v>521.58000000000004</v>
      </c>
      <c r="AB43" s="49" t="s">
        <v>69</v>
      </c>
      <c r="AC43" s="28">
        <f t="shared" si="3"/>
        <v>1553.71</v>
      </c>
      <c r="AD43" s="28">
        <f t="shared" si="4"/>
        <v>0</v>
      </c>
      <c r="AE43" s="28">
        <f t="shared" si="5"/>
        <v>0</v>
      </c>
      <c r="AF43" s="28">
        <f t="shared" si="6"/>
        <v>0</v>
      </c>
    </row>
    <row r="44" spans="2:32">
      <c r="B44" t="s">
        <v>70</v>
      </c>
      <c r="C44" s="72">
        <v>21.986999999999998</v>
      </c>
      <c r="D44" s="72">
        <v>0</v>
      </c>
      <c r="E44" s="72">
        <v>0</v>
      </c>
      <c r="F44" s="72">
        <v>0</v>
      </c>
      <c r="J44" t="s">
        <v>70</v>
      </c>
      <c r="K44">
        <v>63</v>
      </c>
      <c r="L44">
        <v>48</v>
      </c>
      <c r="M44">
        <v>74</v>
      </c>
      <c r="P44" t="s">
        <v>70</v>
      </c>
      <c r="Q44">
        <f t="shared" si="1"/>
        <v>21.986999999999998</v>
      </c>
      <c r="R44">
        <f t="shared" si="9"/>
        <v>21.986999999999998</v>
      </c>
      <c r="U44" s="49" t="s">
        <v>70</v>
      </c>
      <c r="V44" s="28">
        <v>2254.86</v>
      </c>
      <c r="W44" s="28">
        <v>4728.68</v>
      </c>
      <c r="X44" s="28">
        <v>7401.87</v>
      </c>
      <c r="Y44" s="20">
        <v>454.75</v>
      </c>
      <c r="AB44" s="49" t="s">
        <v>70</v>
      </c>
      <c r="AC44" s="28">
        <f t="shared" si="3"/>
        <v>2254.86</v>
      </c>
      <c r="AD44" s="28">
        <f t="shared" si="4"/>
        <v>0</v>
      </c>
      <c r="AE44" s="28">
        <f t="shared" si="5"/>
        <v>0</v>
      </c>
      <c r="AF44" s="28">
        <f t="shared" si="6"/>
        <v>0</v>
      </c>
    </row>
    <row r="45" spans="2:32">
      <c r="B45" t="s">
        <v>71</v>
      </c>
      <c r="C45" s="72">
        <v>0</v>
      </c>
      <c r="D45" s="72">
        <v>48.162000000000006</v>
      </c>
      <c r="E45" s="72">
        <v>0</v>
      </c>
      <c r="F45" s="72">
        <v>0</v>
      </c>
      <c r="J45" t="s">
        <v>71</v>
      </c>
      <c r="K45">
        <v>138</v>
      </c>
      <c r="L45">
        <v>3</v>
      </c>
      <c r="M45">
        <v>312</v>
      </c>
      <c r="P45" t="s">
        <v>71</v>
      </c>
      <c r="Q45">
        <f t="shared" si="1"/>
        <v>48.162000000000006</v>
      </c>
      <c r="R45">
        <f t="shared" si="9"/>
        <v>48.161999999999999</v>
      </c>
      <c r="U45" s="49" t="s">
        <v>71</v>
      </c>
      <c r="V45" s="28">
        <v>2320.7399999999998</v>
      </c>
      <c r="W45" s="28">
        <v>2918.79</v>
      </c>
      <c r="X45" s="28">
        <v>5989.25</v>
      </c>
      <c r="Y45" s="28">
        <v>1800.88</v>
      </c>
      <c r="AB45" s="49" t="s">
        <v>71</v>
      </c>
      <c r="AC45" s="28">
        <f t="shared" si="3"/>
        <v>0</v>
      </c>
      <c r="AD45" s="28">
        <f t="shared" si="4"/>
        <v>2918.79</v>
      </c>
      <c r="AE45" s="28">
        <f t="shared" si="5"/>
        <v>0</v>
      </c>
      <c r="AF45" s="28">
        <f t="shared" si="6"/>
        <v>0</v>
      </c>
    </row>
    <row r="46" spans="2:32">
      <c r="B46" t="s">
        <v>73</v>
      </c>
      <c r="C46" s="72">
        <v>0</v>
      </c>
      <c r="D46" s="72">
        <v>0</v>
      </c>
      <c r="E46" s="72">
        <v>17.100999999999999</v>
      </c>
      <c r="F46" s="72">
        <v>0</v>
      </c>
      <c r="J46" t="s">
        <v>73</v>
      </c>
      <c r="K46">
        <v>49</v>
      </c>
      <c r="L46">
        <v>35</v>
      </c>
      <c r="M46">
        <v>59</v>
      </c>
      <c r="P46" t="s">
        <v>73</v>
      </c>
      <c r="Q46">
        <f t="shared" si="1"/>
        <v>17.100999999999999</v>
      </c>
      <c r="R46">
        <f t="shared" si="9"/>
        <v>17.100999999999999</v>
      </c>
      <c r="U46" s="49" t="s">
        <v>73</v>
      </c>
      <c r="V46" s="28">
        <v>2453.5500000000002</v>
      </c>
      <c r="W46" s="28">
        <v>2647.7</v>
      </c>
      <c r="X46" s="28">
        <v>3979.41</v>
      </c>
      <c r="Y46" s="28">
        <v>3685.81</v>
      </c>
      <c r="AB46" s="49" t="s">
        <v>73</v>
      </c>
      <c r="AC46" s="28">
        <f t="shared" si="3"/>
        <v>0</v>
      </c>
      <c r="AD46" s="28">
        <f t="shared" si="4"/>
        <v>0</v>
      </c>
      <c r="AE46" s="28">
        <f t="shared" si="5"/>
        <v>3979.41</v>
      </c>
      <c r="AF46" s="28">
        <f t="shared" si="6"/>
        <v>0</v>
      </c>
    </row>
    <row r="47" spans="2:32">
      <c r="B47" t="s">
        <v>74</v>
      </c>
      <c r="C47" s="72">
        <v>0</v>
      </c>
      <c r="D47" s="72">
        <v>143.43899999999999</v>
      </c>
      <c r="E47" s="72">
        <v>0</v>
      </c>
      <c r="F47" s="72">
        <v>0</v>
      </c>
      <c r="J47" t="s">
        <v>74</v>
      </c>
      <c r="K47">
        <v>411</v>
      </c>
      <c r="L47">
        <v>345</v>
      </c>
      <c r="M47">
        <v>461</v>
      </c>
      <c r="P47" t="s">
        <v>74</v>
      </c>
      <c r="Q47">
        <f t="shared" si="1"/>
        <v>143.43899999999999</v>
      </c>
      <c r="R47">
        <f t="shared" si="9"/>
        <v>143.43899999999999</v>
      </c>
      <c r="U47" s="49" t="s">
        <v>74</v>
      </c>
      <c r="V47" s="28">
        <v>1774.68</v>
      </c>
      <c r="W47" s="28">
        <v>2205.75</v>
      </c>
      <c r="X47" s="28">
        <v>5148.8100000000004</v>
      </c>
      <c r="Y47" s="28">
        <v>2242.84</v>
      </c>
      <c r="AB47" s="49" t="s">
        <v>74</v>
      </c>
      <c r="AC47" s="28">
        <f t="shared" si="3"/>
        <v>0</v>
      </c>
      <c r="AD47" s="28">
        <f t="shared" si="4"/>
        <v>2205.75</v>
      </c>
      <c r="AE47" s="28">
        <f t="shared" si="5"/>
        <v>0</v>
      </c>
      <c r="AF47" s="28">
        <f t="shared" si="6"/>
        <v>0</v>
      </c>
    </row>
    <row r="48" spans="2:32">
      <c r="B48" t="s">
        <v>75</v>
      </c>
      <c r="C48" s="73">
        <v>0</v>
      </c>
      <c r="D48" s="74">
        <v>1554</v>
      </c>
      <c r="E48" s="73">
        <v>0</v>
      </c>
      <c r="F48" s="73">
        <v>0</v>
      </c>
      <c r="J48" t="s">
        <v>75</v>
      </c>
      <c r="K48">
        <v>1554</v>
      </c>
      <c r="L48">
        <v>1334</v>
      </c>
      <c r="M48">
        <v>1750</v>
      </c>
      <c r="P48" t="s">
        <v>75</v>
      </c>
      <c r="Q48">
        <f t="shared" si="1"/>
        <v>1554</v>
      </c>
      <c r="R48" s="59">
        <f>D48</f>
        <v>1554</v>
      </c>
      <c r="U48" s="49" t="s">
        <v>75</v>
      </c>
      <c r="V48" s="28">
        <v>3328.73</v>
      </c>
      <c r="W48" s="20">
        <v>0</v>
      </c>
      <c r="X48" s="28">
        <v>3460.39</v>
      </c>
      <c r="Y48" s="28">
        <v>4289.0600000000004</v>
      </c>
      <c r="AB48" s="49" t="s">
        <v>75</v>
      </c>
      <c r="AC48" s="28">
        <f t="shared" si="3"/>
        <v>0</v>
      </c>
      <c r="AD48" s="28">
        <f t="shared" si="4"/>
        <v>0</v>
      </c>
      <c r="AE48" s="28">
        <f t="shared" si="5"/>
        <v>0</v>
      </c>
      <c r="AF48" s="28">
        <f t="shared" si="6"/>
        <v>0</v>
      </c>
    </row>
    <row r="49" spans="1:32">
      <c r="B49" t="s">
        <v>77</v>
      </c>
      <c r="C49" s="72">
        <v>0</v>
      </c>
      <c r="D49" s="72">
        <v>0</v>
      </c>
      <c r="E49" s="72">
        <v>54.792999999999999</v>
      </c>
      <c r="F49" s="72">
        <v>0</v>
      </c>
      <c r="J49" t="s">
        <v>77</v>
      </c>
      <c r="K49">
        <v>157</v>
      </c>
      <c r="L49">
        <v>127</v>
      </c>
      <c r="M49">
        <v>192</v>
      </c>
      <c r="P49" t="s">
        <v>77</v>
      </c>
      <c r="Q49">
        <f t="shared" si="1"/>
        <v>54.792999999999999</v>
      </c>
      <c r="R49">
        <f>K49*$Q$1</f>
        <v>54.792999999999999</v>
      </c>
      <c r="U49" s="49" t="s">
        <v>77</v>
      </c>
      <c r="V49" s="28">
        <v>4079.64</v>
      </c>
      <c r="W49" s="28">
        <v>2614.04</v>
      </c>
      <c r="X49" s="28">
        <v>1919.3</v>
      </c>
      <c r="Y49" s="28">
        <v>5313.19</v>
      </c>
      <c r="AB49" s="49" t="s">
        <v>77</v>
      </c>
      <c r="AC49" s="28">
        <f t="shared" si="3"/>
        <v>0</v>
      </c>
      <c r="AD49" s="28">
        <f t="shared" si="4"/>
        <v>0</v>
      </c>
      <c r="AE49" s="28">
        <f t="shared" si="5"/>
        <v>1919.3</v>
      </c>
      <c r="AF49" s="28">
        <f t="shared" si="6"/>
        <v>0</v>
      </c>
    </row>
    <row r="50" spans="1:32">
      <c r="B50" t="s">
        <v>78</v>
      </c>
      <c r="C50" s="72">
        <v>57.584999999999994</v>
      </c>
      <c r="D50" s="72">
        <v>0</v>
      </c>
      <c r="E50" s="72">
        <v>0</v>
      </c>
      <c r="F50" s="72">
        <v>0</v>
      </c>
      <c r="J50" t="s">
        <v>78</v>
      </c>
      <c r="K50">
        <v>165</v>
      </c>
      <c r="L50">
        <v>47</v>
      </c>
      <c r="M50">
        <v>351</v>
      </c>
      <c r="P50" t="s">
        <v>78</v>
      </c>
      <c r="Q50">
        <f t="shared" si="1"/>
        <v>57.584999999999994</v>
      </c>
      <c r="R50">
        <f t="shared" ref="R50:R55" si="10">K50*$Q$1</f>
        <v>57.584999999999994</v>
      </c>
      <c r="U50" s="49" t="s">
        <v>78</v>
      </c>
      <c r="V50" s="28">
        <v>2116.96</v>
      </c>
      <c r="W50" s="28">
        <v>4954.7299999999996</v>
      </c>
      <c r="X50" s="28">
        <v>7435.08</v>
      </c>
      <c r="Y50" s="20">
        <v>887.56</v>
      </c>
      <c r="AB50" s="49" t="s">
        <v>78</v>
      </c>
      <c r="AC50" s="28">
        <f t="shared" si="3"/>
        <v>2116.96</v>
      </c>
      <c r="AD50" s="28">
        <f t="shared" si="4"/>
        <v>0</v>
      </c>
      <c r="AE50" s="28">
        <f t="shared" si="5"/>
        <v>0</v>
      </c>
      <c r="AF50" s="28">
        <f t="shared" si="6"/>
        <v>0</v>
      </c>
    </row>
    <row r="51" spans="1:32">
      <c r="B51" t="s">
        <v>80</v>
      </c>
      <c r="C51" s="72">
        <v>0</v>
      </c>
      <c r="D51" s="72">
        <v>96.324000000000012</v>
      </c>
      <c r="E51" s="72">
        <v>0</v>
      </c>
      <c r="F51" s="72">
        <v>0</v>
      </c>
      <c r="J51" t="s">
        <v>80</v>
      </c>
      <c r="K51">
        <v>276</v>
      </c>
      <c r="L51">
        <v>5</v>
      </c>
      <c r="M51">
        <v>652</v>
      </c>
      <c r="P51" t="s">
        <v>80</v>
      </c>
      <c r="Q51">
        <f t="shared" si="1"/>
        <v>96.324000000000012</v>
      </c>
      <c r="R51">
        <f t="shared" si="10"/>
        <v>96.323999999999998</v>
      </c>
      <c r="U51" s="49" t="s">
        <v>80</v>
      </c>
      <c r="V51" s="28">
        <v>2036.2</v>
      </c>
      <c r="W51" s="28">
        <v>3418.2</v>
      </c>
      <c r="X51" s="28">
        <v>6361.26</v>
      </c>
      <c r="Y51" s="28">
        <v>1045.56</v>
      </c>
      <c r="AB51" s="49" t="s">
        <v>80</v>
      </c>
      <c r="AC51" s="28">
        <f t="shared" si="3"/>
        <v>0</v>
      </c>
      <c r="AD51" s="28">
        <f t="shared" si="4"/>
        <v>3418.2</v>
      </c>
      <c r="AE51" s="28">
        <f t="shared" si="5"/>
        <v>0</v>
      </c>
      <c r="AF51" s="28">
        <f t="shared" si="6"/>
        <v>0</v>
      </c>
    </row>
    <row r="52" spans="1:32">
      <c r="B52" t="s">
        <v>81</v>
      </c>
      <c r="C52" s="72">
        <v>0</v>
      </c>
      <c r="D52" s="72">
        <v>82.36399999999999</v>
      </c>
      <c r="E52" s="72">
        <v>0</v>
      </c>
      <c r="F52" s="72">
        <v>0</v>
      </c>
      <c r="J52" t="s">
        <v>81</v>
      </c>
      <c r="K52">
        <v>236</v>
      </c>
      <c r="L52">
        <v>14</v>
      </c>
      <c r="M52">
        <v>456</v>
      </c>
      <c r="P52" t="s">
        <v>81</v>
      </c>
      <c r="Q52">
        <f t="shared" si="1"/>
        <v>82.36399999999999</v>
      </c>
      <c r="R52">
        <f t="shared" si="10"/>
        <v>82.36399999999999</v>
      </c>
      <c r="U52" s="49" t="s">
        <v>81</v>
      </c>
      <c r="V52" s="28">
        <v>1784.71</v>
      </c>
      <c r="W52" s="28">
        <v>3743.37</v>
      </c>
      <c r="X52" s="28">
        <v>6652.09</v>
      </c>
      <c r="Y52" s="20">
        <v>591.45000000000005</v>
      </c>
      <c r="AB52" s="49" t="s">
        <v>81</v>
      </c>
      <c r="AC52" s="28">
        <f t="shared" si="3"/>
        <v>0</v>
      </c>
      <c r="AD52" s="28">
        <f t="shared" si="4"/>
        <v>3743.37</v>
      </c>
      <c r="AE52" s="28">
        <f t="shared" si="5"/>
        <v>0</v>
      </c>
      <c r="AF52" s="28">
        <f t="shared" si="6"/>
        <v>0</v>
      </c>
    </row>
    <row r="53" spans="1:32">
      <c r="B53" t="s">
        <v>82</v>
      </c>
      <c r="C53" s="72">
        <v>0</v>
      </c>
      <c r="D53" s="72">
        <v>39.785999999999994</v>
      </c>
      <c r="E53" s="72">
        <v>0</v>
      </c>
      <c r="F53" s="72">
        <v>0</v>
      </c>
      <c r="J53" t="s">
        <v>82</v>
      </c>
      <c r="K53">
        <v>114</v>
      </c>
      <c r="L53">
        <v>80</v>
      </c>
      <c r="M53">
        <v>137</v>
      </c>
      <c r="P53" t="s">
        <v>82</v>
      </c>
      <c r="Q53">
        <f t="shared" si="1"/>
        <v>39.785999999999994</v>
      </c>
      <c r="R53">
        <f t="shared" si="10"/>
        <v>39.785999999999994</v>
      </c>
      <c r="U53" s="49" t="s">
        <v>82</v>
      </c>
      <c r="V53" s="28">
        <v>1630.91</v>
      </c>
      <c r="W53" s="28">
        <v>3279.07</v>
      </c>
      <c r="X53" s="28">
        <v>6075.75</v>
      </c>
      <c r="Y53" s="28">
        <v>1212.21</v>
      </c>
      <c r="AB53" s="49" t="s">
        <v>82</v>
      </c>
      <c r="AC53" s="28">
        <f t="shared" si="3"/>
        <v>0</v>
      </c>
      <c r="AD53" s="28">
        <f t="shared" si="4"/>
        <v>3279.07</v>
      </c>
      <c r="AE53" s="28">
        <f t="shared" si="5"/>
        <v>0</v>
      </c>
      <c r="AF53" s="28">
        <f t="shared" si="6"/>
        <v>0</v>
      </c>
    </row>
    <row r="54" spans="1:32">
      <c r="B54" t="s">
        <v>83</v>
      </c>
      <c r="C54" s="72">
        <v>0</v>
      </c>
      <c r="D54" s="72">
        <v>0</v>
      </c>
      <c r="E54" s="72">
        <v>38.040999999999997</v>
      </c>
      <c r="F54" s="72">
        <v>0</v>
      </c>
      <c r="J54" t="s">
        <v>83</v>
      </c>
      <c r="K54">
        <v>109</v>
      </c>
      <c r="L54">
        <v>0</v>
      </c>
      <c r="M54">
        <v>256</v>
      </c>
      <c r="P54" t="s">
        <v>83</v>
      </c>
      <c r="Q54">
        <f t="shared" si="1"/>
        <v>38.040999999999997</v>
      </c>
      <c r="R54">
        <f t="shared" si="10"/>
        <v>38.040999999999997</v>
      </c>
      <c r="U54" s="49" t="s">
        <v>83</v>
      </c>
      <c r="V54" s="28">
        <v>1122.01</v>
      </c>
      <c r="W54" s="28">
        <v>3022.12</v>
      </c>
      <c r="X54" s="28">
        <v>5216.5</v>
      </c>
      <c r="Y54" s="28">
        <v>2354.27</v>
      </c>
      <c r="AB54" s="49" t="s">
        <v>83</v>
      </c>
      <c r="AC54" s="28">
        <f t="shared" si="3"/>
        <v>0</v>
      </c>
      <c r="AD54" s="28">
        <f t="shared" si="4"/>
        <v>0</v>
      </c>
      <c r="AE54" s="28">
        <f t="shared" si="5"/>
        <v>5216.5</v>
      </c>
      <c r="AF54" s="28">
        <f t="shared" si="6"/>
        <v>0</v>
      </c>
    </row>
    <row r="55" spans="1:32">
      <c r="B55" t="s">
        <v>85</v>
      </c>
      <c r="C55" s="72">
        <v>0</v>
      </c>
      <c r="D55" s="72">
        <v>0</v>
      </c>
      <c r="E55" s="72">
        <v>12.215</v>
      </c>
      <c r="F55" s="72">
        <v>0</v>
      </c>
      <c r="J55" t="s">
        <v>85</v>
      </c>
      <c r="K55">
        <v>35</v>
      </c>
      <c r="L55">
        <v>24</v>
      </c>
      <c r="M55">
        <v>44</v>
      </c>
      <c r="P55" t="s">
        <v>85</v>
      </c>
      <c r="Q55">
        <f t="shared" si="1"/>
        <v>12.215</v>
      </c>
      <c r="R55">
        <f t="shared" si="10"/>
        <v>12.215</v>
      </c>
      <c r="U55" s="49" t="s">
        <v>85</v>
      </c>
      <c r="V55" s="28">
        <v>3461.04</v>
      </c>
      <c r="W55" s="28">
        <v>2565.5</v>
      </c>
      <c r="X55" s="28">
        <v>2934.06</v>
      </c>
      <c r="Y55" s="28">
        <v>4694.59</v>
      </c>
      <c r="AB55" s="49" t="s">
        <v>85</v>
      </c>
      <c r="AC55" s="28">
        <f t="shared" si="3"/>
        <v>0</v>
      </c>
      <c r="AD55" s="28">
        <f t="shared" si="4"/>
        <v>0</v>
      </c>
      <c r="AE55" s="28">
        <f t="shared" si="5"/>
        <v>2934.06</v>
      </c>
      <c r="AF55" s="28">
        <f t="shared" si="6"/>
        <v>0</v>
      </c>
    </row>
    <row r="56" spans="1:32">
      <c r="J56" t="s">
        <v>129</v>
      </c>
      <c r="K56" s="52">
        <v>23361</v>
      </c>
      <c r="L56">
        <v>9925</v>
      </c>
      <c r="M56">
        <v>49097</v>
      </c>
    </row>
    <row r="59" spans="1:32">
      <c r="A59" t="s">
        <v>174</v>
      </c>
      <c r="C59">
        <f>K37-3600</f>
        <v>541</v>
      </c>
    </row>
    <row r="62" spans="1:32">
      <c r="C62" t="s">
        <v>165</v>
      </c>
    </row>
    <row r="63" spans="1:32">
      <c r="B63" t="s">
        <v>46</v>
      </c>
      <c r="C63" s="54">
        <v>3500</v>
      </c>
      <c r="J63" s="58"/>
    </row>
    <row r="64" spans="1:32">
      <c r="B64" t="s">
        <v>75</v>
      </c>
      <c r="C64" s="54">
        <v>3200</v>
      </c>
    </row>
    <row r="65" spans="1:19">
      <c r="B65" t="s">
        <v>20</v>
      </c>
      <c r="C65" s="54">
        <v>2987.4070000000002</v>
      </c>
    </row>
    <row r="66" spans="1:19">
      <c r="B66" t="s">
        <v>60</v>
      </c>
      <c r="C66" s="54">
        <v>3600</v>
      </c>
    </row>
    <row r="68" spans="1:19">
      <c r="B68" t="s">
        <v>173</v>
      </c>
      <c r="C68">
        <f>SUM(C63:C66)</f>
        <v>13287.406999999999</v>
      </c>
    </row>
    <row r="71" spans="1:19" ht="18.75">
      <c r="B71" s="56"/>
      <c r="C71" s="55"/>
      <c r="J71" s="75" t="s">
        <v>191</v>
      </c>
      <c r="K71" s="75"/>
      <c r="L71" s="1"/>
      <c r="M71" s="1"/>
      <c r="N71" s="1"/>
      <c r="O71" s="1"/>
      <c r="P71" s="1"/>
      <c r="Q71" s="1"/>
      <c r="R71" s="76" t="s">
        <v>194</v>
      </c>
      <c r="S71" s="76"/>
    </row>
    <row r="72" spans="1:19">
      <c r="J72" s="1"/>
      <c r="K72" s="1"/>
      <c r="L72" s="1"/>
      <c r="M72" s="1"/>
      <c r="N72" s="1"/>
      <c r="O72" s="1"/>
      <c r="P72" s="1"/>
      <c r="Q72" s="1"/>
      <c r="R72" s="1" t="s">
        <v>195</v>
      </c>
      <c r="S72" s="77">
        <v>134870</v>
      </c>
    </row>
    <row r="73" spans="1:19">
      <c r="J73" s="1"/>
      <c r="K73" s="1" t="s">
        <v>46</v>
      </c>
      <c r="L73" s="1" t="s">
        <v>75</v>
      </c>
      <c r="M73" s="1" t="s">
        <v>20</v>
      </c>
      <c r="N73" s="1" t="s">
        <v>60</v>
      </c>
      <c r="O73" s="1"/>
      <c r="P73" s="1"/>
      <c r="Q73" s="1"/>
      <c r="R73" s="1" t="s">
        <v>196</v>
      </c>
      <c r="S73" s="77">
        <v>14816000</v>
      </c>
    </row>
    <row r="74" spans="1:19">
      <c r="A74" s="62" t="s">
        <v>169</v>
      </c>
      <c r="B74" s="62" t="s">
        <v>186</v>
      </c>
      <c r="C74" s="63">
        <f>SUM(AC6:AF55)</f>
        <v>134869.75000000003</v>
      </c>
      <c r="G74" t="s">
        <v>182</v>
      </c>
      <c r="H74">
        <v>3704000</v>
      </c>
      <c r="J74" s="1" t="s">
        <v>187</v>
      </c>
      <c r="K74" s="77">
        <v>22596</v>
      </c>
      <c r="L74" s="77">
        <v>34742</v>
      </c>
      <c r="M74" s="77">
        <v>77531</v>
      </c>
      <c r="N74" s="1" t="s">
        <v>197</v>
      </c>
      <c r="O74" s="1"/>
      <c r="P74" s="1"/>
      <c r="Q74" s="1"/>
      <c r="R74" s="1" t="s">
        <v>198</v>
      </c>
      <c r="S74" s="77">
        <v>26574814</v>
      </c>
    </row>
    <row r="75" spans="1:19">
      <c r="G75" t="s">
        <v>183</v>
      </c>
      <c r="H75">
        <v>2000</v>
      </c>
      <c r="J75" s="1" t="s">
        <v>182</v>
      </c>
      <c r="K75" s="77">
        <v>3704000</v>
      </c>
      <c r="L75" s="77">
        <v>3704000</v>
      </c>
      <c r="M75" s="77">
        <v>3704000</v>
      </c>
      <c r="N75" s="77">
        <v>3704000</v>
      </c>
      <c r="O75" s="1"/>
      <c r="P75" s="1"/>
      <c r="Q75" s="1"/>
      <c r="R75" s="1" t="s">
        <v>199</v>
      </c>
      <c r="S75" s="77">
        <v>41525684</v>
      </c>
    </row>
    <row r="76" spans="1:19">
      <c r="J76" s="1" t="s">
        <v>185</v>
      </c>
      <c r="K76" s="77">
        <v>7000000</v>
      </c>
      <c r="L76" s="77">
        <v>6400000</v>
      </c>
      <c r="M76" s="77">
        <v>5974814</v>
      </c>
      <c r="N76" s="77">
        <v>7200000</v>
      </c>
      <c r="O76" s="1"/>
      <c r="P76" s="1"/>
      <c r="Q76" s="1"/>
      <c r="R76" s="1" t="s">
        <v>200</v>
      </c>
      <c r="S76" s="77">
        <v>3125</v>
      </c>
    </row>
    <row r="77" spans="1:19" ht="19.5">
      <c r="A77" s="60" t="s">
        <v>193</v>
      </c>
      <c r="J77" s="1" t="s">
        <v>184</v>
      </c>
      <c r="K77" s="77">
        <v>10726596</v>
      </c>
      <c r="L77" s="83">
        <v>10138742</v>
      </c>
      <c r="M77" s="77">
        <v>9756345</v>
      </c>
      <c r="N77" s="83">
        <v>10904000</v>
      </c>
      <c r="O77" s="1"/>
      <c r="P77" s="1"/>
      <c r="Q77" s="1"/>
      <c r="R77" s="78" t="s">
        <v>201</v>
      </c>
      <c r="S77" s="79">
        <v>3281</v>
      </c>
    </row>
    <row r="78" spans="1:19">
      <c r="B78" t="s">
        <v>165</v>
      </c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61" t="s">
        <v>46</v>
      </c>
      <c r="B79" s="61">
        <f>C63</f>
        <v>3500</v>
      </c>
      <c r="C79" s="61" t="s">
        <v>172</v>
      </c>
      <c r="D79" s="61">
        <f>SUM(C6:C55)</f>
        <v>3500</v>
      </c>
      <c r="J79" s="1" t="s">
        <v>202</v>
      </c>
      <c r="K79" s="77">
        <v>3065</v>
      </c>
      <c r="L79" s="77">
        <v>3168</v>
      </c>
      <c r="M79" s="77">
        <v>3266</v>
      </c>
      <c r="N79" s="77">
        <v>3029</v>
      </c>
      <c r="O79" s="1"/>
      <c r="P79" s="1"/>
      <c r="Q79" s="1"/>
      <c r="R79" s="1"/>
      <c r="S79" s="1"/>
    </row>
    <row r="80" spans="1:19">
      <c r="A80" s="61" t="s">
        <v>75</v>
      </c>
      <c r="B80" s="61">
        <f>C64</f>
        <v>3200</v>
      </c>
      <c r="C80" s="61" t="s">
        <v>172</v>
      </c>
      <c r="D80" s="61">
        <f>SUM(D6:D55)</f>
        <v>3200</v>
      </c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61" t="s">
        <v>20</v>
      </c>
      <c r="B81" s="61">
        <f>C65</f>
        <v>2987.4070000000002</v>
      </c>
      <c r="C81" s="61" t="s">
        <v>172</v>
      </c>
      <c r="D81" s="61">
        <f>SUM(E6:E55)</f>
        <v>2987.4070000000002</v>
      </c>
      <c r="J81" s="1" t="s">
        <v>188</v>
      </c>
      <c r="K81" s="80">
        <v>3265.82</v>
      </c>
      <c r="L81" s="1"/>
      <c r="M81" s="1"/>
      <c r="N81" s="1"/>
      <c r="O81" s="1"/>
      <c r="P81" s="1"/>
      <c r="Q81" s="1"/>
      <c r="R81" s="1"/>
      <c r="S81" s="1"/>
    </row>
    <row r="82" spans="1:19">
      <c r="A82" s="61" t="s">
        <v>60</v>
      </c>
      <c r="B82" s="61">
        <f>C66</f>
        <v>3600</v>
      </c>
      <c r="C82" s="61" t="s">
        <v>172</v>
      </c>
      <c r="D82" s="61">
        <f>SUM(F6:F55)</f>
        <v>3600</v>
      </c>
      <c r="J82" s="1" t="s">
        <v>189</v>
      </c>
      <c r="K82" s="80">
        <v>0.05</v>
      </c>
      <c r="L82" s="1"/>
      <c r="M82" s="1"/>
      <c r="N82" s="1"/>
      <c r="O82" s="1"/>
      <c r="P82" s="1"/>
      <c r="Q82" s="1"/>
      <c r="R82" s="1"/>
      <c r="S82" s="1"/>
    </row>
    <row r="83" spans="1:19">
      <c r="J83" s="81" t="s">
        <v>190</v>
      </c>
      <c r="K83" s="82">
        <v>3429.12</v>
      </c>
      <c r="L83" s="1"/>
      <c r="M83" s="1"/>
      <c r="N83" s="1"/>
      <c r="O83" s="1"/>
      <c r="P83" s="1"/>
      <c r="Q83" s="1"/>
      <c r="R83" s="1"/>
      <c r="S83" s="1"/>
    </row>
    <row r="87" spans="1:19">
      <c r="B87" t="s">
        <v>170</v>
      </c>
    </row>
    <row r="88" spans="1:19">
      <c r="B88" t="s">
        <v>165</v>
      </c>
    </row>
    <row r="89" spans="1:19">
      <c r="A89" s="61" t="s">
        <v>46</v>
      </c>
      <c r="B89" s="61">
        <f>C63</f>
        <v>3500</v>
      </c>
      <c r="C89" s="61" t="s">
        <v>171</v>
      </c>
      <c r="D89" s="61">
        <f>3500</f>
        <v>3500</v>
      </c>
    </row>
    <row r="90" spans="1:19">
      <c r="A90" s="61" t="s">
        <v>75</v>
      </c>
      <c r="B90" s="61">
        <f t="shared" ref="B90:B92" si="11">C64</f>
        <v>3200</v>
      </c>
      <c r="C90" s="61" t="s">
        <v>171</v>
      </c>
      <c r="D90" s="61">
        <f>3200</f>
        <v>3200</v>
      </c>
      <c r="G90" s="57"/>
    </row>
    <row r="91" spans="1:19">
      <c r="A91" s="61" t="s">
        <v>20</v>
      </c>
      <c r="B91" s="61">
        <f t="shared" si="11"/>
        <v>2987.4070000000002</v>
      </c>
      <c r="C91" s="61" t="s">
        <v>171</v>
      </c>
      <c r="D91" s="61">
        <f>3000</f>
        <v>3000</v>
      </c>
    </row>
    <row r="92" spans="1:19">
      <c r="A92" s="61" t="s">
        <v>60</v>
      </c>
      <c r="B92" s="61">
        <f t="shared" si="11"/>
        <v>3600</v>
      </c>
      <c r="C92" s="61" t="s">
        <v>171</v>
      </c>
      <c r="D92" s="61">
        <f>3600</f>
        <v>3600</v>
      </c>
    </row>
    <row r="95" spans="1:19">
      <c r="B95" t="s">
        <v>165</v>
      </c>
    </row>
    <row r="96" spans="1:19">
      <c r="A96" s="61" t="s">
        <v>46</v>
      </c>
      <c r="B96" s="61">
        <f>C63</f>
        <v>3500</v>
      </c>
      <c r="C96" s="61" t="s">
        <v>172</v>
      </c>
      <c r="D96" s="61">
        <f>0.9*D89</f>
        <v>3150</v>
      </c>
    </row>
    <row r="97" spans="1:4">
      <c r="A97" s="61" t="s">
        <v>75</v>
      </c>
      <c r="B97" s="61">
        <f t="shared" ref="B97:B99" si="12">C64</f>
        <v>3200</v>
      </c>
      <c r="C97" s="61" t="s">
        <v>172</v>
      </c>
      <c r="D97" s="61">
        <f t="shared" ref="D97:D99" si="13">0.9*D90</f>
        <v>2880</v>
      </c>
    </row>
    <row r="98" spans="1:4">
      <c r="A98" s="61" t="s">
        <v>20</v>
      </c>
      <c r="B98" s="61">
        <f t="shared" si="12"/>
        <v>2987.4070000000002</v>
      </c>
      <c r="C98" s="61" t="s">
        <v>172</v>
      </c>
      <c r="D98" s="61">
        <f t="shared" si="13"/>
        <v>2700</v>
      </c>
    </row>
    <row r="99" spans="1:4">
      <c r="A99" s="61" t="s">
        <v>60</v>
      </c>
      <c r="B99" s="61">
        <f t="shared" si="12"/>
        <v>3600</v>
      </c>
      <c r="C99" s="61" t="s">
        <v>172</v>
      </c>
      <c r="D99" s="61">
        <f t="shared" si="13"/>
        <v>3240</v>
      </c>
    </row>
  </sheetData>
  <mergeCells count="2">
    <mergeCell ref="U2:Y2"/>
    <mergeCell ref="V4:Y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8CF0E4C124224FA093151D6A2E8690" ma:contentTypeVersion="5" ma:contentTypeDescription="Create a new document." ma:contentTypeScope="" ma:versionID="7638538b8e3f7ca2f9348f3794440e65">
  <xsd:schema xmlns:xsd="http://www.w3.org/2001/XMLSchema" xmlns:xs="http://www.w3.org/2001/XMLSchema" xmlns:p="http://schemas.microsoft.com/office/2006/metadata/properties" xmlns:ns2="7238ab18-936f-4031-bbca-badf6912cff6" targetNamespace="http://schemas.microsoft.com/office/2006/metadata/properties" ma:root="true" ma:fieldsID="b54ce75dc2e22c157be9a85fb4c74bcc" ns2:_="">
    <xsd:import namespace="7238ab18-936f-4031-bbca-badf6912cf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8ab18-936f-4031-bbca-badf6912c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41F501-ACD3-4EBA-AEE7-3919943C97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39DD5E-70F9-4C4A-A05E-42939D2D70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8ab18-936f-4031-bbca-badf6912cf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0EE5DF-79C5-4402-A98C-6EB3C4C6103A}">
  <ds:schemaRefs>
    <ds:schemaRef ds:uri="7238ab18-936f-4031-bbca-badf6912cff6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IHME COVID-19 Forecast Model</vt:lpstr>
      <vt:lpstr>Distance.To - Distance</vt:lpstr>
      <vt:lpstr>Exhibt 1-4</vt:lpstr>
      <vt:lpstr>Exhibit 5 &amp; 6</vt:lpstr>
      <vt:lpstr>finding the biggest proportion</vt:lpstr>
      <vt:lpstr>finding cheapest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2020-12-08T13:05:52Z</dcterms:created>
  <dcterms:modified xsi:type="dcterms:W3CDTF">2020-12-11T20:11:03Z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0x010100BA8CF0E4C124224FA093151D6A2E8690</vt:lpwstr>
  </property>
</Properties>
</file>