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 \UW Grad\543 Visual Analytics\"/>
    </mc:Choice>
  </mc:AlternateContent>
  <xr:revisionPtr revIDLastSave="0" documentId="13_ncr:1_{9936202B-C14D-481A-B33C-D4D11A30EFB3}" xr6:coauthVersionLast="47" xr6:coauthVersionMax="47" xr10:uidLastSave="{00000000-0000-0000-0000-000000000000}"/>
  <bookViews>
    <workbookView xWindow="-108" yWindow="-108" windowWidth="23256" windowHeight="12576" tabRatio="680" firstSheet="3" activeTab="3" xr2:uid="{00000000-000D-0000-FFFF-FFFF00000000}"/>
  </bookViews>
  <sheets>
    <sheet name="Prioritization List" sheetId="13" state="hidden" r:id="rId1"/>
    <sheet name="Sheet2" sheetId="17" r:id="rId2"/>
    <sheet name="Sheet1" sheetId="16" r:id="rId3"/>
    <sheet name="Current" sheetId="8" r:id="rId4"/>
    <sheet name="Expense Report" sheetId="12" state="hidden" r:id="rId5"/>
    <sheet name="Prism Export" sheetId="15" r:id="rId6"/>
    <sheet name="Standalone CIP Data" sheetId="10" state="hidden" r:id="rId7"/>
    <sheet name="CW CIP Data" sheetId="11" state="hidden" r:id="rId8"/>
    <sheet name="CSAProduct Family Data" sheetId="9" r:id="rId9"/>
  </sheets>
  <externalReferences>
    <externalReference r:id="rId10"/>
    <externalReference r:id="rId11"/>
    <externalReference r:id="rId12"/>
  </externalReferences>
  <definedNames>
    <definedName name="_xlnm._FilterDatabase" localSheetId="8" hidden="1">'CSAProduct Family Data'!$A$1:$I$68</definedName>
    <definedName name="_xlnm._FilterDatabase" localSheetId="3" hidden="1">Current!$A$2:$AD$2</definedName>
    <definedName name="_xlnm._FilterDatabase" localSheetId="7" hidden="1">'CW CIP Data'!$A$1:$O$177</definedName>
    <definedName name="_xlnm._FilterDatabase" localSheetId="4" hidden="1">'Expense Report'!$A$1:$E$152</definedName>
    <definedName name="_xlnm._FilterDatabase" localSheetId="0" hidden="1">'Prioritization List'!$A$1:$V$72</definedName>
    <definedName name="_xlnm._FilterDatabase" localSheetId="5" hidden="1">'Prism Export'!$A$1:$F$737</definedName>
    <definedName name="_xlnm._FilterDatabase" localSheetId="6" hidden="1">'Standalone CIP Data'!$A$1:$O$182</definedName>
    <definedName name="_xlnm.Print_Area" localSheetId="3">Current!$A$1:$O$112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5" i="13" l="1"/>
  <c r="F43" i="13" l="1"/>
  <c r="E43" i="13" s="1"/>
  <c r="F62" i="13"/>
  <c r="F66" i="13"/>
  <c r="F65" i="13"/>
  <c r="F63" i="13"/>
  <c r="E63" i="13" s="1"/>
  <c r="F64" i="13"/>
  <c r="E64" i="13" s="1"/>
  <c r="L57" i="13"/>
  <c r="M58" i="13"/>
  <c r="M45" i="13"/>
  <c r="M33" i="13"/>
  <c r="M34" i="13"/>
  <c r="M35" i="13"/>
  <c r="M36" i="13"/>
  <c r="M37" i="13"/>
  <c r="M38" i="13"/>
  <c r="M63" i="13"/>
  <c r="M13" i="13"/>
  <c r="M18" i="13"/>
  <c r="M17" i="13"/>
  <c r="M41" i="13"/>
  <c r="M39" i="13"/>
  <c r="M19" i="13"/>
  <c r="M40" i="13"/>
  <c r="M42" i="13"/>
  <c r="M62" i="13"/>
  <c r="M5" i="13"/>
  <c r="M6" i="13"/>
  <c r="M11" i="13"/>
  <c r="M12" i="13"/>
  <c r="M7" i="13"/>
  <c r="M14" i="13"/>
  <c r="M15" i="13"/>
  <c r="M16" i="13"/>
  <c r="M57" i="13"/>
  <c r="M65" i="13"/>
  <c r="M66" i="13"/>
  <c r="M59" i="13"/>
  <c r="M67" i="13"/>
  <c r="M43" i="13"/>
  <c r="M60" i="13"/>
  <c r="M61" i="13"/>
  <c r="M23" i="13"/>
  <c r="M44" i="13"/>
  <c r="M46" i="13"/>
  <c r="M47" i="13"/>
  <c r="M48" i="13"/>
  <c r="M49" i="13"/>
  <c r="M50" i="13"/>
  <c r="M53" i="13"/>
  <c r="M54" i="13"/>
  <c r="M52" i="13"/>
  <c r="M56" i="13"/>
  <c r="M55" i="13"/>
  <c r="M2" i="13"/>
  <c r="M3" i="13"/>
  <c r="M4" i="13"/>
  <c r="M68" i="13"/>
  <c r="M69" i="13"/>
  <c r="M70" i="13"/>
  <c r="M71" i="13"/>
  <c r="M72" i="13"/>
  <c r="M51" i="13"/>
  <c r="M64" i="13"/>
  <c r="M9" i="13"/>
  <c r="M20" i="13"/>
  <c r="M21" i="13"/>
  <c r="M22" i="13"/>
  <c r="M24" i="13"/>
  <c r="M25" i="13"/>
  <c r="M26" i="13"/>
  <c r="M27" i="13"/>
  <c r="M28" i="13"/>
  <c r="M29" i="13"/>
  <c r="M30" i="13"/>
  <c r="M10" i="13"/>
  <c r="M31" i="13"/>
  <c r="M32" i="13"/>
  <c r="M8" i="13"/>
  <c r="L13" i="13"/>
  <c r="L18" i="13"/>
  <c r="L17" i="13"/>
  <c r="L41" i="13"/>
  <c r="L39" i="13"/>
  <c r="L19" i="13"/>
  <c r="L40" i="13"/>
  <c r="L42" i="13"/>
  <c r="L62" i="13"/>
  <c r="L5" i="13"/>
  <c r="L6" i="13"/>
  <c r="L11" i="13"/>
  <c r="L12" i="13"/>
  <c r="L7" i="13"/>
  <c r="L14" i="13"/>
  <c r="L15" i="13"/>
  <c r="L16" i="13"/>
  <c r="L65" i="13"/>
  <c r="L66" i="13"/>
  <c r="L59" i="13"/>
  <c r="L67" i="13"/>
  <c r="L43" i="13"/>
  <c r="L60" i="13"/>
  <c r="L61" i="13"/>
  <c r="L23" i="13"/>
  <c r="L44" i="13"/>
  <c r="L46" i="13"/>
  <c r="L47" i="13"/>
  <c r="L48" i="13"/>
  <c r="L49" i="13"/>
  <c r="L50" i="13"/>
  <c r="L53" i="13"/>
  <c r="L54" i="13"/>
  <c r="L52" i="13"/>
  <c r="L56" i="13"/>
  <c r="L55" i="13"/>
  <c r="L2" i="13"/>
  <c r="L3" i="13"/>
  <c r="L4" i="13"/>
  <c r="L68" i="13"/>
  <c r="L69" i="13"/>
  <c r="L70" i="13"/>
  <c r="L71" i="13"/>
  <c r="L72" i="13"/>
  <c r="L51" i="13"/>
  <c r="L64" i="13"/>
  <c r="L8" i="13"/>
  <c r="L9" i="13"/>
  <c r="L20" i="13"/>
  <c r="L21" i="13"/>
  <c r="L22" i="13"/>
  <c r="L24" i="13"/>
  <c r="L25" i="13"/>
  <c r="L26" i="13"/>
  <c r="L27" i="13"/>
  <c r="L28" i="13"/>
  <c r="L29" i="13"/>
  <c r="L30" i="13"/>
  <c r="L10" i="13"/>
  <c r="L31" i="13"/>
  <c r="L32" i="13"/>
  <c r="L58" i="13"/>
  <c r="L45" i="13"/>
  <c r="L33" i="13"/>
  <c r="L34" i="13"/>
  <c r="L35" i="13"/>
  <c r="L36" i="13"/>
  <c r="L37" i="13"/>
  <c r="L38" i="13"/>
  <c r="L63" i="13"/>
  <c r="F57" i="13"/>
  <c r="E57" i="13" s="1"/>
  <c r="N59" i="13"/>
  <c r="R57" i="13" l="1"/>
  <c r="R65" i="13"/>
  <c r="R66" i="13"/>
  <c r="R59" i="13"/>
  <c r="R67" i="13"/>
  <c r="R43" i="13"/>
  <c r="R60" i="13"/>
  <c r="R61" i="13"/>
  <c r="R23" i="13"/>
  <c r="R44" i="13"/>
  <c r="R46" i="13"/>
  <c r="R47" i="13"/>
  <c r="R48" i="13"/>
  <c r="R49" i="13"/>
  <c r="R50" i="13"/>
  <c r="R53" i="13"/>
  <c r="R54" i="13"/>
  <c r="R52" i="13"/>
  <c r="R56" i="13"/>
  <c r="R55" i="13"/>
  <c r="R2" i="13"/>
  <c r="R3" i="13"/>
  <c r="R4" i="13"/>
  <c r="R68" i="13"/>
  <c r="R69" i="13"/>
  <c r="R70" i="13"/>
  <c r="R71" i="13"/>
  <c r="R72" i="13"/>
  <c r="R9" i="13"/>
  <c r="R20" i="13"/>
  <c r="R21" i="13"/>
  <c r="R22" i="13"/>
  <c r="R24" i="13"/>
  <c r="R25" i="13"/>
  <c r="R26" i="13"/>
  <c r="R27" i="13"/>
  <c r="R28" i="13"/>
  <c r="R29" i="13"/>
  <c r="R30" i="13"/>
  <c r="R10" i="13"/>
  <c r="R31" i="13"/>
  <c r="R32" i="13"/>
  <c r="R58" i="13"/>
  <c r="R45" i="13"/>
  <c r="R33" i="13"/>
  <c r="R34" i="13"/>
  <c r="R35" i="13"/>
  <c r="R36" i="13"/>
  <c r="R37" i="13"/>
  <c r="R38" i="13"/>
  <c r="R63" i="13"/>
  <c r="R13" i="13"/>
  <c r="R18" i="13"/>
  <c r="R17" i="13"/>
  <c r="R41" i="13"/>
  <c r="R39" i="13"/>
  <c r="R19" i="13"/>
  <c r="R40" i="13"/>
  <c r="R42" i="13"/>
  <c r="R62" i="13"/>
  <c r="R5" i="13"/>
  <c r="R6" i="13"/>
  <c r="R11" i="13"/>
  <c r="R12" i="13"/>
  <c r="R7" i="13"/>
  <c r="R14" i="13"/>
  <c r="R15" i="13"/>
  <c r="R16" i="13"/>
  <c r="R8" i="13"/>
  <c r="F9" i="13"/>
  <c r="E9" i="13" s="1"/>
  <c r="F20" i="13"/>
  <c r="E20" i="13" s="1"/>
  <c r="F21" i="13"/>
  <c r="E21" i="13" s="1"/>
  <c r="F22" i="13"/>
  <c r="E22" i="13" s="1"/>
  <c r="F24" i="13"/>
  <c r="E24" i="13" s="1"/>
  <c r="F25" i="13"/>
  <c r="E25" i="13" s="1"/>
  <c r="F26" i="13"/>
  <c r="E26" i="13" s="1"/>
  <c r="F27" i="13"/>
  <c r="E27" i="13" s="1"/>
  <c r="F28" i="13"/>
  <c r="E28" i="13" s="1"/>
  <c r="F29" i="13"/>
  <c r="E29" i="13" s="1"/>
  <c r="F30" i="13"/>
  <c r="E30" i="13" s="1"/>
  <c r="F10" i="13"/>
  <c r="E10" i="13" s="1"/>
  <c r="F31" i="13"/>
  <c r="E31" i="13" s="1"/>
  <c r="F32" i="13"/>
  <c r="E32" i="13" s="1"/>
  <c r="F58" i="13"/>
  <c r="E58" i="13" s="1"/>
  <c r="F45" i="13"/>
  <c r="E45" i="13" s="1"/>
  <c r="F33" i="13"/>
  <c r="E33" i="13" s="1"/>
  <c r="F34" i="13"/>
  <c r="E34" i="13" s="1"/>
  <c r="F35" i="13"/>
  <c r="E35" i="13" s="1"/>
  <c r="F36" i="13"/>
  <c r="E36" i="13" s="1"/>
  <c r="F37" i="13"/>
  <c r="E37" i="13" s="1"/>
  <c r="F38" i="13"/>
  <c r="E38" i="13" s="1"/>
  <c r="F13" i="13"/>
  <c r="E13" i="13" s="1"/>
  <c r="F18" i="13"/>
  <c r="E18" i="13" s="1"/>
  <c r="F17" i="13"/>
  <c r="E17" i="13" s="1"/>
  <c r="F41" i="13"/>
  <c r="E41" i="13" s="1"/>
  <c r="F39" i="13"/>
  <c r="E39" i="13" s="1"/>
  <c r="F19" i="13"/>
  <c r="E19" i="13" s="1"/>
  <c r="F40" i="13"/>
  <c r="E40" i="13" s="1"/>
  <c r="F42" i="13"/>
  <c r="E42" i="13" s="1"/>
  <c r="E62" i="13"/>
  <c r="F5" i="13"/>
  <c r="E5" i="13" s="1"/>
  <c r="F6" i="13"/>
  <c r="E6" i="13" s="1"/>
  <c r="F11" i="13"/>
  <c r="E11" i="13" s="1"/>
  <c r="F12" i="13"/>
  <c r="E12" i="13" s="1"/>
  <c r="F7" i="13"/>
  <c r="E7" i="13" s="1"/>
  <c r="F14" i="13"/>
  <c r="E14" i="13" s="1"/>
  <c r="F15" i="13"/>
  <c r="E15" i="13" s="1"/>
  <c r="F16" i="13"/>
  <c r="E16" i="13" s="1"/>
  <c r="F59" i="13"/>
  <c r="E59" i="13" s="1"/>
  <c r="F67" i="13"/>
  <c r="F60" i="13"/>
  <c r="E60" i="13" s="1"/>
  <c r="F61" i="13"/>
  <c r="E61" i="13" s="1"/>
  <c r="F23" i="13"/>
  <c r="E23" i="13" s="1"/>
  <c r="F44" i="13"/>
  <c r="E44" i="13" s="1"/>
  <c r="F46" i="13"/>
  <c r="E46" i="13" s="1"/>
  <c r="F47" i="13"/>
  <c r="E47" i="13" s="1"/>
  <c r="F48" i="13"/>
  <c r="E48" i="13" s="1"/>
  <c r="F49" i="13"/>
  <c r="E49" i="13" s="1"/>
  <c r="F50" i="13"/>
  <c r="E50" i="13" s="1"/>
  <c r="F53" i="13"/>
  <c r="E53" i="13" s="1"/>
  <c r="F54" i="13"/>
  <c r="E54" i="13" s="1"/>
  <c r="F52" i="13"/>
  <c r="E52" i="13" s="1"/>
  <c r="F56" i="13"/>
  <c r="E56" i="13" s="1"/>
  <c r="E55" i="13"/>
  <c r="F2" i="13"/>
  <c r="E2" i="13" s="1"/>
  <c r="F3" i="13"/>
  <c r="E3" i="13" s="1"/>
  <c r="F4" i="13"/>
  <c r="E4" i="13" s="1"/>
  <c r="F68" i="13"/>
  <c r="F69" i="13"/>
  <c r="F70" i="13"/>
  <c r="F71" i="13"/>
  <c r="F72" i="13"/>
  <c r="F51" i="13"/>
  <c r="E51" i="13" s="1"/>
  <c r="D5" i="8" l="1"/>
  <c r="L10" i="8" l="1"/>
  <c r="I10" i="8"/>
  <c r="H10" i="8"/>
  <c r="G10" i="8"/>
  <c r="F10" i="8"/>
  <c r="E10" i="8"/>
  <c r="L85" i="8" l="1"/>
  <c r="I85" i="8"/>
  <c r="H85" i="8"/>
  <c r="G85" i="8"/>
  <c r="F85" i="8"/>
  <c r="E85" i="8"/>
  <c r="D85" i="8"/>
  <c r="L26" i="8"/>
  <c r="L68" i="8"/>
  <c r="I68" i="8"/>
  <c r="H68" i="8"/>
  <c r="G68" i="8"/>
  <c r="F68" i="8"/>
  <c r="E68" i="8"/>
  <c r="D68" i="8"/>
  <c r="L67" i="8"/>
  <c r="I67" i="8"/>
  <c r="H67" i="8"/>
  <c r="G67" i="8"/>
  <c r="F67" i="8"/>
  <c r="E67" i="8"/>
  <c r="D67" i="8"/>
  <c r="L23" i="8"/>
  <c r="L25" i="8"/>
  <c r="I25" i="8"/>
  <c r="H25" i="8"/>
  <c r="G25" i="8"/>
  <c r="F25" i="8"/>
  <c r="E25" i="8"/>
  <c r="D25" i="8"/>
  <c r="L42" i="8"/>
  <c r="I42" i="8"/>
  <c r="H42" i="8"/>
  <c r="G42" i="8"/>
  <c r="E42" i="8"/>
  <c r="D42" i="8"/>
  <c r="L41" i="8"/>
  <c r="I41" i="8"/>
  <c r="H41" i="8"/>
  <c r="G41" i="8"/>
  <c r="E41" i="8"/>
  <c r="D41" i="8"/>
  <c r="L24" i="8"/>
  <c r="I24" i="8"/>
  <c r="H24" i="8"/>
  <c r="G24" i="8"/>
  <c r="F24" i="8"/>
  <c r="E24" i="8"/>
  <c r="D24" i="8"/>
  <c r="L7" i="8"/>
  <c r="F7" i="8"/>
  <c r="L6" i="8"/>
  <c r="F6" i="8"/>
  <c r="L33" i="8" l="1"/>
  <c r="Q53" i="13" l="1"/>
  <c r="Q40" i="13"/>
  <c r="Q5" i="13" l="1"/>
  <c r="Q6" i="13"/>
  <c r="Q8" i="13"/>
  <c r="Q9" i="13"/>
  <c r="Q20" i="13"/>
  <c r="Q21" i="13"/>
  <c r="Q22" i="13"/>
  <c r="Q23" i="13"/>
  <c r="Q44" i="13"/>
  <c r="Q43" i="13"/>
  <c r="Q7" i="13"/>
  <c r="Q4" i="13"/>
  <c r="Q15" i="13"/>
  <c r="Q16" i="13"/>
  <c r="Q13" i="13"/>
  <c r="Q68" i="13"/>
  <c r="Q69" i="13"/>
  <c r="Q70" i="13"/>
  <c r="Q71" i="13"/>
  <c r="Q72" i="13"/>
  <c r="Q14" i="13"/>
  <c r="Q18" i="13"/>
  <c r="Q17" i="13"/>
  <c r="Q19" i="13"/>
  <c r="Q41" i="13"/>
  <c r="Q24" i="13"/>
  <c r="Q39" i="13"/>
  <c r="Q42" i="13"/>
  <c r="Q54" i="13"/>
  <c r="Q52" i="13"/>
  <c r="Q56" i="13"/>
  <c r="Q62" i="13"/>
  <c r="Q55" i="13"/>
  <c r="Q3" i="13"/>
  <c r="Q11" i="13"/>
  <c r="Q12" i="13"/>
  <c r="Q34" i="13"/>
  <c r="Q35" i="13"/>
  <c r="Q25" i="13"/>
  <c r="Q26" i="13"/>
  <c r="Q27" i="13"/>
  <c r="Q28" i="13"/>
  <c r="Q29" i="13"/>
  <c r="Q30" i="13"/>
  <c r="Q32" i="13"/>
  <c r="Q58" i="13"/>
  <c r="Q45" i="13"/>
  <c r="Q60" i="13"/>
  <c r="Q10" i="13"/>
  <c r="Q31" i="13"/>
  <c r="Q46" i="13"/>
  <c r="Q47" i="13"/>
  <c r="Q48" i="13"/>
  <c r="Q49" i="13"/>
  <c r="Q33" i="13"/>
  <c r="Q36" i="13"/>
  <c r="Q37" i="13"/>
  <c r="Q38" i="13"/>
  <c r="Q50" i="13"/>
  <c r="Q61" i="13"/>
  <c r="Q63" i="13"/>
  <c r="Q2" i="13"/>
  <c r="I11" i="8"/>
  <c r="O43" i="13" l="1"/>
  <c r="O5" i="13"/>
  <c r="O6" i="13"/>
  <c r="O8" i="13"/>
  <c r="O9" i="13"/>
  <c r="O20" i="13"/>
  <c r="O21" i="13"/>
  <c r="O22" i="13"/>
  <c r="O23" i="13"/>
  <c r="O44" i="13"/>
  <c r="O7" i="13"/>
  <c r="O4" i="13"/>
  <c r="O15" i="13"/>
  <c r="O16" i="13"/>
  <c r="O13" i="13"/>
  <c r="O68" i="13"/>
  <c r="O69" i="13"/>
  <c r="O70" i="13"/>
  <c r="O71" i="13"/>
  <c r="O72" i="13"/>
  <c r="O14" i="13"/>
  <c r="O18" i="13"/>
  <c r="O17" i="13"/>
  <c r="O19" i="13"/>
  <c r="O41" i="13"/>
  <c r="O24" i="13"/>
  <c r="O40" i="13"/>
  <c r="O39" i="13"/>
  <c r="O42" i="13"/>
  <c r="O53" i="13"/>
  <c r="O54" i="13"/>
  <c r="O52" i="13"/>
  <c r="O56" i="13"/>
  <c r="O62" i="13"/>
  <c r="O55" i="13"/>
  <c r="O3" i="13"/>
  <c r="O11" i="13"/>
  <c r="O12" i="13"/>
  <c r="O34" i="13"/>
  <c r="O35" i="13"/>
  <c r="O25" i="13"/>
  <c r="O26" i="13"/>
  <c r="O27" i="13"/>
  <c r="O28" i="13"/>
  <c r="O29" i="13"/>
  <c r="O30" i="13"/>
  <c r="O32" i="13"/>
  <c r="O45" i="13"/>
  <c r="O60" i="13"/>
  <c r="O10" i="13"/>
  <c r="O31" i="13"/>
  <c r="O46" i="13"/>
  <c r="O47" i="13"/>
  <c r="O48" i="13"/>
  <c r="O49" i="13"/>
  <c r="O33" i="13"/>
  <c r="O36" i="13"/>
  <c r="O37" i="13"/>
  <c r="O38" i="13"/>
  <c r="O50" i="13"/>
  <c r="O61" i="13"/>
  <c r="O63" i="13"/>
  <c r="O2" i="13"/>
  <c r="N14" i="13"/>
  <c r="N18" i="13"/>
  <c r="N17" i="13"/>
  <c r="N19" i="13"/>
  <c r="N41" i="13"/>
  <c r="N24" i="13"/>
  <c r="N40" i="13"/>
  <c r="N39" i="13"/>
  <c r="N42" i="13"/>
  <c r="N53" i="13"/>
  <c r="N54" i="13"/>
  <c r="N52" i="13"/>
  <c r="N56" i="13"/>
  <c r="N62" i="13"/>
  <c r="N55" i="13"/>
  <c r="N3" i="13"/>
  <c r="N11" i="13"/>
  <c r="N12" i="13"/>
  <c r="N34" i="13"/>
  <c r="N35" i="13"/>
  <c r="N25" i="13"/>
  <c r="N26" i="13"/>
  <c r="N27" i="13"/>
  <c r="N28" i="13"/>
  <c r="N29" i="13"/>
  <c r="N30" i="13"/>
  <c r="N32" i="13"/>
  <c r="N58" i="13"/>
  <c r="N45" i="13"/>
  <c r="N60" i="13"/>
  <c r="N10" i="13"/>
  <c r="N31" i="13"/>
  <c r="N46" i="13"/>
  <c r="N47" i="13"/>
  <c r="N48" i="13"/>
  <c r="N49" i="13"/>
  <c r="N33" i="13"/>
  <c r="N36" i="13"/>
  <c r="N37" i="13"/>
  <c r="N38" i="13"/>
  <c r="N50" i="13"/>
  <c r="N61" i="13"/>
  <c r="N63" i="13"/>
  <c r="N72" i="13"/>
  <c r="N71" i="13"/>
  <c r="N70" i="13"/>
  <c r="N69" i="13"/>
  <c r="N68" i="13"/>
  <c r="N22" i="13"/>
  <c r="N23" i="13"/>
  <c r="N44" i="13"/>
  <c r="N43" i="13"/>
  <c r="N7" i="13"/>
  <c r="N4" i="13"/>
  <c r="N15" i="13"/>
  <c r="N16" i="13"/>
  <c r="N13" i="13"/>
  <c r="N5" i="13"/>
  <c r="N6" i="13"/>
  <c r="N8" i="13"/>
  <c r="N9" i="13"/>
  <c r="N20" i="13"/>
  <c r="N21" i="13"/>
  <c r="N2" i="13"/>
  <c r="F8" i="13"/>
  <c r="E8" i="13" s="1"/>
  <c r="L95" i="8"/>
  <c r="L96" i="8"/>
  <c r="E14" i="8"/>
  <c r="E28" i="8"/>
  <c r="E76" i="8"/>
  <c r="L75" i="8" l="1"/>
  <c r="F47" i="8" l="1"/>
  <c r="L90" i="8" l="1"/>
  <c r="L89" i="8"/>
  <c r="L100" i="8"/>
  <c r="L101" i="8"/>
  <c r="L91" i="8"/>
  <c r="L102" i="8"/>
  <c r="L99" i="8"/>
  <c r="L92" i="8"/>
  <c r="L103" i="8"/>
  <c r="L104" i="8"/>
  <c r="L71" i="8"/>
  <c r="L76" i="8"/>
  <c r="L73" i="8"/>
  <c r="L74" i="8"/>
  <c r="L78" i="8"/>
  <c r="L79" i="8"/>
  <c r="L80" i="8"/>
  <c r="L72" i="8"/>
  <c r="L82" i="8"/>
  <c r="L81" i="8"/>
  <c r="L66" i="8"/>
  <c r="L31" i="8"/>
  <c r="L51" i="8"/>
  <c r="L47" i="8"/>
  <c r="L52" i="8"/>
  <c r="L50" i="8"/>
  <c r="L77" i="8"/>
  <c r="L48" i="8"/>
  <c r="L54" i="8"/>
  <c r="L62" i="8"/>
  <c r="L53" i="8"/>
  <c r="L59" i="8"/>
  <c r="L57" i="8"/>
  <c r="L56" i="8"/>
  <c r="L49" i="8"/>
  <c r="L43" i="8"/>
  <c r="L40" i="8"/>
  <c r="L28" i="8"/>
  <c r="L8" i="8"/>
  <c r="L9" i="8"/>
  <c r="L12" i="8"/>
  <c r="L16" i="8"/>
  <c r="L11" i="8"/>
  <c r="L13" i="8"/>
  <c r="L15" i="8"/>
  <c r="L14" i="8"/>
  <c r="L17" i="8"/>
  <c r="L5" i="8"/>
  <c r="F31" i="8" l="1"/>
  <c r="F92" i="8" l="1"/>
  <c r="F49" i="8" l="1"/>
  <c r="L3" i="8" l="1"/>
  <c r="G110" i="8" l="1"/>
  <c r="G111" i="8"/>
  <c r="G109" i="8"/>
  <c r="H110" i="8"/>
  <c r="H111" i="8"/>
  <c r="H109" i="8"/>
  <c r="G77" i="8"/>
  <c r="H77" i="8"/>
  <c r="F77" i="8"/>
  <c r="H103" i="8"/>
  <c r="G101" i="8"/>
  <c r="I90" i="8"/>
  <c r="I89" i="8"/>
  <c r="I100" i="8"/>
  <c r="I91" i="8"/>
  <c r="I102" i="8"/>
  <c r="I99" i="8"/>
  <c r="I101" i="8"/>
  <c r="I103" i="8"/>
  <c r="H90" i="8"/>
  <c r="H89" i="8"/>
  <c r="H100" i="8"/>
  <c r="H91" i="8"/>
  <c r="H102" i="8"/>
  <c r="H99" i="8"/>
  <c r="H101" i="8"/>
  <c r="G90" i="8"/>
  <c r="G89" i="8"/>
  <c r="G100" i="8"/>
  <c r="G91" i="8"/>
  <c r="G102" i="8"/>
  <c r="G99" i="8"/>
  <c r="G103" i="8"/>
  <c r="I73" i="8"/>
  <c r="I74" i="8"/>
  <c r="I76" i="8"/>
  <c r="I71" i="8"/>
  <c r="I78" i="8"/>
  <c r="I79" i="8"/>
  <c r="I80" i="8"/>
  <c r="I72" i="8"/>
  <c r="H73" i="8"/>
  <c r="H74" i="8"/>
  <c r="H76" i="8"/>
  <c r="H71" i="8"/>
  <c r="H78" i="8"/>
  <c r="H79" i="8"/>
  <c r="H80" i="8"/>
  <c r="H72" i="8"/>
  <c r="G73" i="8"/>
  <c r="G74" i="8"/>
  <c r="G76" i="8"/>
  <c r="G71" i="8"/>
  <c r="G78" i="8"/>
  <c r="G79" i="8"/>
  <c r="G80" i="8"/>
  <c r="G72" i="8"/>
  <c r="F73" i="8"/>
  <c r="F74" i="8"/>
  <c r="F76" i="8"/>
  <c r="F71" i="8"/>
  <c r="F78" i="8"/>
  <c r="F79" i="8"/>
  <c r="F80" i="8"/>
  <c r="F72" i="8"/>
  <c r="I43" i="8"/>
  <c r="H43" i="8"/>
  <c r="G43" i="8"/>
  <c r="I40" i="8"/>
  <c r="H40" i="8"/>
  <c r="G40" i="8"/>
  <c r="F40" i="8"/>
  <c r="I52" i="8"/>
  <c r="I77" i="8"/>
  <c r="I49" i="8"/>
  <c r="I31" i="8"/>
  <c r="I47" i="8"/>
  <c r="I51" i="8"/>
  <c r="I54" i="8"/>
  <c r="I50" i="8"/>
  <c r="I62" i="8"/>
  <c r="I53" i="8"/>
  <c r="I56" i="8"/>
  <c r="I59" i="8"/>
  <c r="G52" i="8"/>
  <c r="G49" i="8"/>
  <c r="G31" i="8"/>
  <c r="G47" i="8"/>
  <c r="G51" i="8"/>
  <c r="G54" i="8"/>
  <c r="G50" i="8"/>
  <c r="G62" i="8"/>
  <c r="G53" i="8"/>
  <c r="G56" i="8"/>
  <c r="G59" i="8"/>
  <c r="H52" i="8"/>
  <c r="H49" i="8"/>
  <c r="H31" i="8"/>
  <c r="H47" i="8"/>
  <c r="H51" i="8"/>
  <c r="H54" i="8"/>
  <c r="H50" i="8"/>
  <c r="H62" i="8"/>
  <c r="H53" i="8"/>
  <c r="H56" i="8"/>
  <c r="H59" i="8"/>
  <c r="I12" i="8"/>
  <c r="I13" i="8"/>
  <c r="I15" i="8"/>
  <c r="I16" i="8"/>
  <c r="I14" i="8"/>
  <c r="I9" i="8"/>
  <c r="I5" i="8"/>
  <c r="H12" i="8"/>
  <c r="H11" i="8"/>
  <c r="H13" i="8"/>
  <c r="H15" i="8"/>
  <c r="H16" i="8"/>
  <c r="H14" i="8"/>
  <c r="H9" i="8"/>
  <c r="G12" i="8"/>
  <c r="G11" i="8"/>
  <c r="G13" i="8"/>
  <c r="G15" i="8"/>
  <c r="G16" i="8"/>
  <c r="G14" i="8"/>
  <c r="G9" i="8"/>
  <c r="F52" i="8"/>
  <c r="F51" i="8"/>
  <c r="F54" i="8"/>
  <c r="F50" i="8"/>
  <c r="F62" i="8"/>
  <c r="F53" i="8"/>
  <c r="F56" i="8"/>
  <c r="F59" i="8"/>
  <c r="F12" i="8"/>
  <c r="F11" i="8"/>
  <c r="F13" i="8"/>
  <c r="F15" i="8"/>
  <c r="F16" i="8"/>
  <c r="F14" i="8"/>
  <c r="F9" i="8"/>
  <c r="E5" i="8"/>
  <c r="E12" i="8"/>
  <c r="E11" i="8"/>
  <c r="E13" i="8"/>
  <c r="E15" i="8"/>
  <c r="E16" i="8"/>
  <c r="E9" i="8"/>
  <c r="E40" i="8"/>
  <c r="E77" i="8"/>
  <c r="E52" i="8"/>
  <c r="E49" i="8"/>
  <c r="E31" i="8"/>
  <c r="E47" i="8"/>
  <c r="E51" i="8"/>
  <c r="E54" i="8"/>
  <c r="E50" i="8"/>
  <c r="E59" i="8"/>
  <c r="E62" i="8"/>
  <c r="E53" i="8"/>
  <c r="E56" i="8"/>
  <c r="E43" i="8"/>
  <c r="E89" i="8"/>
  <c r="E102" i="8"/>
  <c r="E99" i="8"/>
  <c r="E103" i="8"/>
  <c r="E91" i="8"/>
  <c r="E100" i="8"/>
  <c r="E101" i="8"/>
  <c r="E90" i="8"/>
  <c r="E66" i="8"/>
  <c r="E73" i="8"/>
  <c r="E74" i="8"/>
  <c r="E71" i="8"/>
  <c r="E78" i="8"/>
  <c r="E79" i="8"/>
  <c r="E80" i="8"/>
  <c r="E72" i="8"/>
  <c r="D28" i="8"/>
  <c r="D40" i="8"/>
  <c r="D31" i="8"/>
  <c r="D43" i="8"/>
  <c r="D66" i="8"/>
  <c r="H92" i="8" l="1"/>
  <c r="D68" i="9" l="1"/>
  <c r="D91" i="8" s="1"/>
  <c r="D67" i="9"/>
  <c r="D66" i="9"/>
  <c r="D65" i="9"/>
  <c r="D101" i="8" s="1"/>
  <c r="D64" i="9"/>
  <c r="D90" i="8" s="1"/>
  <c r="D63" i="9"/>
  <c r="D100" i="8" s="1"/>
  <c r="D62" i="9"/>
  <c r="D61" i="9"/>
  <c r="D60" i="9"/>
  <c r="D99" i="8" s="1"/>
  <c r="D59" i="9"/>
  <c r="D58" i="9"/>
  <c r="D57" i="9"/>
  <c r="D103" i="8" s="1"/>
  <c r="H56" i="9"/>
  <c r="E56" i="9"/>
  <c r="D56" i="9"/>
  <c r="D55" i="9"/>
  <c r="H54" i="9"/>
  <c r="E54" i="9"/>
  <c r="D54" i="9"/>
  <c r="D72" i="8" s="1"/>
  <c r="H53" i="9"/>
  <c r="E53" i="9"/>
  <c r="D53" i="9"/>
  <c r="D80" i="8" s="1"/>
  <c r="H52" i="9"/>
  <c r="E52" i="9"/>
  <c r="D52" i="9"/>
  <c r="D79" i="8" s="1"/>
  <c r="H51" i="9"/>
  <c r="E51" i="9"/>
  <c r="D51" i="9"/>
  <c r="D78" i="8" s="1"/>
  <c r="H50" i="9"/>
  <c r="E50" i="9"/>
  <c r="D50" i="9"/>
  <c r="D71" i="8" s="1"/>
  <c r="H49" i="9"/>
  <c r="E49" i="9"/>
  <c r="D49" i="9"/>
  <c r="D76" i="8" s="1"/>
  <c r="H48" i="9"/>
  <c r="E48" i="9"/>
  <c r="D48" i="9"/>
  <c r="H47" i="9"/>
  <c r="E47" i="9"/>
  <c r="D47" i="9"/>
  <c r="H46" i="9"/>
  <c r="E46" i="9"/>
  <c r="D46" i="9"/>
  <c r="D74" i="8" s="1"/>
  <c r="H45" i="9"/>
  <c r="E45" i="9"/>
  <c r="D45" i="9"/>
  <c r="D73" i="8" s="1"/>
  <c r="E44" i="9"/>
  <c r="D44" i="9"/>
  <c r="E43" i="9"/>
  <c r="D43" i="9"/>
  <c r="D42" i="9"/>
  <c r="E41" i="9"/>
  <c r="D41" i="9"/>
  <c r="E40" i="9"/>
  <c r="D40" i="9"/>
  <c r="E39" i="9"/>
  <c r="D39" i="9"/>
  <c r="E38" i="9"/>
  <c r="H34" i="9"/>
  <c r="E34" i="9"/>
  <c r="D34" i="9"/>
  <c r="D56" i="8" s="1"/>
  <c r="H33" i="9"/>
  <c r="E33" i="9"/>
  <c r="D33" i="9"/>
  <c r="D53" i="8" s="1"/>
  <c r="H32" i="9"/>
  <c r="E32" i="9"/>
  <c r="D32" i="9"/>
  <c r="D62" i="8" s="1"/>
  <c r="H31" i="9"/>
  <c r="E31" i="9"/>
  <c r="D31" i="9"/>
  <c r="D59" i="8" s="1"/>
  <c r="H30" i="9"/>
  <c r="E30" i="9"/>
  <c r="D30" i="9"/>
  <c r="D50" i="8" s="1"/>
  <c r="H29" i="9"/>
  <c r="E29" i="9"/>
  <c r="D29" i="9"/>
  <c r="D54" i="8" s="1"/>
  <c r="H28" i="9"/>
  <c r="E28" i="9"/>
  <c r="D28" i="9"/>
  <c r="D51" i="8" s="1"/>
  <c r="H27" i="9"/>
  <c r="E27" i="9"/>
  <c r="D27" i="9"/>
  <c r="D47" i="8" s="1"/>
  <c r="H26" i="9"/>
  <c r="E26" i="9"/>
  <c r="H25" i="9"/>
  <c r="E25" i="9"/>
  <c r="H24" i="9"/>
  <c r="E24" i="9"/>
  <c r="D24" i="9"/>
  <c r="D49" i="8" s="1"/>
  <c r="H23" i="9"/>
  <c r="E23" i="9"/>
  <c r="D23" i="9"/>
  <c r="D52" i="8" s="1"/>
  <c r="H22" i="9"/>
  <c r="E22" i="9"/>
  <c r="D22" i="9"/>
  <c r="D77" i="8" s="1"/>
  <c r="E21" i="9"/>
  <c r="D21" i="9"/>
  <c r="E20" i="9"/>
  <c r="D20" i="9"/>
  <c r="E19" i="9"/>
  <c r="E18" i="9"/>
  <c r="H17" i="9"/>
  <c r="E17" i="9"/>
  <c r="E16" i="9"/>
  <c r="E15" i="9"/>
  <c r="E14" i="9"/>
  <c r="H13" i="9"/>
  <c r="E13" i="9"/>
  <c r="D13" i="9"/>
  <c r="D10" i="8" s="1"/>
  <c r="E12" i="9"/>
  <c r="D12" i="9"/>
  <c r="D9" i="8" s="1"/>
  <c r="H11" i="9"/>
  <c r="E11" i="9"/>
  <c r="D11" i="9"/>
  <c r="D14" i="8" s="1"/>
  <c r="H10" i="9"/>
  <c r="D10" i="9"/>
  <c r="D16" i="8" s="1"/>
  <c r="H9" i="9"/>
  <c r="E9" i="9"/>
  <c r="D9" i="9"/>
  <c r="D15" i="8" s="1"/>
  <c r="H8" i="9"/>
  <c r="E8" i="9"/>
  <c r="D8" i="9"/>
  <c r="D13" i="8" s="1"/>
  <c r="H7" i="9"/>
  <c r="E7" i="9"/>
  <c r="D7" i="9"/>
  <c r="D11" i="8" s="1"/>
  <c r="H6" i="9"/>
  <c r="E6" i="9"/>
  <c r="D6" i="9"/>
  <c r="D12" i="8" s="1"/>
  <c r="E5" i="9"/>
  <c r="D5" i="9"/>
  <c r="E4" i="9"/>
  <c r="D4" i="9"/>
  <c r="E3" i="9"/>
  <c r="D3" i="9"/>
  <c r="E2" i="9"/>
  <c r="D102" i="8" l="1"/>
  <c r="D8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tc={6E31699A-D334-47D5-983B-988364FD516F}</author>
    <author>tc={9D34FF52-A19C-4760-A971-5D7490F9C416}</author>
    <author>tc={3013D492-C0F2-40E1-A014-E8D441B5071C}</author>
    <author>tc={04FFA762-8D9E-4F77-AF5F-7B1CF69C85F8}</author>
    <author>tc={635CC62A-70B1-423D-B8C9-67FB10CD39BC}</author>
  </authors>
  <commentList>
    <comment ref="N1" authorId="0" shapeId="0" xr:uid="{6E31699A-D334-47D5-983B-988364FD516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from Prism (Lifetime Appropriation)</t>
        </r>
      </text>
    </comment>
    <comment ref="O1" authorId="1" shapeId="0" xr:uid="{9D34FF52-A19C-4760-A971-5D7490F9C4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from Prism (EAC Current)</t>
        </r>
      </text>
    </comment>
    <comment ref="P1" authorId="2" shapeId="0" xr:uid="{3013D492-C0F2-40E1-A014-E8D441B507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pulled from Ad Coordination list</t>
        </r>
      </text>
    </comment>
    <comment ref="Q1" authorId="3" shapeId="0" xr:uid="{04FFA762-8D9E-4F77-AF5F-7B1CF69C85F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 ref="R1" authorId="4" shapeId="0" xr:uid="{635CC62A-70B1-423D-B8C9-67FB10CD39B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tc={610AF447-A418-4161-89FB-BA351C978CB0}</author>
  </authors>
  <commentList>
    <comment ref="E1" authorId="0" shapeId="0" xr:uid="{610AF447-A418-4161-89FB-BA351C978C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tc={5B81D61C-8BFD-48D2-A4FC-AFD0D0786917}</author>
    <author>tc={43D7E4BD-1271-4A7A-BC88-96439B209DA9}</author>
    <author>tc={5BD32775-1267-4874-A904-6EDD09214240}</author>
    <author>tc={7EC361D6-F5EF-42E7-84A4-87115A0F659E}</author>
    <author>tc={76A44769-16D8-42C0-8BEA-60F8278A2357}</author>
    <author>tc={F8B9BD44-691B-44C1-80B9-A1677BDA9196}</author>
    <author>tc={238257A1-CA50-4FAA-B793-EEE2979C291C}</author>
    <author>tc={054FC3D3-DC38-40C7-B478-0D179E493808}</author>
    <author>tc={BFD3FBC3-3EBD-4FBD-94EA-78715F9B62D5}</author>
    <author>tc={91BF5EC6-F9F0-4C4A-84FC-0D8E9E493A88}</author>
    <author>tc={8399BE9B-5F0C-4975-AC18-3B2A41E53C65}</author>
    <author>tc={E182F7C4-C2ED-468F-BC73-270B16A1788C}</author>
    <author>tc={4D58E6CA-D20E-429B-9E48-62FC3A4EE5DF}</author>
    <author>tc={27B6F902-993B-4923-9801-E37054C00BAC}</author>
    <author>tc={C382416E-60D6-4D84-8D65-7020F8FA9B75}</author>
    <author>tc={DCEA7F70-90D4-41CF-8444-811A5B491AB4}</author>
    <author>tc={3A64BF40-D17E-4F91-9076-F06B78CF7807}</author>
    <author>tc={6F6C6531-976E-44E3-BD30-EDE4EDD60440}</author>
    <author>tc={63D931E4-5AA4-480D-8D2A-3CD8FB027F49}</author>
  </authors>
  <commentList>
    <comment ref="O4" authorId="0" shapeId="0" xr:uid="{5B81D61C-8BFD-48D2-A4FC-AFD0D078691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did not update this one yet
Reply:
    Sent Larry/Stephen email 1/18/22 for current status</t>
        </r>
      </text>
    </comment>
    <comment ref="C12" authorId="1" shapeId="0" xr:uid="{43D7E4BD-1271-4A7A-BC88-96439B209DA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TingTing--is that necessary?
Reply:
    I will double check but I think we need to keep with the assigned PM (even though someone else is taking over temporarily)</t>
        </r>
      </text>
    </comment>
    <comment ref="M12" authorId="2" shapeId="0" xr:uid="{5BD32775-1267-4874-A904-6EDD092142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yellow?
Reply:
    I think so, since the temp bridge CN was delayed</t>
        </r>
      </text>
    </comment>
    <comment ref="C13" authorId="3" shapeId="0" xr:uid="{7EC361D6-F5EF-42E7-84A4-87115A0F65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same as above--changed from TingTing</t>
        </r>
      </text>
    </comment>
    <comment ref="C18" authorId="4" shapeId="0" xr:uid="{76A44769-16D8-42C0-8BEA-60F8278A23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to Hiromal as acting pm</t>
        </r>
      </text>
    </comment>
    <comment ref="O20" authorId="5" shapeId="0" xr:uid="{F8B9BD44-691B-44C1-80B9-A1677BDA91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Dont see an update on this one
Reply:
    sent email 1/18/22 to jessy for udpate
Reply:
    Entered Jessy's update</t>
        </r>
      </text>
    </comment>
    <comment ref="O32" authorId="6" shapeId="0" xr:uid="{238257A1-CA50-4FAA-B793-EEE2979C29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do this one
Reply:
    no changes to update</t>
        </r>
      </text>
    </comment>
    <comment ref="K48" authorId="7" shapeId="0" xr:uid="{054FC3D3-DC38-40C7-B478-0D179E4938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pending, was not sure what to put (actualized in prism)
Reply:
    the CN start date is pending and the project was already advertised June 2021</t>
        </r>
      </text>
    </comment>
    <comment ref="M50" authorId="8" shapeId="0" xr:uid="{BFD3FBC3-3EBD-4FBD-94EA-78715F9B6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one seems like we can move to green?
Reply:
    good call. i agree. done</t>
        </r>
      </text>
    </comment>
    <comment ref="M51" authorId="9" shapeId="0" xr:uid="{91BF5EC6-F9F0-4C4A-84FC-0D8E9E493A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 this still need to be yellow?
Reply:
    No, I updated to green</t>
        </r>
      </text>
    </comment>
    <comment ref="M54" authorId="10" shapeId="0" xr:uid="{8399BE9B-5F0C-4975-AC18-3B2A41E53C6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yellow?
Reply:
    agreed. done
Reply:
    Actually, looked at it again and think I'll keep green since there is no clear issue to explain need for yellow besides the fact that we are closely monitoring.  ROW was at risk before ROW plans were finally given to ROW team back in Sept</t>
        </r>
      </text>
    </comment>
    <comment ref="O58" authorId="11" shapeId="0" xr:uid="{E182F7C4-C2ED-468F-BC73-270B16A1788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in the notes, but I don't see any contract info in PRISM.  Need to verify with Haiyan. I'll reach out via IM wed morning</t>
        </r>
      </text>
    </comment>
    <comment ref="M59" authorId="12" shapeId="0" xr:uid="{4D58E6CA-D20E-429B-9E48-62FC3A4EE5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Updated this from yellow to green.  Since CN was moved to 2024, the delays getting the consultant onboard were no longer an issue</t>
        </r>
      </text>
    </comment>
    <comment ref="C72" authorId="13" shapeId="0" xr:uid="{27B6F902-993B-4923-9801-E37054C00B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Abbas is only the temp design engineer, not the project manager.  Going to change back to Lyou until new PM is assigned.  May change all of Lyou's to Cassidy or Shular.  Will check with Rose and Jon</t>
        </r>
      </text>
    </comment>
    <comment ref="O72" authorId="14" shapeId="0" xr:uid="{C382416E-60D6-4D84-8D65-7020F8FA9B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Want to ask Rose about this one.  Whether or not we want to disclose this recent development from a meeting we had on 1/13/22</t>
        </r>
      </text>
    </comment>
    <comment ref="M76" authorId="15" shapeId="0" xr:uid="{DCEA7F70-90D4-41CF-8444-811A5B491A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switch to green or yellow?</t>
        </r>
      </text>
    </comment>
    <comment ref="O78" authorId="16" shapeId="0" xr:uid="{3A64BF40-D17E-4F91-9076-F06B78CF780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not sure on wording for this one--too much detail?</t>
        </r>
      </text>
    </comment>
    <comment ref="M82" authorId="17" shapeId="0" xr:uid="{6F6C6531-976E-44E3-BD30-EDE4EDD604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maybe move to red?</t>
        </r>
      </text>
    </comment>
    <comment ref="M100" authorId="18" shapeId="0" xr:uid="{63D931E4-5AA4-480D-8D2A-3CD8FB027F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Guerrero, Sheilla</author>
  </authors>
  <commentList>
    <comment ref="B123" authorId="0" shapeId="0" xr:uid="{BBF83CA2-80C6-4807-B6CE-BA5925A5D42E}">
      <text>
        <r>
          <rPr>
            <b/>
            <sz val="9"/>
            <color indexed="81"/>
            <rFont val="Tahoma"/>
            <family val="2"/>
          </rPr>
          <t>Guerrero, Sheilla:</t>
        </r>
        <r>
          <rPr>
            <sz val="9"/>
            <color indexed="81"/>
            <rFont val="Tahoma"/>
            <family val="2"/>
          </rPr>
          <t xml:space="preserve">
Changed name to include s</t>
        </r>
      </text>
    </comment>
  </commentList>
</comments>
</file>

<file path=xl/sharedStrings.xml><?xml version="1.0" encoding="utf-8"?>
<sst xmlns="http://schemas.openxmlformats.org/spreadsheetml/2006/main" count="8139" uniqueCount="1495">
  <si>
    <t>Project Number</t>
  </si>
  <si>
    <t>Project Name</t>
  </si>
  <si>
    <t>PM</t>
  </si>
  <si>
    <t>Product Family</t>
  </si>
  <si>
    <t>Current Phase</t>
  </si>
  <si>
    <t>ROW Acquisition 
1 - 10</t>
  </si>
  <si>
    <t>ROEs</t>
  </si>
  <si>
    <t>Current ROW Status</t>
  </si>
  <si>
    <t>ROW Complete Date</t>
  </si>
  <si>
    <t>ROW Status</t>
  </si>
  <si>
    <t>CN Start Date</t>
  </si>
  <si>
    <t>Ad Date</t>
  </si>
  <si>
    <t>Total Adopted Budget</t>
  </si>
  <si>
    <t>Current EAC</t>
  </si>
  <si>
    <t>Funding Status</t>
  </si>
  <si>
    <t>Baseline
Status</t>
  </si>
  <si>
    <t>Baselined?</t>
  </si>
  <si>
    <t>Grant Status</t>
  </si>
  <si>
    <t>Grant Obligation Date
(if applicable)</t>
  </si>
  <si>
    <t>Permit Status</t>
  </si>
  <si>
    <t>Project Notes</t>
  </si>
  <si>
    <t>2020 Bridge Priority Maintenance</t>
  </si>
  <si>
    <t>Roark</t>
  </si>
  <si>
    <t>Bridge</t>
  </si>
  <si>
    <t>Various for program work</t>
  </si>
  <si>
    <t>Funding identified</t>
  </si>
  <si>
    <t>Drainage Preservation - Division Drainage</t>
  </si>
  <si>
    <t>Shular/Quach</t>
  </si>
  <si>
    <t>Drainage</t>
  </si>
  <si>
    <t>2019/20 School Zone Safety - School Safety Program</t>
  </si>
  <si>
    <t>Hafele</t>
  </si>
  <si>
    <t>Traffic Control/Safety</t>
  </si>
  <si>
    <t>3/8/21 - 1 TCE required for 8th Ave project. Team requesting to finalize process, Maura to follow up this week.</t>
  </si>
  <si>
    <t>Patton Bridge Repair</t>
  </si>
  <si>
    <t>Jiang</t>
  </si>
  <si>
    <t>Judd Creek Bridge #3184 Load Upgrade/Repair</t>
  </si>
  <si>
    <t>O'Day</t>
  </si>
  <si>
    <t>2020 Pavement Preservation - Countywide</t>
  </si>
  <si>
    <t>Moore</t>
  </si>
  <si>
    <t>Pavement</t>
  </si>
  <si>
    <t>S 277th St. Bridge #3126 - Bridge Safety Program</t>
  </si>
  <si>
    <t>Premachandra</t>
  </si>
  <si>
    <t>Working within the ROW</t>
  </si>
  <si>
    <t>No grant</t>
  </si>
  <si>
    <t>n/a</t>
  </si>
  <si>
    <t>Corps permit - submit 1/8/21</t>
  </si>
  <si>
    <t>Coal Creek Bridge #3035A - Bridge Safety Program</t>
  </si>
  <si>
    <t>Martin</t>
  </si>
  <si>
    <t>3/8/21 - awaiting certification</t>
  </si>
  <si>
    <t>WSDOT R/W Certification received 3/10/21</t>
  </si>
  <si>
    <t>Federal Local Bridge Program (FLBP) grant</t>
  </si>
  <si>
    <t>Milestone provided to ART was P.D. permits issued by Feb 2021, they have not met their commitment</t>
  </si>
  <si>
    <t>Lake Joy Culvert Replacement - Fish Passage Program (Consultant)</t>
  </si>
  <si>
    <t>Quach</t>
  </si>
  <si>
    <t>ROEs received. 2 drainage easements and 2 TCEs (3 owners). Goal to send ROW plan to Real Estate Services by end of 2020.</t>
  </si>
  <si>
    <t xml:space="preserve">JARPA and ACOE required. </t>
  </si>
  <si>
    <t>West Snoqualmie Valley Culvert Replacement</t>
  </si>
  <si>
    <t>Cassidy</t>
  </si>
  <si>
    <t>ROEs in progress per Rachel B</t>
  </si>
  <si>
    <t>356th Drive SE Slide - Emergency Repair</t>
  </si>
  <si>
    <t>Truong</t>
  </si>
  <si>
    <t>S 360th St - School Safety Program - School Pathway Project</t>
  </si>
  <si>
    <t>Ashti</t>
  </si>
  <si>
    <t>Roadside</t>
  </si>
  <si>
    <t>Easement acquisition for 1 parcel in process (Ms. Earls)</t>
  </si>
  <si>
    <t>CN not funded</t>
  </si>
  <si>
    <t>Permits not complete</t>
  </si>
  <si>
    <t>Ccombined contract</t>
  </si>
  <si>
    <t>2019/20 Guardrail Preservation - Traffic Safety Program/Countywide</t>
  </si>
  <si>
    <t>Mott</t>
  </si>
  <si>
    <t>42nd Ave S - School Safety Program - School Pathway Project</t>
  </si>
  <si>
    <t>All ROW and ROE complete</t>
  </si>
  <si>
    <t>combined contract</t>
  </si>
  <si>
    <t>S 298th St - School Safety Program - School Pathway Project</t>
  </si>
  <si>
    <t>2020 High Friction Surface Treatment</t>
  </si>
  <si>
    <t>Linders</t>
  </si>
  <si>
    <t>No ROE or ROW needs</t>
  </si>
  <si>
    <t>Construction Hours Variance – anticipated to be complete 2/1/2021</t>
  </si>
  <si>
    <t>NE Stillwater Hill Rd Reconstruction</t>
  </si>
  <si>
    <t>ROE expires 1/2021. 9 ARDS sent (received 8, need 1 but owner is unresponsive and cannot be found. Moving forward with 8 ARDs); expire 10/2021</t>
  </si>
  <si>
    <t>C&amp;G - anticipated to be complete 1/1/21
NPDES permit - anticipated to be compete 1/1/2021</t>
  </si>
  <si>
    <t>High Collision Sightline Improvements S 360 St &amp; 32 Ave S - Traffic Safety Program</t>
  </si>
  <si>
    <t>Upper Tokul Creek Bridge #271B - Bridge Safety Program</t>
  </si>
  <si>
    <t>ROW plans and legal desc sent to ROW team 12/9/20 - ROW review in process, waiting on KC ROW team</t>
  </si>
  <si>
    <t>In initial phases of permit process</t>
  </si>
  <si>
    <t>Ames Lake Trestle Bridge #1320A - Bridge Safety Program</t>
  </si>
  <si>
    <t>draft ROW plans anticipated to be completed by March 2021</t>
  </si>
  <si>
    <t>Applying for federal bridge program grant (due feb 2021) for CN</t>
  </si>
  <si>
    <t>tbd</t>
  </si>
  <si>
    <t>NEPA Completion anticipated by July 2021.  BA is exempt as bridge is considered Structurally Deficient</t>
  </si>
  <si>
    <t>Baring Bridge #509A - Bridge Safety Program</t>
  </si>
  <si>
    <t>Waiting for final project footprint to determine ROW needs - anticipated Q1 2021</t>
  </si>
  <si>
    <t>Waiting for final project footprint to determine permiting needs - anticipated Q1 2021</t>
  </si>
  <si>
    <t xml:space="preserve">Fifteen Mile Creek Bridge #493C </t>
  </si>
  <si>
    <t>Jose</t>
  </si>
  <si>
    <t>5 ROE's were requested.  Need to complete cultural survey.
5 potential parcels total, 4 TCEs and 1 PE
KC Survey will prepare ROW plan
ROW will need to be certified</t>
  </si>
  <si>
    <t>Fed Local Bridge Program</t>
  </si>
  <si>
    <t>BA (biological analysis) required - may take up to two years, to be completed in-house. In intial phases of permit process</t>
  </si>
  <si>
    <t>ROW consultant</t>
  </si>
  <si>
    <t>NE 165th St Flood Risk Reduction</t>
  </si>
  <si>
    <t>Karinen</t>
  </si>
  <si>
    <t xml:space="preserve">1 two-year ROE resigned granted expiring from August 2021. No easements required </t>
  </si>
  <si>
    <t>Roads permitting work required - Clearing and Grading Permit and Shorelines Permit anticipated to be complete April 2021</t>
  </si>
  <si>
    <t>Sahalee at 4800 blk</t>
  </si>
  <si>
    <t>Shular</t>
  </si>
  <si>
    <t>ROEs granted. 2 drainage easements required. ROW plan sent to Leslie (date?)</t>
  </si>
  <si>
    <t xml:space="preserve">ACOE and HPA required </t>
  </si>
  <si>
    <t>Sahalee at 4600 blk</t>
  </si>
  <si>
    <t>ACOE and HPA required 
Rec'd HPA 6/21 - expires 10/21</t>
  </si>
  <si>
    <t>S 106th St (18th Ave S)</t>
  </si>
  <si>
    <t>ROEs need to be renewed. 5 drainage easements. ROW plan sent to Real Property 7/31/20 (plan undergoing revisions)</t>
  </si>
  <si>
    <t>Petrovitsky Road at 20300 Blk</t>
  </si>
  <si>
    <t>Mitchell</t>
  </si>
  <si>
    <t>Petrovitsky Road at 151st Ave SE</t>
  </si>
  <si>
    <t>Petrovitsky Road and 134th Ave SE</t>
  </si>
  <si>
    <t>NE 24th St - Fish Passage Program (In-house)</t>
  </si>
  <si>
    <t>All ROEs received. 3 TCEs - sent to Real Estate Services on 11/20/19</t>
  </si>
  <si>
    <t xml:space="preserve">Applied for FEMA Building Resilient Intratructre and Community grant in November 2020, invited to update application for reconsideration in December 2020. </t>
  </si>
  <si>
    <t>JARPA and ACOE required</t>
  </si>
  <si>
    <t>380 Place at SR 164 Culvert Replacement - Flood Control District</t>
  </si>
  <si>
    <t>Lyou</t>
  </si>
  <si>
    <t>ROEs not currently required. 3 TCEs required. Low value property, opportunity for admin offer</t>
  </si>
  <si>
    <t>Avondale Culvert Replacemnet - Bear Creek Basin</t>
  </si>
  <si>
    <t>Old Cascade Miller River Bridge West</t>
  </si>
  <si>
    <t>ROE request sent to Real Property 9/30/20 - pending
Current assessed value of properties - 13k. Consultant hired for 60k. 13 parcels total</t>
  </si>
  <si>
    <t>Old Cascade Miller River Bridge East</t>
  </si>
  <si>
    <t>165th Culvert Replacement - Bear Creek Basin</t>
  </si>
  <si>
    <t>128th Culvert Replacement - Bear Creek Basin</t>
  </si>
  <si>
    <t>SE 432nd St - Fish Passage Program (In-house)</t>
  </si>
  <si>
    <t>7 TCEs and 6 drainage easements needed (sent ROW plan to Real Estate Services 8/3/20)</t>
  </si>
  <si>
    <t>Renton Ave Phase III Sidewalk</t>
  </si>
  <si>
    <t>Sahagun</t>
  </si>
  <si>
    <t>ROE no longer required. 9 parcels requiring acquisition and TCE
3/8/21 - updating AOS</t>
  </si>
  <si>
    <t>WSDOT Ped &amp; Bike Grant unofficialy approved - 1.9m CN</t>
  </si>
  <si>
    <t>Approximated at August 2021</t>
  </si>
  <si>
    <t>C&amp;G and Seattle Street Improvement Permit anticipated complete 4/21/21</t>
  </si>
  <si>
    <t>218th Ave SE Reconstruction</t>
  </si>
  <si>
    <t xml:space="preserve">3/8/21 - Waiting for survey for ROW plan (ARDs and TCEs). Will need a quick turnaround after plan complete. </t>
  </si>
  <si>
    <t>Redmond Ridge NE Roundabout</t>
  </si>
  <si>
    <t>4 2-year ROEs expiring btwn Feb 2021 and April 2021. 4 parcels (deed takes and utility easements); sent final signed ROW plans to Property Services 4/6/20, anticipated complete 3/31/21.</t>
  </si>
  <si>
    <t>C&amp;G exempt</t>
  </si>
  <si>
    <t>S 360 St &amp; Military Road Roundabout - Traffic Safety Program</t>
  </si>
  <si>
    <t>8 (of 10, 2 were nonresponsive) two-year ROEs granted expiring from January 2020 to March 2020. 6/8/2021 – anticipated date for receiving signed ROW plans from Survey and sending a copy to Property Services. Acquisition anticipated to be complete 12/26/2022</t>
  </si>
  <si>
    <t>Applied for TIB CN grant (2023, 2.7 m request). Per Macile 1/4/20, unlikey to be awarded</t>
  </si>
  <si>
    <t>Not known</t>
  </si>
  <si>
    <t>Fish Hatchery Bridge #61B Emergent Repair</t>
  </si>
  <si>
    <t>No ROEs identified
2 TCEs on two parcels (3/8/21 - need update on status, can an AOS be completed this year?)</t>
  </si>
  <si>
    <t>Boise X Connection #3055A</t>
  </si>
  <si>
    <t xml:space="preserve">ROE - one private property owner and Parks (KC Parks entrance approval requested by Maura on 10/27/20 and ROE was signed February 2021)
ROW will need to be certified
</t>
  </si>
  <si>
    <t>In intial phases of permit process</t>
  </si>
  <si>
    <t xml:space="preserve">NE 8th Lake Allen Outlet </t>
  </si>
  <si>
    <t>ROE request sent to Real Property on 11/3/20; required to initiate project survey and is pending.</t>
  </si>
  <si>
    <t>S 370th St - Fish Passage Program (In-house)</t>
  </si>
  <si>
    <t>One ROE set to expire 2/19/21. One ROE request sent to Real Property Jan 2019 - pending</t>
  </si>
  <si>
    <t>317th and Thomas - Fish Passage Program (In-house)</t>
  </si>
  <si>
    <t>All ROEs obtained. 3 drainage easements and 3 TCEs (3 owners). ROW plan in progress (not sent to Real Property)</t>
  </si>
  <si>
    <t>Applied for FEMA Hazard Mitigation Grant Program November 2020. will be notified after 1/29/21 if approved to send to FEMA for approval. Estimated 900-1m project cost</t>
  </si>
  <si>
    <t>180th at 408th - Fish Passage Program (Consultant)</t>
  </si>
  <si>
    <t>Woodinville Duvall Rd - Fish Passage Program (Consultant)</t>
  </si>
  <si>
    <t>2 drainage easements and 2 TCE’s (2 owners) - ROW plans not sent to Real Estate Services</t>
  </si>
  <si>
    <t>185th at 179th - Fish Passage Program (Consultant)</t>
  </si>
  <si>
    <t>240th at 156th</t>
  </si>
  <si>
    <t>Requested ROEs 3/8/21</t>
  </si>
  <si>
    <t>SE Kent-Kangley Rd at Landsburg Roundabout - Traffic Safety Program</t>
  </si>
  <si>
    <t>ROE expires 5/2021. 3-4 Pes needed for final fix</t>
  </si>
  <si>
    <t>Issaquah-Hobart at May Valley Roundabout - Traffic Safety Program/Flood Control District</t>
  </si>
  <si>
    <t>13 2-year ROEs expiring btwn Feb 2021 to Feb 2022. Acquisition needs not known</t>
  </si>
  <si>
    <t>NE Woodinville Duvall at West Snoqualmie Valley NE</t>
  </si>
  <si>
    <t>Covington Way SE Intersection Improvements Study - Traffic Safety Program</t>
  </si>
  <si>
    <t>ROE request sent to Real Property for 6 parcels 6/17/20 - pending. 2 current ROEs expire 3/11/2021. No known acquisition at this time</t>
  </si>
  <si>
    <t>16th Ave SW Ped Improvements</t>
  </si>
  <si>
    <t>Anticipating ROW requests to Real Property team in Feb 2021 (TCE or PE), may be up to 12 areas/parcels. Any TCEs must be active until March 2023</t>
  </si>
  <si>
    <t>Need Clearing and Grading permit</t>
  </si>
  <si>
    <t>grant requires ad by March 2022</t>
  </si>
  <si>
    <t>Tolt Bridge Slide Repair 1834A NE</t>
  </si>
  <si>
    <t>1 property owner (the State); likely TCE or easement.  1 ROE needed to access parcel to complete survey basemapping</t>
  </si>
  <si>
    <t>No 180 day Temp ER funds from FHWA</t>
  </si>
  <si>
    <t>PE: Sept 2020; CE: Jul 2022</t>
  </si>
  <si>
    <t>Will be in quick response master. Need to set up project number</t>
  </si>
  <si>
    <t>244th Emergency Slide Project</t>
  </si>
  <si>
    <t>No ROE or acquisition needs known at this time</t>
  </si>
  <si>
    <t>3.7m</t>
  </si>
  <si>
    <t xml:space="preserve">No 180 day Temp ER funds from FHWA. PE Obligation work sent 11/23/20.  </t>
  </si>
  <si>
    <t xml:space="preserve">PE/ROW: Nov 2020; CE: Apr 2022. </t>
  </si>
  <si>
    <t>Clearing and Grading</t>
  </si>
  <si>
    <t>SE 384th St</t>
  </si>
  <si>
    <t>CRAB grant for PE&amp;CN - submitted final app in Aug 2020.  Notify Q1 2021. Project cost estimated 1.2m</t>
  </si>
  <si>
    <t>Langston at South 124th</t>
  </si>
  <si>
    <t>Fairwood E of 151st Culvert - Fish Passage Program (Consultant)</t>
  </si>
  <si>
    <t>Berryessa
(WLRD)</t>
  </si>
  <si>
    <t>Avondale Rd NE at Cottage Lake Elementary School Left-Turn Lane and Sidewalk Improvements</t>
  </si>
  <si>
    <t>10/4/2019 Request for access sent to Property Services.  Request is for access to King County R/W which is behind private fence. 4 requests for access signed - no time limit given to property owner. No acquisition anticipated</t>
  </si>
  <si>
    <t>Clearing and Grading may be needed</t>
  </si>
  <si>
    <t>284th Culvert Replacement  - Fish Passage Program (in-house)</t>
  </si>
  <si>
    <t>ROE request in process for 2 owners. 2 TCEs (ROW plan in progress, not sent to Real Estate yet)</t>
  </si>
  <si>
    <t>17401 at 240th</t>
  </si>
  <si>
    <t>Requested Roes 3/8/21</t>
  </si>
  <si>
    <t>E Reinig Rd Culvert Replacement</t>
  </si>
  <si>
    <t>tbd - Jon Cassidy</t>
  </si>
  <si>
    <t>CRAB grant for PE&amp;CN - submitted final app in Aug 2020.  Notify Q1 2021. Project cost estimated 1.6m</t>
  </si>
  <si>
    <t>Beall Rd SW</t>
  </si>
  <si>
    <t>CRAB grant for PE&amp;CN - submitted final app in Aug 2020.  Notify Q1 2021. Project cost estimated 750k</t>
  </si>
  <si>
    <t>SE Green Valley Rd and 218th Ave SE Intersection Improvement</t>
  </si>
  <si>
    <t xml:space="preserve">tbd  </t>
  </si>
  <si>
    <t>STP - FHWA Funds - already in TIP and can then obligate in 2021</t>
  </si>
  <si>
    <t>PE: Oct 2021; CE: 2024</t>
  </si>
  <si>
    <t>Traffic Calming - Traffic Safety Program</t>
  </si>
  <si>
    <t>Transverse Rumble Strips - Traffic Safety Program</t>
  </si>
  <si>
    <t>Roadway Lighting - Traffic Safety Program</t>
  </si>
  <si>
    <t>Radar Speed Signs - Traffic Safety Program</t>
  </si>
  <si>
    <t>Left Turn Phasing - Traffic Safety Program</t>
  </si>
  <si>
    <t>Baseline</t>
  </si>
  <si>
    <t>Final Design</t>
  </si>
  <si>
    <t>No</t>
  </si>
  <si>
    <t>Implementation</t>
  </si>
  <si>
    <t>Not Baselined</t>
  </si>
  <si>
    <t>Phase</t>
  </si>
  <si>
    <t>Number</t>
  </si>
  <si>
    <t>Name</t>
  </si>
  <si>
    <t>Section/Unit/Subunit</t>
  </si>
  <si>
    <t>Has Gate 3 Save</t>
  </si>
  <si>
    <t>DESIGN</t>
  </si>
  <si>
    <t>RSD OLD CASCADE/MILLER BR WEST</t>
  </si>
  <si>
    <t>DRN,RSD</t>
  </si>
  <si>
    <t>Yes</t>
  </si>
  <si>
    <t>RSD OLD CASCADE/MILLER BR EAST</t>
  </si>
  <si>
    <t>BRG,EP</t>
  </si>
  <si>
    <t>RSD RENTON AVE PH III SIDEWALK</t>
  </si>
  <si>
    <t>PMD,TRF</t>
  </si>
  <si>
    <t>RSD NE STILLWATER HILL RD</t>
  </si>
  <si>
    <t>PAV,CIP</t>
  </si>
  <si>
    <t>IMPLEMENT</t>
  </si>
  <si>
    <t>RSD C W DRAINAGE PRESERVATION</t>
  </si>
  <si>
    <t>RSD FC 380 PL @SR-164 CDR</t>
  </si>
  <si>
    <t>DRN,FLD</t>
  </si>
  <si>
    <t>CLOSEOUT</t>
  </si>
  <si>
    <t>RSD WOODINVILLE DUVALL ITS</t>
  </si>
  <si>
    <t>RSD CW HRRRP</t>
  </si>
  <si>
    <t>RSD W SNOQ VLY RD/NE124-W/D RD</t>
  </si>
  <si>
    <t>RSD HGH COLLSN SIGHTLINE IMPV</t>
  </si>
  <si>
    <t>RSD FAILED ENV &amp; HVAC REHAB</t>
  </si>
  <si>
    <t>FAC,REH</t>
  </si>
  <si>
    <t>RSD REDMOND RIDGE DR NE RNDABT</t>
  </si>
  <si>
    <t>PMD,RND</t>
  </si>
  <si>
    <t>RSD 212 AV SE FLD RSK RDUCTN</t>
  </si>
  <si>
    <t>RSD EMERGENT NEED 3855</t>
  </si>
  <si>
    <t>FIN,CIP</t>
  </si>
  <si>
    <t>RSD GRANT CONTINGENCY 3855</t>
  </si>
  <si>
    <t>RSD CWP QUICK RESPONSE</t>
  </si>
  <si>
    <t>RSD CWP ROADWAY PRESERVATION</t>
  </si>
  <si>
    <t>RSD CWP DRAINAGE PRESERVATION</t>
  </si>
  <si>
    <t>RSD MAINT HDQTRS BLDG D REHAB</t>
  </si>
  <si>
    <t>RSD CWP BRIDGE PRIORITY MAINT</t>
  </si>
  <si>
    <t>BRG,BPM</t>
  </si>
  <si>
    <t>RSD CWP HIGH COLLISION SAFETY</t>
  </si>
  <si>
    <t>RSD CWP SCHOOL ZONE SAFETY</t>
  </si>
  <si>
    <t>RSD EMERGENT NEED 3865</t>
  </si>
  <si>
    <t>RSD GRANT CONTINGENCY 3865</t>
  </si>
  <si>
    <t>RSD COAL CREEK BRG 3035A REPL</t>
  </si>
  <si>
    <t>Not Assigned</t>
  </si>
  <si>
    <t>RSD AMES LK TRS BRG 1320A REPL</t>
  </si>
  <si>
    <t>RSD UPR TOKUL CK BRG 271B REPL</t>
  </si>
  <si>
    <t>RSD 277TH ST BRG 3126 REPL</t>
  </si>
  <si>
    <t>RSD S 360TH ST SCHOOL PTHWY</t>
  </si>
  <si>
    <t>RSD 2020 HGH FRCTN SFC TRTMT</t>
  </si>
  <si>
    <t>RSD DIVISION 1 DRAINAGE</t>
  </si>
  <si>
    <t>RSD DIVISION 2 DRAINAGE</t>
  </si>
  <si>
    <t>RSD DIVISION 3 DRAINAGE</t>
  </si>
  <si>
    <t>RSD DIVISION 4 DRAINAGE</t>
  </si>
  <si>
    <t>RSD DIVISION 5 DRAINAGE</t>
  </si>
  <si>
    <t>RSD DIVISION 6 DRAINAGE</t>
  </si>
  <si>
    <t>RSD DIVISION 1 SHOULDERING</t>
  </si>
  <si>
    <t>RSD DIVISION 2 SHOULDERING</t>
  </si>
  <si>
    <t>RSD DIVISION 3 SHOULDERING</t>
  </si>
  <si>
    <t>RSD DIVISION 4 SHOULDERING</t>
  </si>
  <si>
    <t>RSD DIVISION 5 SHOULDERING</t>
  </si>
  <si>
    <t>RSD DIVISION 6 SHOULDERING</t>
  </si>
  <si>
    <t>RSD CIP OVERSIGHT 3855</t>
  </si>
  <si>
    <t>RSD CIP OVERSIGHT 3865</t>
  </si>
  <si>
    <t>Test-RSD</t>
  </si>
  <si>
    <t>Test</t>
  </si>
  <si>
    <t>RSD FC 162 AVE SE @ SE 166 CT</t>
  </si>
  <si>
    <t>RSD FC DAVID POWELL RD RPR</t>
  </si>
  <si>
    <t>RSD BLK DMND-RVNSDL RD SLD RPR</t>
  </si>
  <si>
    <t>RSD 2017-18 NEW GRDL CONSTRUCT</t>
  </si>
  <si>
    <t>PMD,RD</t>
  </si>
  <si>
    <t>RSD HGH COLLSN SIGNAL MOD</t>
  </si>
  <si>
    <t>RSD HGH FRICTION SURF TMT</t>
  </si>
  <si>
    <t>HOLD</t>
  </si>
  <si>
    <t>RSD S LANGSTON RD&amp;59 AV RNDABT</t>
  </si>
  <si>
    <t>RSD CWP FLOOD CONTROL DISTRICT</t>
  </si>
  <si>
    <t>RSD 2017 CW PVMNT PRESERVATION</t>
  </si>
  <si>
    <t>RSD DIV 4 FACLTY IMPRVMT 17-18</t>
  </si>
  <si>
    <t>RSD 17-18 SCHOOL ZONE SAFETY</t>
  </si>
  <si>
    <t>RSD NE WD/DVL CULVERT REPL</t>
  </si>
  <si>
    <t>RSD PRESTON MAINT FACILITY</t>
  </si>
  <si>
    <t>FAC,NEW</t>
  </si>
  <si>
    <t>RSD UNION HILL@225 BOXCULVRT</t>
  </si>
  <si>
    <t>RSD 165 ST FLD RSK RDUCTN</t>
  </si>
  <si>
    <t>PREDESIGN</t>
  </si>
  <si>
    <t>RSD ISS HBRT RD@MAY VLLY IMPRV</t>
  </si>
  <si>
    <t>PLANNING</t>
  </si>
  <si>
    <t>RSD FC SNQ VLY MJR FL MIT STDY</t>
  </si>
  <si>
    <t>RSD 15 MILE BRDG #1384A LOAD</t>
  </si>
  <si>
    <t>RSD VASHON HWY SW PAVE PRES</t>
  </si>
  <si>
    <t>RSD 2018 CNTYWDE PAVE PRES</t>
  </si>
  <si>
    <t>RSD SE SAWYER RDG OVERLAY</t>
  </si>
  <si>
    <t>RSD MOUNT VIEW RD REPAIR</t>
  </si>
  <si>
    <t>RSD FC FIFTEEN ML CR BRG #493C</t>
  </si>
  <si>
    <t>RSD 2018 BITUM SURF TREATMENT</t>
  </si>
  <si>
    <t>RSD NE NVLTY HILL RD TRAIL</t>
  </si>
  <si>
    <t>RSD FC NE8ST@ALLEN LAKE OUTLET</t>
  </si>
  <si>
    <t>RSD S 360ST&amp;MILITARY RD RNDABT</t>
  </si>
  <si>
    <t>RSD SAHALEE WY NE 46000 BLK</t>
  </si>
  <si>
    <t>RSD FACILITIES LED CONVERSION</t>
  </si>
  <si>
    <t>RSD SE PTRVSKY &amp; 134 A SE</t>
  </si>
  <si>
    <t>RSD CWP TRAFFIC SAFETY</t>
  </si>
  <si>
    <t>LAND</t>
  </si>
  <si>
    <t>RSD VASHON MAINT FACILITY REPL</t>
  </si>
  <si>
    <t>RSD NE MAINT FACILITY REPL</t>
  </si>
  <si>
    <t>RSD SE PTRVSKY @ 151ST  A SE</t>
  </si>
  <si>
    <t>RSD CWP CLVRT RPLCMT FISH PASS</t>
  </si>
  <si>
    <t>DRN,FPP</t>
  </si>
  <si>
    <t>RSD SE PTRVSKY @20300BLK</t>
  </si>
  <si>
    <t>RSD CWP 2019-20 BRIDGE SAFETY</t>
  </si>
  <si>
    <t>BRG,BSP</t>
  </si>
  <si>
    <t>RSD S LANGSTN RD@132ST DRG IMP</t>
  </si>
  <si>
    <t>RSD SW 108ST@10 AVE SW DRG IMP</t>
  </si>
  <si>
    <t>RSD GREEN RVR RD S28728 DR IMP</t>
  </si>
  <si>
    <t>RSD DRAIN IMP SAHALEE-4800</t>
  </si>
  <si>
    <t>RSD 2019-20 NEW GRDRAIL CONST</t>
  </si>
  <si>
    <t>RSD 2019-20 GUARDRAIL PRESRVTN</t>
  </si>
  <si>
    <t>RSD KENTKANGLEY LNDSBRG RNDABT</t>
  </si>
  <si>
    <t>RSD WDDUV SNOQ VALLEY IMPROVE</t>
  </si>
  <si>
    <t>RSD COVINGTON WAY SE IMPROVE</t>
  </si>
  <si>
    <t>RSD PRSTN MAINT FACILTY BLDOUT</t>
  </si>
  <si>
    <t>RSD BARING BRG 509A REPL</t>
  </si>
  <si>
    <t>RSD 218TH AV SE RECONSTRUCTION</t>
  </si>
  <si>
    <t>RSD PET RD AT 134TH CULVERT</t>
  </si>
  <si>
    <t>RSD 180TH AT 408TH CULVERT</t>
  </si>
  <si>
    <t>RSD FAIRWOOD E OF 151 CULVERT</t>
  </si>
  <si>
    <t>RSD 185TH AT 179TH CULVERT</t>
  </si>
  <si>
    <t>RSD 18430 NE 128TH WY CULVERT</t>
  </si>
  <si>
    <t>RSD LAKE JOY AT 118TH CULVERT</t>
  </si>
  <si>
    <t>RSD WD DUV AT 172ND CULVERT</t>
  </si>
  <si>
    <t>RSD 28278 GREEN RVR RD CULVERT</t>
  </si>
  <si>
    <t>RSD CURB RAMP REPLACEMENT 3855</t>
  </si>
  <si>
    <t>RSD 2019 CNTYWDE PAVE PRES</t>
  </si>
  <si>
    <t>RSD AVONDALE AND 144TH CULVERT</t>
  </si>
  <si>
    <t>RSD 165TH AND 176TH CULVERT</t>
  </si>
  <si>
    <t>RSD 19-20 SCHOOL ZONE SAFETY</t>
  </si>
  <si>
    <t>RSD S 370TH ST CULVERT</t>
  </si>
  <si>
    <t>RSD 33609 NE 24TH ST CULVERT</t>
  </si>
  <si>
    <t>RSD JUDD CK BRD 3184 RPR</t>
  </si>
  <si>
    <t>RSD 317TH AND THOMAS CULVERT</t>
  </si>
  <si>
    <t>RSD SE 432ND ST CULVERT</t>
  </si>
  <si>
    <t>RSD TRAFFIC CALMING</t>
  </si>
  <si>
    <t>RSD ROADWAY LIGHTING</t>
  </si>
  <si>
    <t>RSD FSH HTCH BRG 61B APRCH RPR</t>
  </si>
  <si>
    <t>RSD LEFT TURN PHASING</t>
  </si>
  <si>
    <t>RSD TRANSVERSE RUMBLE SIGNS</t>
  </si>
  <si>
    <t>RSD S 298TH ST SCHOOL PTHWY</t>
  </si>
  <si>
    <t>RSD PATTON BRD 3015 BKT RPR</t>
  </si>
  <si>
    <t>RSD 42ND AVE S SCHOOL PTHWY</t>
  </si>
  <si>
    <t>RSD RADAR SPEED SIGNS</t>
  </si>
  <si>
    <t>RSD DOCKTON SEAWALL RPR</t>
  </si>
  <si>
    <t>RSD REDMOND RIDGE DR NE XNG</t>
  </si>
  <si>
    <t>RSD 304 ST HAUL RD MITGN</t>
  </si>
  <si>
    <t>RSD MIDDLE FORK RD RPR</t>
  </si>
  <si>
    <t>RSD FLMNG GYSR BRG 3024 PNTG</t>
  </si>
  <si>
    <t>RSD 2019 DVD PWLL RD RPR 36621</t>
  </si>
  <si>
    <t>RSD SCALE DBASE RPLCMNT</t>
  </si>
  <si>
    <t>RSD 2020 CNTYWDE PAVE PRES</t>
  </si>
  <si>
    <t>RSD 2020 BRIDGE WASHING</t>
  </si>
  <si>
    <t>RSD BIZDOC MAP VLT RPLCMNT</t>
  </si>
  <si>
    <t>RSD CUTRL RES DBASE RPLCMNT</t>
  </si>
  <si>
    <t>RSD WSDE HWY SW DEGRADATN</t>
  </si>
  <si>
    <t>RSD 2019-20 GUARDRAL PRSRVTN 2</t>
  </si>
  <si>
    <t>RSD BERRYDALE OX #3086 DECK</t>
  </si>
  <si>
    <t>RSD DEEP CREEK #364 DECK RPR</t>
  </si>
  <si>
    <t>RSD CVGTN SWYR SGHTLN IMPR</t>
  </si>
  <si>
    <t>RSD FC FSH HTCHRY BRG 61B RPR</t>
  </si>
  <si>
    <t>RSD FC S 106 ST DRAINAGE IMPRV</t>
  </si>
  <si>
    <t>RSD BOISE X BRDG #3055A REPL</t>
  </si>
  <si>
    <t>RSD FIFTN MILE CRK#493C B REP</t>
  </si>
  <si>
    <t>RSD 16TH AVE PED IMPRVMNTS</t>
  </si>
  <si>
    <t>RSD 284TH AVE S 46913 CULVERT</t>
  </si>
  <si>
    <t>RSD CWP ADA PROGRAM</t>
  </si>
  <si>
    <t>RSD JUDD CK BRG 3184 RECONT</t>
  </si>
  <si>
    <t>RSD SE REINIG RD DRNG IMPR CUL</t>
  </si>
  <si>
    <t>RSD SE GRN VLLY &amp; 218 AVE INT</t>
  </si>
  <si>
    <t>RSD RAINIER S &amp; LKRDG DR INT</t>
  </si>
  <si>
    <t>RSD CWP BRIDGE LOAD UPGRD SFTY</t>
  </si>
  <si>
    <t>RSD S LANGSTN RD@125TH DRG IM</t>
  </si>
  <si>
    <t>RSD 4-CREEK-RANCH 5044 DECK</t>
  </si>
  <si>
    <t>RSD 356TH DR SE WINTER 2020</t>
  </si>
  <si>
    <t>NOT SET</t>
  </si>
  <si>
    <t>RSD MMS REPLACEMENT</t>
  </si>
  <si>
    <t>RSD BEALL RD SW RESTOR CULVERT</t>
  </si>
  <si>
    <t>RSD SE384TH DRNG IMPRV CULVERT</t>
  </si>
  <si>
    <t>RSD 244TH AVE NE WINTER 2020</t>
  </si>
  <si>
    <t>RSD 17401 SE 240 ST SE CULVERT</t>
  </si>
  <si>
    <t>RSD 156TH SE- SE 240TH CULVERT</t>
  </si>
  <si>
    <t>RSD 21-22 SCHOOL ZONE SAFETY</t>
  </si>
  <si>
    <t>RSD NETOLT RD RP WINTER2020</t>
  </si>
  <si>
    <t>RSD 2021 CNTYWDE PAVE PRES</t>
  </si>
  <si>
    <t>RSD 2019-20 GUARDRAL PRSRVTN 3</t>
  </si>
  <si>
    <t>RSD ROADWAY LIGHTING 2</t>
  </si>
  <si>
    <t>RSD BRG LD UP SFTY FSBLTY STDY</t>
  </si>
  <si>
    <t>RSD 21 HRP AMES LK CARNATION F</t>
  </si>
  <si>
    <t>RSD 21 HRP ALPENTAL ACCESS RD</t>
  </si>
  <si>
    <t>RSD 21 BPM RAGNGRVBR1008G RAIL</t>
  </si>
  <si>
    <t>2020-001</t>
  </si>
  <si>
    <t>DRN DIV DRN</t>
  </si>
  <si>
    <t>2020-002</t>
  </si>
  <si>
    <t>DRN DIV SHOULDER</t>
  </si>
  <si>
    <t>RSD 21 BPM WHITNEYBR2025 OVRLY</t>
  </si>
  <si>
    <t>RSD 21 BPM CEDAR RIVER BRIDGES</t>
  </si>
  <si>
    <t>RSD SE KENT-KANGLEY @LANDSBURG</t>
  </si>
  <si>
    <t>2020-003</t>
  </si>
  <si>
    <t>PAV Pres Sub</t>
  </si>
  <si>
    <t>2020-004</t>
  </si>
  <si>
    <t>BRG BPM list</t>
  </si>
  <si>
    <t>2020-005</t>
  </si>
  <si>
    <t>HIGH COLLISION</t>
  </si>
  <si>
    <t>2020-006</t>
  </si>
  <si>
    <t>SCHOOL SAFETY</t>
  </si>
  <si>
    <t>2020-007</t>
  </si>
  <si>
    <t>TRAFFIC SAFETY</t>
  </si>
  <si>
    <t>RSD AVONDALE RD COTTG LK ELEMT</t>
  </si>
  <si>
    <t>RSD 21 HRP PLACEHOLDER</t>
  </si>
  <si>
    <t>RSD 22 HRP PLACEHOLDER</t>
  </si>
  <si>
    <t>RSD 218 AVE RECON PLACEHOLDER</t>
  </si>
  <si>
    <t>RSD 2022 CNTYWDE PAVE PRES PLACEHOLDER</t>
  </si>
  <si>
    <t>COMPLETE</t>
  </si>
  <si>
    <t>RSD ROOFING ENERGY EFFICIENCY</t>
  </si>
  <si>
    <t>RSD 21 GUARDRAIL PRES PLACEHOLDER</t>
  </si>
  <si>
    <t>RSD 22 GUARDRAIL PRES PLACEHOLDER</t>
  </si>
  <si>
    <t>RSD RNTN BLDG BOND DEBT RTRMT</t>
  </si>
  <si>
    <t>RSD CAP PROJ O S RENTON CIP</t>
  </si>
  <si>
    <t>RSD INFORMATION TECH PROJECTS</t>
  </si>
  <si>
    <t>RSD 100 AV NE NE 132 NE 137</t>
  </si>
  <si>
    <t>RSD SAFER WILDLIFE COMM MBLTY</t>
  </si>
  <si>
    <t>RSD NOVELTY HL RD ITS ENHNCMT</t>
  </si>
  <si>
    <t>RSD PATTERSON CREEK BRG #180L</t>
  </si>
  <si>
    <t>RSD NOVELTY HILL RD AVON 238</t>
  </si>
  <si>
    <t>RSD LK ALICE RD SE CLVRT RPLC</t>
  </si>
  <si>
    <t>RSD PRESTON FC RD SE SLIDE RP</t>
  </si>
  <si>
    <t>RSD W SNOQUALMIE VALLEY RD NE</t>
  </si>
  <si>
    <t>RSD 324 AV NE CULVERT RPLCMNT</t>
  </si>
  <si>
    <t>RSD S 277 ST ITS 55AV S SR167</t>
  </si>
  <si>
    <t>RSD S STAR LK RD MIL RD 42 AV</t>
  </si>
  <si>
    <t>RSD SOUTH PARK BRG</t>
  </si>
  <si>
    <t>RSD 16A SW ITS SW RXBRY SW116</t>
  </si>
  <si>
    <t>RSD MILITARY RD S&amp;S 342 ST</t>
  </si>
  <si>
    <t>RSD ALVORD T BRG #3130 DEM</t>
  </si>
  <si>
    <t>RSD NEWAUKUM CRK BRG RPLCMNT</t>
  </si>
  <si>
    <t>RSD SE SUMMIT LANDSBURG RD</t>
  </si>
  <si>
    <t>RSD NEWAUKUM CR BRG #3042</t>
  </si>
  <si>
    <t>RSD GRN VLY BR-E/O 180 AV NE</t>
  </si>
  <si>
    <t>RSD SE 424 ST BRG RPLCMNT</t>
  </si>
  <si>
    <t>RSD 15 MILE CRK BRG RPLCMENT</t>
  </si>
  <si>
    <t>RSD CIP BOND DEBT PAYMENT</t>
  </si>
  <si>
    <t>RSD HUD DEBT SERVICE PAYMENTS</t>
  </si>
  <si>
    <t>RSD CW GUARDRAIL PROGRAM ADMIN</t>
  </si>
  <si>
    <t>RSD 2010 C W GUARDRAIL PROJCT</t>
  </si>
  <si>
    <t>RSD FINANCIAL ADMIN MRSDR1</t>
  </si>
  <si>
    <t>RSD PROPERTY SALE COMP PROJ</t>
  </si>
  <si>
    <t>RSD WA DOT ENCUMBRANCE REVIEW</t>
  </si>
  <si>
    <t>RSD BRIDGE PRIORITY MTCE ADMIN</t>
  </si>
  <si>
    <t>RSD 2009 NORTH COUNTY OVERLAY</t>
  </si>
  <si>
    <t>RSD 2010 NORTH COUNTY OVERLAY</t>
  </si>
  <si>
    <t>RSD 2010 SOUTH COUNTY OVERLAY</t>
  </si>
  <si>
    <t>RSD 2011 C W OVERLAY PS AND E</t>
  </si>
  <si>
    <t>RSD ADA PROGRAM ADMIN</t>
  </si>
  <si>
    <t>RSD 2011 ADA-NORTH OVERLAY</t>
  </si>
  <si>
    <t>RSD 2011 ADA-SOUTH OVERLAY</t>
  </si>
  <si>
    <t>RSD 2011 ADA PROGRAM PS&amp;E</t>
  </si>
  <si>
    <t>RSD BRG PRIORITY MAINTNCE</t>
  </si>
  <si>
    <t>RSD CW ROADWAY PRESERVATION</t>
  </si>
  <si>
    <t>RSD ADA COMPLIANCE</t>
  </si>
  <si>
    <t>RSD CLEAR ZONE SAFETY PROGRAM</t>
  </si>
  <si>
    <t>RSD PERMIT MNTRNG&amp;REMEDIATION</t>
  </si>
  <si>
    <t>RSD FAY ROAD RETAINING WALL</t>
  </si>
  <si>
    <t>RSD S 360 ST/SR161-32 AVE S</t>
  </si>
  <si>
    <t>RSD GRN VLLY BR/202P-212AV SE</t>
  </si>
  <si>
    <t>RSD 2011 C/W GUARDRAIL PRJECT</t>
  </si>
  <si>
    <t>RSD FACIL PRESERVATION C/WIDE</t>
  </si>
  <si>
    <t>RSD COTTAGE LK CRK BRDGE #240A</t>
  </si>
  <si>
    <t>RSD FACILITIES MASTER PLAN</t>
  </si>
  <si>
    <t>RSD W SNOQ VAL ROADWY REPAIR</t>
  </si>
  <si>
    <t>RSD MILLER RIVER BRDGE REPLCMT</t>
  </si>
  <si>
    <t>RSD KENT KNGLEY RD CLVRT REPL</t>
  </si>
  <si>
    <t>RSD NOVELTY RD AT TRILOGY ADA</t>
  </si>
  <si>
    <t>RSD ISSAQUAH HOBART RD SE</t>
  </si>
  <si>
    <t>RSD UPPER PRESTON RD SE&amp;SE97th</t>
  </si>
  <si>
    <t>RSD DRAINAGE PRESERVATION</t>
  </si>
  <si>
    <t>RSD SOUTH RGNL MAINT FACILITY</t>
  </si>
  <si>
    <t>RSD 2011 NORTH COUNTY OVERLAY</t>
  </si>
  <si>
    <t>RSD PEASLEY CANYON RD AT PC WA</t>
  </si>
  <si>
    <t>RSD 2012 C/W OVERLAY PS&amp;E</t>
  </si>
  <si>
    <t>RSD RCAMM RDS COMP ASSET AND M</t>
  </si>
  <si>
    <t>RSD 2011 SOUTH COUNTY OVERLAY</t>
  </si>
  <si>
    <t>RSD PRESTON FC AT  SE HIGH PT</t>
  </si>
  <si>
    <t>RSD RENTON AV SDWLK 75-76 AV</t>
  </si>
  <si>
    <t>RSD BEAR CREEK BRIDGE #480A</t>
  </si>
  <si>
    <t>RSD AVONDALE RD ITS PHASE 1</t>
  </si>
  <si>
    <t>RSD W AMES LK DR DRNG IMPVMNTS</t>
  </si>
  <si>
    <t>RSD CORNELL AVE DRNG IMPRVMNTS</t>
  </si>
  <si>
    <t>RSD SE408&amp;292AV DRNG IMPVMNTS</t>
  </si>
  <si>
    <t>RSD DRNG DSGN NE8B/T245P&amp;24800</t>
  </si>
  <si>
    <t>RSD DRNG DSGN 3919 S 301 PL</t>
  </si>
  <si>
    <t>RSD ROADS-RENTON FACILITY</t>
  </si>
  <si>
    <t>RSD PROPERTY SALE TRANS COSTS</t>
  </si>
  <si>
    <t>RSD ESS STAFF CONVERSION TRNG</t>
  </si>
  <si>
    <t>RSD SKYKOMISH SHOP REPAIRS</t>
  </si>
  <si>
    <t>RSD BEACON COAL MINE RD S</t>
  </si>
  <si>
    <t>RSD BANDARET BRIDGE #493B</t>
  </si>
  <si>
    <t>RSD SE 277 ST BRIDGE #3126</t>
  </si>
  <si>
    <t>RSD  SE 408 ST&amp;292 AVE SE DRNG</t>
  </si>
  <si>
    <t>RSD COUNTYWIDE OVERLAY ADMIN</t>
  </si>
  <si>
    <t>RSD ASSET MGMT ASSESSMENT</t>
  </si>
  <si>
    <t>RSD DOCKTON/ELLISPORT-PORTAGE</t>
  </si>
  <si>
    <t>RSD GORUSECH RD SLIDE REPAIR</t>
  </si>
  <si>
    <t>RSD 17 AV SE/SE 100-SW 104 ST</t>
  </si>
  <si>
    <t>RSD MONEY CREEK SCOUR REPAIR</t>
  </si>
  <si>
    <t>RSD RENTON AV S RKRY/SDWLK RPR</t>
  </si>
  <si>
    <t>RSD DRNG DSGN SW 112&amp;25 AV SW</t>
  </si>
  <si>
    <t>RSD DRNG DSGN 28841 164 AV SE</t>
  </si>
  <si>
    <t>RSD DRNG FISH NE165W/O176AV NE</t>
  </si>
  <si>
    <t>RSD DRNG FISH 20229 NE 198 ST</t>
  </si>
  <si>
    <t>RSD DRNG FISH SE NWPT E/O152AV</t>
  </si>
  <si>
    <t>RSD DRNG FISH26428SE KNT-KNGLY</t>
  </si>
  <si>
    <t>RSD ISSAQUAH NSPAR CONTRBUTION</t>
  </si>
  <si>
    <t>RSD JUANITA-WOODNVL/NE 160 ITS</t>
  </si>
  <si>
    <t>RSD 100 AV NE ITS/NE132-NE145</t>
  </si>
  <si>
    <t>RSD MILITARY RD S &amp; S 272 ST</t>
  </si>
  <si>
    <t>RSD MIDDLE FORK SNOQ RIVER RD</t>
  </si>
  <si>
    <t>RSD 2012 C/W GUARDRAIL PROJECT</t>
  </si>
  <si>
    <t>RSD 2012 NORTH COUNTY OVERLAY</t>
  </si>
  <si>
    <t>RSD 2012 SOUTH COUNTY OVERLAY</t>
  </si>
  <si>
    <t>CANCELLED</t>
  </si>
  <si>
    <t>RSD CW NEAL RD BRIDGE #249C</t>
  </si>
  <si>
    <t>RSD AVONDALE ITS PHASE 2</t>
  </si>
  <si>
    <t>RSD CW NEAL BRIDGE #249B</t>
  </si>
  <si>
    <t>RSD 312 AVE SE BRIDGE #228F</t>
  </si>
  <si>
    <t>RSD 2012 ADA-NORTH OVERLAY</t>
  </si>
  <si>
    <t>RSD 2012 ADA-SOUTH OVERLAY</t>
  </si>
  <si>
    <t>RSD 2012 ADA PROGRAM-PS&amp;E</t>
  </si>
  <si>
    <t>RSD SE MID FORK SNOQ RIVER RD</t>
  </si>
  <si>
    <t>RSD NE WD/DVL RD@W SNOQ VLY RD</t>
  </si>
  <si>
    <t>RSD BEAR CREEK BRIDGE #333A</t>
  </si>
  <si>
    <t>RSD KENT-BLACK DIAMND&amp;SE292 ST</t>
  </si>
  <si>
    <t>RSD DRNG FISH KERRISTON RD</t>
  </si>
  <si>
    <t>RSD DRNG DSGN140P NE N/O 16116</t>
  </si>
  <si>
    <t>RSD DRNG DSGN SE ISS/FC&amp;DUTHIE</t>
  </si>
  <si>
    <t>RSD DRNG DSGN 10800 103 AV SW</t>
  </si>
  <si>
    <t>RSD DRNG DSGN 10800 VASHON HWY</t>
  </si>
  <si>
    <t>RSD DRNG DSGN 52A S N/O #36622</t>
  </si>
  <si>
    <t>RSD DRNG DSGN SE472 E/O #26126</t>
  </si>
  <si>
    <t>RSD DRNG FISH 16215 NE 124 ST</t>
  </si>
  <si>
    <t>RSD DRNG DSGN NE124 W/O 164AV</t>
  </si>
  <si>
    <t>RSD DRNG DSGN 7240 S 135 ST</t>
  </si>
  <si>
    <t>RSD DRNG DSGN 13703 SW POHL RD</t>
  </si>
  <si>
    <t>RSD DRNG DSGN VASHON HWY&amp;SW112</t>
  </si>
  <si>
    <t>RSD DRNG VSHN B/T SW112&amp;11018</t>
  </si>
  <si>
    <t>RSD DRNG DSGN VSHN HWY@ #11018</t>
  </si>
  <si>
    <t>RSD DRNG 45 AV B/T #28125&amp;S282</t>
  </si>
  <si>
    <t>RSD DRNG BD-RVNSDL S/O 267A SE</t>
  </si>
  <si>
    <t>RSD DRNG LKRDG B/T OKWD&amp;11005</t>
  </si>
  <si>
    <t>RSD DRNG S LAUREL B/T7589&amp;7615</t>
  </si>
  <si>
    <t>RSD DRNG CNSTR S SUNNYCREST RD</t>
  </si>
  <si>
    <t>RSD DRNG DIXON B/T OKWD&amp;#10831</t>
  </si>
  <si>
    <t>RSD DRNG DIXON B/T OKWD&amp;#10631</t>
  </si>
  <si>
    <t>RSD DRNG DIXON B/T 10891&amp;10837</t>
  </si>
  <si>
    <t>RSD DRNG FOREST AV S&amp;S RUSTIC</t>
  </si>
  <si>
    <t>RSD DRNG FOREST N/O CRSTWD DR</t>
  </si>
  <si>
    <t>RSD DRNG FOREST B/T RUSTIC&amp;SUN</t>
  </si>
  <si>
    <t>RSD DRNG 16506 TIGER MTN RD SE</t>
  </si>
  <si>
    <t>RSD DRNG TIGER MTN RD&amp;SE 162 P</t>
  </si>
  <si>
    <t>RSD DRNG 13362 198 AVE NE</t>
  </si>
  <si>
    <t>RSD DRNG TIGER MTN RD@SE 162 P</t>
  </si>
  <si>
    <t>RSD DRNG 176 AVE NE&amp;NE 195 ST</t>
  </si>
  <si>
    <t>RSD DRNG NE UNION HL E/O 247AV</t>
  </si>
  <si>
    <t>RSD DRNG 17407 155 AVE SE</t>
  </si>
  <si>
    <t>RSD DRNG NE 100 E/O W SNOQ VLY</t>
  </si>
  <si>
    <t>RSD DRNG 23020 148 AVE SE</t>
  </si>
  <si>
    <t>RSD DRNG 268 AV SE S/O SE 411</t>
  </si>
  <si>
    <t>RSD DRNG 23621 VASHON HWY S</t>
  </si>
  <si>
    <t>RSD DRNG SE 187 PL&amp;134 AV SE</t>
  </si>
  <si>
    <t>RSD DRNG 344 AV NE N/O NE 20</t>
  </si>
  <si>
    <t>RSD DRNG SW250WYB/T12002&amp;12128</t>
  </si>
  <si>
    <t>RSD DRNG S RUSTIC RD @ #6928</t>
  </si>
  <si>
    <t>RSD DRNG CORNELL AV&amp;S SNNYCRST</t>
  </si>
  <si>
    <t>RSD DRNG 17420 158 AVE SE</t>
  </si>
  <si>
    <t>RSD SOUTH PK BRIDGE DEMOLITION</t>
  </si>
  <si>
    <t>RSD STOSSEL BRDG#1023A STRNGNG</t>
  </si>
  <si>
    <t>RSD C/W BRIDGE WASHING</t>
  </si>
  <si>
    <t>RSD DUVALL SLOUGH BRDG #1136B</t>
  </si>
  <si>
    <t>RSD W SNOQ VY NE NE124-W/D RD</t>
  </si>
  <si>
    <t>RSD 2012 ADA PROGRAM ADMIN</t>
  </si>
  <si>
    <t>RSD 2012 ADA COUNTYWIDE PS&amp;E</t>
  </si>
  <si>
    <t>RSD 2012 ADA C/W IMPLMNTATION</t>
  </si>
  <si>
    <t>RSD DRNG ORILLIA RD N/O 42AV S</t>
  </si>
  <si>
    <t>RSD DRNG 10826 RAINIER AVE S</t>
  </si>
  <si>
    <t>RSD DRNG 196AV SE/#41128-41232</t>
  </si>
  <si>
    <t>RSD DRNG 212 AVE SE N/O #37308</t>
  </si>
  <si>
    <t>RSD 2012 MAINT DIV 1 O/L PREP</t>
  </si>
  <si>
    <t>RSD 2012 MAINT DIV 2 O/L PREP</t>
  </si>
  <si>
    <t>RSD 2012 MAINT DIV 3 O/L PREP</t>
  </si>
  <si>
    <t>RSD 2012 MAINT DIV 4 O/L PREP</t>
  </si>
  <si>
    <t>RSD SE NWPRT WY/165P SE-SE42PL</t>
  </si>
  <si>
    <t>RSD DOCKTON ROAD PRESERVATION</t>
  </si>
  <si>
    <t>RSD DRNG S LKRDG/RAINIER-DIXON</t>
  </si>
  <si>
    <t>RSD DRNG 7728 S LAKERIDGE DR</t>
  </si>
  <si>
    <t>RSD COUNTYWIDE HMA OVERLAY</t>
  </si>
  <si>
    <t>RSD 1 PERCENT FOR ART</t>
  </si>
  <si>
    <t>RSD DRNG RPLC 16707 TIGER MTN</t>
  </si>
  <si>
    <t>RSD DRNG SE 135 ST&amp;184 AVE SE</t>
  </si>
  <si>
    <t>RSD DRNG CULVRT CRESCENT DR SW</t>
  </si>
  <si>
    <t>RSD 181 AV SE&amp;CVNGTN SAWYER RD</t>
  </si>
  <si>
    <t>RSD DRNG W/O 20062 SE 232 ST</t>
  </si>
  <si>
    <t>RSD 78 AVE S/S 126-RENTON AV S</t>
  </si>
  <si>
    <t>RSD CAREY CREEK @ 276 AVE SE</t>
  </si>
  <si>
    <t>RSD SE COVINGTON SAWYER ROAD</t>
  </si>
  <si>
    <t>RSD 284 AVE SE BRIDGE #3049</t>
  </si>
  <si>
    <t>RSD RENTON AV S/68 AV-74 AV S</t>
  </si>
  <si>
    <t>RSD BERRYDALE OVERCRSNG#3086OX</t>
  </si>
  <si>
    <t>RSD SW CEMETERY RD/BEALL RD SW</t>
  </si>
  <si>
    <t>RSD RAGING RIVER BRIDGE #1008G</t>
  </si>
  <si>
    <t>RSD PROP SALES COMPL PROJ CN</t>
  </si>
  <si>
    <t>RSD WSDOT COMPL PROJ CN</t>
  </si>
  <si>
    <t>RSD FINANCE ADM COMPL PROJ CN</t>
  </si>
  <si>
    <t>RSD PROP SALES COMPL PROJ PRS</t>
  </si>
  <si>
    <t>RSD WSDOT COMPL PROJ PRS</t>
  </si>
  <si>
    <t>RSD FINANCE ADM COMPL PROJ PRS</t>
  </si>
  <si>
    <t>RSD PROP SALES COMPL PROJ MTC</t>
  </si>
  <si>
    <t>RSD WSDOT COMPL PROJ MTC</t>
  </si>
  <si>
    <t>RSD FINANCE ADM COMPL PROJ MTC</t>
  </si>
  <si>
    <t>RSD CONTRACTOR INT PYMTS ABT</t>
  </si>
  <si>
    <t>RSD ESS CIP TRKNG TOOL DVLPMNT</t>
  </si>
  <si>
    <t>RSD LANDSBURG BRDG S APPROACH</t>
  </si>
  <si>
    <t>RSD SW ROXBURY/28 AV-30 AV SW</t>
  </si>
  <si>
    <t>RSD TATE CREEK BRIDGE #122N</t>
  </si>
  <si>
    <t>RSD 14 AV SW/SW 110-SW 114 ST</t>
  </si>
  <si>
    <t>RSD DRNG MTCE RPR 204 PL NE</t>
  </si>
  <si>
    <t>RSD NE 124 ST ITS PHASE II</t>
  </si>
  <si>
    <t>RSD ISSQ-HBRT RD SE/15 ML BRDG</t>
  </si>
  <si>
    <t>RSD NE WOOD-DVL@AVONDALE RD NE</t>
  </si>
  <si>
    <t>RSD WESTSIDE HWY SHOULDER PREP</t>
  </si>
  <si>
    <t>RSD DRNIMPRV-6 AV SW S/O SW102</t>
  </si>
  <si>
    <t>RSD DRNIMPRV-18627 MAXWELL SE</t>
  </si>
  <si>
    <t>RSD DRNIMPRV-SE LK DOROTHY RD</t>
  </si>
  <si>
    <t>RSD DRNIMPRV-S342B/T44AV&amp;4225</t>
  </si>
  <si>
    <t>RSD DRNIMPRV-SE KERRISTON RD</t>
  </si>
  <si>
    <t>RSD DRNIMPRV-SE MAY VLY&amp;176 AV</t>
  </si>
  <si>
    <t>RSD DRNIMPRV-15A SW&amp;SW RXBY ES</t>
  </si>
  <si>
    <t>RSD DRNIMPRV-15A SW&amp;SW RXBY WS</t>
  </si>
  <si>
    <t>RSD DRNIMPRV-17306 TIGER MT RD</t>
  </si>
  <si>
    <t>RSD DRNIMPRV-16 AV SW&amp;SW106 ST</t>
  </si>
  <si>
    <t>RSD DRNIMPRV-TIGER MTN RD SE</t>
  </si>
  <si>
    <t>RSD DRNIMPRV-204PL NE S/O 6019</t>
  </si>
  <si>
    <t>RSD SCOUR RPRS BRDGS 3066&amp;3068</t>
  </si>
  <si>
    <t>RSD MRSDR1-SE 408 ST BRDG 3056</t>
  </si>
  <si>
    <t>RSD MRSDR1 RESERVED ONE MAINT</t>
  </si>
  <si>
    <t>RSD 2012 GO BONDS</t>
  </si>
  <si>
    <t>RSD OPER TO CIP EXPEND CORRECT</t>
  </si>
  <si>
    <t>RSD LK ALICE RD OVERFLOW PIPE</t>
  </si>
  <si>
    <t>RSD C/W OVERLAY ADMINISTRATION</t>
  </si>
  <si>
    <t>RSD NE 124 ST OVERLAY</t>
  </si>
  <si>
    <t>RSD S 288 STREET OVERLAY</t>
  </si>
  <si>
    <t>RSD ISSAQUAH-HBRT RD OVERLAY</t>
  </si>
  <si>
    <t>RSD SE MAY VALLEY ROAD OVERLAY</t>
  </si>
  <si>
    <t>RSD SPPARO TO CIP EXPEND CORR</t>
  </si>
  <si>
    <t>RSD COAL CRK BRIDGE #3035A RPR</t>
  </si>
  <si>
    <t>RSD EMER RPR 269WY/NE116-272NE</t>
  </si>
  <si>
    <t>RSD CAP PROJ OS O/L &amp; DRAINAGE</t>
  </si>
  <si>
    <t>RSD 2013 DIV 1 DRAINAGE PRESRV</t>
  </si>
  <si>
    <t>RSD 2013 DIV 2 DRAINAGE PRESRV</t>
  </si>
  <si>
    <t>RSD 2013 DIV 3 DRAINAGE PRESRV</t>
  </si>
  <si>
    <t>RSD 2013 DIV 4 DRAINAGE PRESRV</t>
  </si>
  <si>
    <t>RSD C/W DRAINAGE PRES PRGM ADM</t>
  </si>
  <si>
    <t>RSD 2013 COUNTYWIDE GUARDRAIL</t>
  </si>
  <si>
    <t>RSD 2013 ADA PTRVSKY RETRO IMP</t>
  </si>
  <si>
    <t>RSD 2013 ADA PTRVSKY RTRO PS&amp;E</t>
  </si>
  <si>
    <t>RSD 2013 ADA S 288 RETRO IMP</t>
  </si>
  <si>
    <t>RSD 2013 ADA S 288 RETRO PS&amp;E</t>
  </si>
  <si>
    <t>RSD O/L PREP ISSQ-HOBART RD SE</t>
  </si>
  <si>
    <t>RSD O/L PREP SE MAY VALLEY RD</t>
  </si>
  <si>
    <t>RSD OVERLAY PREP NE 124TH ST</t>
  </si>
  <si>
    <t>RSD OVERLAY PREP S 288TH ST</t>
  </si>
  <si>
    <t>RSD BARING BRG#509A TIMBER RPR</t>
  </si>
  <si>
    <t>RSD SWIP VASHON HY SEAWALL RPR</t>
  </si>
  <si>
    <t>RSD 2013 OVERLAY S 288 ST ADA</t>
  </si>
  <si>
    <t>RSD 2013 OVERLAY NE 124 ST ADA</t>
  </si>
  <si>
    <t>RSD 2013 OVERLAY ISSQ-HBRT ADA</t>
  </si>
  <si>
    <t>RSD 2013 O/L SE MAY VALLEY ADA</t>
  </si>
  <si>
    <t>RSD C/W HPG STRMWTR RTRFT PRGM</t>
  </si>
  <si>
    <t>RSD RIVERBEND 444 AV SE&amp;SE 151</t>
  </si>
  <si>
    <t>RSD CLOUGH CRK STREAM IMPRVMNT</t>
  </si>
  <si>
    <t>RSD LK DOROTHY BRDG DECK REHAB</t>
  </si>
  <si>
    <t>RSD NE 80 FARM DITCHES DRNG</t>
  </si>
  <si>
    <t>RSD PRESTON-FC RD GRNDWTR C/O</t>
  </si>
  <si>
    <t>RSD NE STOSSEL CRK DRNG IMPRV</t>
  </si>
  <si>
    <t>RSD BRAC FOSS RVR BRDG #2605A</t>
  </si>
  <si>
    <t>RSD NE MONEY CRK RD DRNG IMPRV</t>
  </si>
  <si>
    <t>RSD BRAC BRISSACK BRDG #1116A</t>
  </si>
  <si>
    <t>RSD BRAC MONEY CRK BRDG #506A</t>
  </si>
  <si>
    <t>RSD KERRISTON RD DRNG IMPRVMNT</t>
  </si>
  <si>
    <t>RSD BRAC LK DOROTHY BRDG #359B</t>
  </si>
  <si>
    <t>RSD BRAC STOSSEL BRIDGE #1023A</t>
  </si>
  <si>
    <t>RSD PATTERSON CK BRDG 180L ART</t>
  </si>
  <si>
    <t>RSD NEWAUKUM CK BRDG 3040A ART</t>
  </si>
  <si>
    <t>RSD 2014 COUNTYWIDE GUARDRAIL</t>
  </si>
  <si>
    <t>RSD N FORK BRG #1221 SCOUR RPR</t>
  </si>
  <si>
    <t>RSD KERRISTON RD CULVERT IMPV</t>
  </si>
  <si>
    <t>RSD CEDAR GROVE WTR QLTY IMPRV</t>
  </si>
  <si>
    <t>RSD AVONDALE RD WTR QLTY IMPVR</t>
  </si>
  <si>
    <t>RSD 2014 DRAINAGE PRES PRG ADM</t>
  </si>
  <si>
    <t>RSD 2014 DIV 1 DRNG PRES PRGM</t>
  </si>
  <si>
    <t>RSD 2014 DIV 2 DRNG PRES PRGM</t>
  </si>
  <si>
    <t>RSD 2014 DIV 3 DRNG PRES PRGM</t>
  </si>
  <si>
    <t>RSD 2014 DIV 4 DRNG PRES PRGM</t>
  </si>
  <si>
    <t>RSD SE JONES RD DRNG IMPRVMNTS</t>
  </si>
  <si>
    <t>RSD NUDIST CAMP CRK STRM IMPV</t>
  </si>
  <si>
    <t>RSD PEASLEY CNYN DRNG IMPRVMNT</t>
  </si>
  <si>
    <t>RSD NORTH FORK RD DRNG IMPRVMT</t>
  </si>
  <si>
    <t>RSD MIDDLE FORK DRNG IMPRVMENT</t>
  </si>
  <si>
    <t>RSD 2014 ADA PROGRAM PS&amp;E</t>
  </si>
  <si>
    <t>RSD WILDERNESS RIM DRNG IMPVMT</t>
  </si>
  <si>
    <t>RSD ELK RUN BUYOUT</t>
  </si>
  <si>
    <t>RSD DOCKTON ROAD DRNG IMPRVMNT</t>
  </si>
  <si>
    <t>RSD BLK DMD-RAVENSDALE RD DRNG</t>
  </si>
  <si>
    <t>RSD 2014 C/W HT MIX ASPHLT O/L</t>
  </si>
  <si>
    <t>RSD SE MAY VALLEY RD EMERG RPR</t>
  </si>
  <si>
    <t>RSD W SNOQ VLLY EMER SLIDE RPR</t>
  </si>
  <si>
    <t>RSD SE DAVID POWELL RD DRG IMP</t>
  </si>
  <si>
    <t>RSD WASHOUT RPR MAXWELL RD</t>
  </si>
  <si>
    <t>RSD CIP CONST BR 3 TEMPLATE</t>
  </si>
  <si>
    <t>RSD GREEN RVR RD EMERG SLD RPR</t>
  </si>
  <si>
    <t>RSD CIP PRES BR 3 TEMPLATE</t>
  </si>
  <si>
    <t>RSD CIP MAINT BR 3 TEMPLATE</t>
  </si>
  <si>
    <t>RSD ISSQ CRK BRIDGE #1741A RPR</t>
  </si>
  <si>
    <t>RSD CHERRY VLY TRSL BR267X O/L</t>
  </si>
  <si>
    <t>RSD DUVALL BRDG #1136 A&amp;B RPR</t>
  </si>
  <si>
    <t>RSD 2014 O/L PREP SE 240 ST</t>
  </si>
  <si>
    <t>RSD 2014 O/L PREP 276 AVE SE</t>
  </si>
  <si>
    <t>RSD 2014 O/L PREP SE 416 ST</t>
  </si>
  <si>
    <t>RSD 2014 O/L PRP PRESTON-FC RD</t>
  </si>
  <si>
    <t>RSD 2014 O/L PRP SE204/LK YNGS</t>
  </si>
  <si>
    <t>RSD 2014 OL PRP A-BD GRN RV BR</t>
  </si>
  <si>
    <t>RSD 2014 OL PRP AUB-BD LK HOLM</t>
  </si>
  <si>
    <t>RSD 2014 O/L PREP SE244/152AVE</t>
  </si>
  <si>
    <t>RSD 2014 O/L PRP W SNOQ VLY RD</t>
  </si>
  <si>
    <t>RSD CLEAR ZONE SAFETY</t>
  </si>
  <si>
    <t>RSD 148 AV SE RD RECONSTRCTION</t>
  </si>
  <si>
    <t>RSD SUMMIT PIT RELOCATION CIP</t>
  </si>
  <si>
    <t>RSD GREEN RIVER RD SLD RPR IPR</t>
  </si>
  <si>
    <t>RSD 2015/16 RDWY LGT LED CONV</t>
  </si>
  <si>
    <t>RSD SE 456 WY WASHOUT W/O 212</t>
  </si>
  <si>
    <t>RSD ELK RUN BUY OUT</t>
  </si>
  <si>
    <t>RSD 2014 BEAVER DECEIVER</t>
  </si>
  <si>
    <t>RSD KELLY RD BRG 5007 RAIL RPR</t>
  </si>
  <si>
    <t>RSD NE 127 ST CULVERT RPLCMNT</t>
  </si>
  <si>
    <t>RSD NE UNION HILLRD CULVT RPLT</t>
  </si>
  <si>
    <t>RSD MAXWELL RD WASHOUT REPAIR</t>
  </si>
  <si>
    <t>RSD SLIDE RPR34519 D POWELL RD</t>
  </si>
  <si>
    <t>RSD B BLDG ROOF RPLC&amp;IMPRVMNTS</t>
  </si>
  <si>
    <t>RSD KANASKET ARCH BR#3036 RPRS</t>
  </si>
  <si>
    <t>RSD RENTON AV S/75 AV-S 126 ST</t>
  </si>
  <si>
    <t>RSD SKY RV BR #999Z(MNY CK)RPR</t>
  </si>
  <si>
    <t>RSD SOUTH PARK BRIDGE 1% ART</t>
  </si>
  <si>
    <t>RSD GRDRL SE MAY VLLY&amp;ISSQ-HBT</t>
  </si>
  <si>
    <t>RSD OLD CASCDE/MILLER RVR WEST</t>
  </si>
  <si>
    <t>RSD OLD CASCDE/MILLER RVR EAST</t>
  </si>
  <si>
    <t>RSD KC 2014 SFTY HF SURF TRMTS</t>
  </si>
  <si>
    <t>RSD GUARDRAIL INSTL/HAZRD RMVL</t>
  </si>
  <si>
    <t>RSD MILLER RVR BANK PROTECTION</t>
  </si>
  <si>
    <t>RSD S 96 ST&amp;8 AVE S SINKHOLE</t>
  </si>
  <si>
    <t>RSD MILLER RIVER BRDGE REMOVAL</t>
  </si>
  <si>
    <t>RSD KELLY BR 5007 RAIL UPGRD</t>
  </si>
  <si>
    <t>RSD CIP CONST BR 1&amp;2 TEMPLATE</t>
  </si>
  <si>
    <t>RSD CIP PRES BR 1&amp;2 TEMPLATE</t>
  </si>
  <si>
    <t>RSD 2015/16 DRNG PRES PGM ADM</t>
  </si>
  <si>
    <t>RSD 2015/16 DIV1 DRNG PRES PGM</t>
  </si>
  <si>
    <t>RSD 2015/16 DIV2 DRNG PRES PGM</t>
  </si>
  <si>
    <t>RSD 2015/16 DIV3 DRNG PRES PGM</t>
  </si>
  <si>
    <t>RSD 2015/16 DIV4 DRNG PRES PGM</t>
  </si>
  <si>
    <t>RSD 2015/16 DIV5 DRNG PRES PGM</t>
  </si>
  <si>
    <t>RSD 2015/16 DIV6 DRNG PRES PGM</t>
  </si>
  <si>
    <t>RSD MAINTENANCE PIT RELOCATION</t>
  </si>
  <si>
    <t>RSD MAP CENTER RELOCATION</t>
  </si>
  <si>
    <t>RSD 2015/16 DIV 4 SHLDR RECON</t>
  </si>
  <si>
    <t>RSD RENTON FACILITY IMPRVMENTS</t>
  </si>
  <si>
    <t>RSD DIV2/DIV6 FACILITY IMPRVNT</t>
  </si>
  <si>
    <t>RSD DIV 4 FACILITY IMPROVMENTS</t>
  </si>
  <si>
    <t>RSD 2015/16 DIV 1 SHLDR RECON</t>
  </si>
  <si>
    <t>RSD 2015/16 DIV 2 SHLDR RECON</t>
  </si>
  <si>
    <t>RSD 2015/16 DIV 3 SHLDR RECON</t>
  </si>
  <si>
    <t>RSD 2015/16 DIV 5 SHLDR RECON</t>
  </si>
  <si>
    <t>RSD 2015/16 DIV 6 SHLDR RECON</t>
  </si>
  <si>
    <t>RSD HIGH RISK PAVEMENT TRTMNT</t>
  </si>
  <si>
    <t>RSD A BLDG ROOF REPLACEMENT</t>
  </si>
  <si>
    <t>RSD BVR DCVR 36900 MLTRY RD S</t>
  </si>
  <si>
    <t>RSD BEAVER DECEIVER 437 AVE SE</t>
  </si>
  <si>
    <t>RSD BVR DCVR 180XX 185 AVE NE</t>
  </si>
  <si>
    <t>RSD HGH RISK PVMT RENTON AVE S</t>
  </si>
  <si>
    <t>RSD HGH RSK PVMT 68A S - SR900</t>
  </si>
  <si>
    <t>RSD HGH RISK PVMT S132-S133 ST</t>
  </si>
  <si>
    <t>RSD HGH RISK PVMT NE NVLTY HLL</t>
  </si>
  <si>
    <t>RSD HGH RISK PVMT 238 AVE NE</t>
  </si>
  <si>
    <t>RSD HGH RISK PVMT 236 AVE NE</t>
  </si>
  <si>
    <t>RSD HGH RISK PVMT SAHALEE WAY</t>
  </si>
  <si>
    <t>RSD HGH RISK PVMT 244 AVE NE</t>
  </si>
  <si>
    <t>RSD HGH RSK PVT 148AV/140PL NE</t>
  </si>
  <si>
    <t>RSD HGH RISK PVMT SE 232 ST</t>
  </si>
  <si>
    <t>RSD HGH RISK PVMT 140 AVE SE</t>
  </si>
  <si>
    <t>RSD COUNTYWIDE BRIDGE WASHING</t>
  </si>
  <si>
    <t>RSD DUVALL BRIDGE APPROACH</t>
  </si>
  <si>
    <t>RSD NE UNION HILL RD&amp;225 AV NE</t>
  </si>
  <si>
    <t>RSD XPIPE 16215 NE 124 ST</t>
  </si>
  <si>
    <t>RSD XPIPE NE 124 ST&amp;164 AVE NE</t>
  </si>
  <si>
    <t>RSD SKYKOMISH FACILITY LIGHTNG</t>
  </si>
  <si>
    <t>RSD XPIPE 185 AV N/O NE179ST</t>
  </si>
  <si>
    <t>RSD S 96 ST STORMWATER PIPES</t>
  </si>
  <si>
    <t>RSD XPIPE GREEN RVR RD&amp;94 PL S</t>
  </si>
  <si>
    <t>RSD CROSSPIPE 229 DRIVE SE</t>
  </si>
  <si>
    <t>RSD W VALLEY HIGHWAY CULVERTS</t>
  </si>
  <si>
    <t>RSD 284 AV SE&amp;VZ/CMBRLND RD</t>
  </si>
  <si>
    <t>RSD BARING BRDG#509A TWR SPPT</t>
  </si>
  <si>
    <t>RSD 2016 O/L S 320 PEASLEY CYN</t>
  </si>
  <si>
    <t>RSD CW SNOW&amp;ICE MTRLS STORAGE</t>
  </si>
  <si>
    <t>RSD EMERGENT NEED FUND 3850</t>
  </si>
  <si>
    <t>RSD GRANT CONTINGNCY FUND 3850</t>
  </si>
  <si>
    <t>RSD FACILITY SITE DVLPMNT&amp;PLNG</t>
  </si>
  <si>
    <t>RSD CW ROADWAY SAFETY IMPRVMTS</t>
  </si>
  <si>
    <t>RSD BARING BRIDGE #509A</t>
  </si>
  <si>
    <t>RSD 185 AV NE FLD RSK RDUCTN</t>
  </si>
  <si>
    <t>RSD BRRYDALE OXING BRDG#3086OX</t>
  </si>
  <si>
    <t>RSD FACILITIES CIP BR 3</t>
  </si>
  <si>
    <t>RSD 2015 GO BONDS</t>
  </si>
  <si>
    <t>RSD UPPR PRESTON BDG#1239A RPR</t>
  </si>
  <si>
    <t>RSD WYNACO BDG#3194 SCOUR RPR</t>
  </si>
  <si>
    <t>RSD BRRYDL OXING#3086 2015 RPR</t>
  </si>
  <si>
    <t>RSD SE PETROVITSKY RD GDRL ADJ</t>
  </si>
  <si>
    <t>RSD SLD RPR UPP PRSTN SE/SE 97</t>
  </si>
  <si>
    <t>RSD SNOW&amp;ICE MTRL STRG DESIGN</t>
  </si>
  <si>
    <t>RSD 2015/16 CW RS OBSTCLE RMVL</t>
  </si>
  <si>
    <t>RSD RD RPR UPP PRSTN SE/SE 97</t>
  </si>
  <si>
    <t>RSD SE RETREAT KNSKT GDRL ADJ</t>
  </si>
  <si>
    <t>RSD NE WD/DVL RD GDRL ADJ</t>
  </si>
  <si>
    <t>RSD PRSTN-FC RD GDRL ADJ</t>
  </si>
  <si>
    <t>RSD NE 133 ST GDRL ADJ</t>
  </si>
  <si>
    <t>RSD SE 400 WAY GUARDRAIL ADJ</t>
  </si>
  <si>
    <t>RSD SE 416 ST GUARDRAIL ADJ</t>
  </si>
  <si>
    <t>RSD DOCKTON RD SW EROSN PROT</t>
  </si>
  <si>
    <t>RSD DIV 1 FACILITY IMPROVMENTS</t>
  </si>
  <si>
    <t>RSD CIP POT MASTER TEMPLATE</t>
  </si>
  <si>
    <t>RSD CWP CLEAR ZONE SAFETY</t>
  </si>
  <si>
    <t>NOT START</t>
  </si>
  <si>
    <t>RSD ISS HBRT RD@CDR GROV IMPRV</t>
  </si>
  <si>
    <t>RSD HIGHLINE SCH DIST IMPRVMNT</t>
  </si>
  <si>
    <t>RSD BRRYDL OXNG 3086OX2016 RPR</t>
  </si>
  <si>
    <t>RSD PAVEMENT</t>
  </si>
  <si>
    <t>RSD HIGH RISK PAVING</t>
  </si>
  <si>
    <t>RSD WHITE CENTER OVERLAY</t>
  </si>
  <si>
    <t>RSD HIGH COLLISION LOCATIONS</t>
  </si>
  <si>
    <t>RSD HIGH COLLISION ROAD SGMNTS</t>
  </si>
  <si>
    <t>RSD NEELY BR 3014 DECK REPRS</t>
  </si>
  <si>
    <t>RSD HGH FRICTION SRF TREATMENT</t>
  </si>
  <si>
    <t>RSD HRP RENTON AV S/S126 TO CL</t>
  </si>
  <si>
    <t>RSD HRP RENTON AV/74AV S-S 126</t>
  </si>
  <si>
    <t>RSD HRP NE UNION HILL ROAD</t>
  </si>
  <si>
    <t>RSD HRP 212 AVE NE</t>
  </si>
  <si>
    <t>RSD SUNSET RD SW SLIDE REPAIR</t>
  </si>
  <si>
    <t>RSD SW LUANA BEACH SLIDE RPR</t>
  </si>
  <si>
    <t>RSD OLD CASCDE/MILLER BR W</t>
  </si>
  <si>
    <t>RSD OLD CASCDE/MILLER BR E</t>
  </si>
  <si>
    <t>RSD SW 108&amp;8 AV SW ROUNDABOUT</t>
  </si>
  <si>
    <t>RSD SE176&amp;SE171 WAY ROUNDABOUT</t>
  </si>
  <si>
    <t>RSD WESTSIDE HWY PERM RD RPR</t>
  </si>
  <si>
    <t>RSD 148A NE/TOLT PPLN SIGNAL</t>
  </si>
  <si>
    <t>RSD TATE CREEK BRIDGE 122N</t>
  </si>
  <si>
    <t>RSD CADMAN SAND/SALT STORAGE</t>
  </si>
  <si>
    <t>RSD DIAMOND SAND/SALT STORAGE</t>
  </si>
  <si>
    <t>RSD KRAIN SAND/SALT STORAGE</t>
  </si>
  <si>
    <t>RSD MILETA SAND/SALT STORAGE</t>
  </si>
  <si>
    <t>RSD NORTH BD SAND/SALT STORAGE</t>
  </si>
  <si>
    <t>RSD RENTON SAND/SALT STORAGE</t>
  </si>
  <si>
    <t>RSD SKYKOMISH SAND/SALT STORGE</t>
  </si>
  <si>
    <t>RSD STILLWTR SAND/SALT STORAGE</t>
  </si>
  <si>
    <t>RSD VASHON SAND/SALT STORAGE</t>
  </si>
  <si>
    <t>RSD DRG DSGN 46000 SAHALEE WAY</t>
  </si>
  <si>
    <t>RSD DRG DSGN PETROVITSKY ROAD</t>
  </si>
  <si>
    <t>RSD FC SE 384 ST @ 176 A SE</t>
  </si>
  <si>
    <t>RSD FC WD/DVL BRG 1136B/E SCR</t>
  </si>
  <si>
    <t>RSD FC DUVALL BRG 1136A SCR</t>
  </si>
  <si>
    <t>RSD FC RAGING RVR 1008E SCR</t>
  </si>
  <si>
    <t>RSD FC PATTON BRG 3015</t>
  </si>
  <si>
    <t>RSD CW DRAINAGE PRES TEMP MTCE</t>
  </si>
  <si>
    <t>RSD SW CEDARHURST SLIDE RPR</t>
  </si>
  <si>
    <t>RSD GRN VLLY RD SLIDE RPR</t>
  </si>
  <si>
    <t>RSD NEWAUKUM CR BR 3071 REHAB</t>
  </si>
  <si>
    <t>RSD CHERRY CK BR 4271 REPAIR</t>
  </si>
  <si>
    <t>RSD DIV 1 DRAINAGE</t>
  </si>
  <si>
    <t>RSD DIV 2 DRAINAGE</t>
  </si>
  <si>
    <t>RSD DIV 3 DRAINAGE</t>
  </si>
  <si>
    <t>RSD DIV 4 DRAINAGE</t>
  </si>
  <si>
    <t>RSD DIV 5 DRAINAGE</t>
  </si>
  <si>
    <t>RSD DIV 6 DRAINAGE</t>
  </si>
  <si>
    <t>RSD HGH COLLISION SIGN &amp; STRIP</t>
  </si>
  <si>
    <t>RSD HGH COLLISION MARKING REV</t>
  </si>
  <si>
    <t>RSD SW 102 ST&amp;8 AVE SW RNDABT</t>
  </si>
  <si>
    <t>RSD 2017-18 GUARDRAIL PRESVTN</t>
  </si>
  <si>
    <t>RSD STOSSEL BR 1023A DECK O/L</t>
  </si>
  <si>
    <t>RSD SW RORSUCH RD IMPRVMNT</t>
  </si>
  <si>
    <t>RSD SW GORSUCH RD IMPRVMNT</t>
  </si>
  <si>
    <t>RSD NE 124 ST SLIDE REPAIR</t>
  </si>
  <si>
    <t>RSD CW FACLTY IMPRVMT 17-18</t>
  </si>
  <si>
    <t>RSD DIV 3 FACLTY IMPRVMT 17-18</t>
  </si>
  <si>
    <t>RSD 221 A NE @ NE 54 ST</t>
  </si>
  <si>
    <t>RSD 196 AVE SE GDRL ADJ</t>
  </si>
  <si>
    <t>RSD NEWAUKUM CK BR 3071 REHAB</t>
  </si>
  <si>
    <t>RSD OVERFLW BR 3217 JOINT REP</t>
  </si>
  <si>
    <t>RSD BARING BRDG EMGY RPR 2017</t>
  </si>
  <si>
    <t>RSD ROAD CONSTRUCTION</t>
  </si>
  <si>
    <t>RSD MAJOR MAINTENANCE</t>
  </si>
  <si>
    <t>RSD HRP SE KENT-KANGLEY RD</t>
  </si>
  <si>
    <t>RSD HRP 64 A S/S 124 ST/68 A S</t>
  </si>
  <si>
    <t>RSD HRP SE 368 WY/SE 368 ST</t>
  </si>
  <si>
    <t>RSD  HIGH COLL MARKING REV 2</t>
  </si>
  <si>
    <t>RSD 17-18 CLEAR ZONE SAFETY</t>
  </si>
  <si>
    <t>RSD TOLT BRG 1834A EMGY RPR-17</t>
  </si>
  <si>
    <t>RSD N FORK ROAD SE RDWY RPR</t>
  </si>
  <si>
    <t>RSD NVLTY BR404B  JNT REHAB</t>
  </si>
  <si>
    <t>RSD NE WD/DV RDWY EMG REHAB</t>
  </si>
  <si>
    <t>RSD 8 BRIDGES RAIL RPLCMNT</t>
  </si>
  <si>
    <t>RSD DEEP CR BRG TMBR RPLCMNT</t>
  </si>
  <si>
    <t>RSD HRP MINK RD NE</t>
  </si>
  <si>
    <t>RSD 196TH AVE SE  HFST REPAIR</t>
  </si>
  <si>
    <t>RSD COAL CREEK #3035A DECK</t>
  </si>
  <si>
    <t>RSD ISS HOB RD ENH SIGNAL</t>
  </si>
  <si>
    <t>RSD BRDG WASH 404B-615A-3024</t>
  </si>
  <si>
    <t>RSD CIP GEN CONST BR1&amp;2 TMPLT</t>
  </si>
  <si>
    <t>RSD CIP GEN CONST BR3 TEMPLTE</t>
  </si>
  <si>
    <t>RSD CIP GEN PRES BR 1&amp;2 TMPLT</t>
  </si>
  <si>
    <t>RSD CIP GEN PRES BR 3 TEMPLATE</t>
  </si>
  <si>
    <t>RSD CIP GEN MAINT BR 1&amp;2 TMPLT</t>
  </si>
  <si>
    <t>RSD CIP GEN MAINT BR 3 TEMPLTE</t>
  </si>
  <si>
    <t>RSD CWP 2018 BRIDGE SAFETY</t>
  </si>
  <si>
    <t>RSD FIFTEEN ML CR BRG 493C RPR</t>
  </si>
  <si>
    <t>RSD FLAM GEYSER BRG 3024 RPR</t>
  </si>
  <si>
    <t>RSD PATTON BRG 3015 RPR</t>
  </si>
  <si>
    <t>RSD KANASKET BRG 3037OX RPR</t>
  </si>
  <si>
    <t>RSD CEDAR GROVE BRG 3164 RPR</t>
  </si>
  <si>
    <t>RSD BRISSACK BRG 1116A RPR</t>
  </si>
  <si>
    <t>RSD DUVALL BRG 1136A RPR</t>
  </si>
  <si>
    <t>RSD YORK BRG 225C RPR</t>
  </si>
  <si>
    <t>RSD UPPER PRESTON RD GDRL ADJ</t>
  </si>
  <si>
    <t>RSD 144TH 142ND PAVE PRES</t>
  </si>
  <si>
    <t>RSD SE 232ND ST GDRL ADJ</t>
  </si>
  <si>
    <t>RSD SE 224TH ST GDRL ADJ</t>
  </si>
  <si>
    <t>RSD HRP VASHON HWY SW OLD</t>
  </si>
  <si>
    <t>RSD HRP SE 384 AND SE 383 OLD</t>
  </si>
  <si>
    <t>RSD HRP MOUNTN VIEW RD NE OLD</t>
  </si>
  <si>
    <t>RSD HRP BECN COAL MINE RD OLD</t>
  </si>
  <si>
    <t>RSD BRAC WD DUV BRG 1136E RPR</t>
  </si>
  <si>
    <t>RSD BRAC LANDSBRG BRG 3075 RPR</t>
  </si>
  <si>
    <t>RSD CWP OBSOLETE IT SYS RPLMNT</t>
  </si>
  <si>
    <t>RSD GRNWTR BRG 3050A LD UPGRD</t>
  </si>
  <si>
    <t>RSD HRP VASHON HWY SW</t>
  </si>
  <si>
    <t>RSD HRP SE 384TH AND SE 383RD</t>
  </si>
  <si>
    <t>RSD HRP MOUNTAIN VIEW RD NE</t>
  </si>
  <si>
    <t>RSD HRP BEACON COAL MINE RD S</t>
  </si>
  <si>
    <t>RSD CURB RAMP REPLACEMENT</t>
  </si>
  <si>
    <t>RSD FC GRN RVR RD SLIDE REPAIR</t>
  </si>
  <si>
    <t>RSD FC 428TH AV CULVERT RPLCMT</t>
  </si>
  <si>
    <t>RSD BARING BRG 509A RPR</t>
  </si>
  <si>
    <t>RSD BEAL RD SW</t>
  </si>
  <si>
    <t>RSD CHERRY VALLEY ROAD</t>
  </si>
  <si>
    <t>RSD REINIG ROAD</t>
  </si>
  <si>
    <t>RSD FOSS RIVER BRG 2605A PAINT</t>
  </si>
  <si>
    <t>RSD 2019 BRIDGE WASHING</t>
  </si>
  <si>
    <t>RSD SUNDAY CR BRG 364C RPR</t>
  </si>
  <si>
    <t>RSD 22233 NE 170TH PL CULVERT</t>
  </si>
  <si>
    <t>RSD S 42ND ST SCHOOL PTHWY</t>
  </si>
  <si>
    <t>RSD CIP DBASE RPLCMNT</t>
  </si>
  <si>
    <t>RSD HRP BCON COAL MINE RD S</t>
  </si>
  <si>
    <t>RSD HRP 236A SE SE 384 ST</t>
  </si>
  <si>
    <t>RSD SW 108&amp;8 AV SW RNDBT REVSN</t>
  </si>
  <si>
    <t>RSD HRP SE GREEN VALLEY RD</t>
  </si>
  <si>
    <t>RSD OVERFLW BR 3217 OVLY</t>
  </si>
  <si>
    <t>RSD STOSSEL BR 1023A GUSSETS</t>
  </si>
  <si>
    <t>RSD PRESTON FRNT BRG 5046 OVLY</t>
  </si>
  <si>
    <t>RSD HRP SE EDGEWICK ROAD</t>
  </si>
  <si>
    <t>RSD  BRNG BR TMBR.SCR RPR 2019</t>
  </si>
  <si>
    <t>RSD 2019 LK DRTHY LJM BR359B</t>
  </si>
  <si>
    <t>RSD STORM MIDDLE FORK RD RPR</t>
  </si>
  <si>
    <t>RSD ORILLIA ROAD S OVERLAY</t>
  </si>
  <si>
    <t>RSD NE NOVELTY HILL WINTR 2020</t>
  </si>
  <si>
    <t>RSD HRP 194TH AVENUE SE</t>
  </si>
  <si>
    <t>RSD HRP RIVERBEND COMMUNITY</t>
  </si>
  <si>
    <t>RSD BEAR CREEK BRG#480A APPRCH</t>
  </si>
  <si>
    <t xml:space="preserve">CSA </t>
  </si>
  <si>
    <t>Estimated Total Cost</t>
  </si>
  <si>
    <t>Project Estimate</t>
  </si>
  <si>
    <t>Project Budget</t>
  </si>
  <si>
    <t>Project Fully Funded?
(Estimate vs. Budget)</t>
  </si>
  <si>
    <t>1st Quarter Percent O/U Plan</t>
  </si>
  <si>
    <t>Risk Level</t>
  </si>
  <si>
    <t>Status</t>
  </si>
  <si>
    <t>Project Status</t>
  </si>
  <si>
    <t>2019 Bridge Load Rating Program</t>
  </si>
  <si>
    <t>Su</t>
  </si>
  <si>
    <t>Status is varied for program work</t>
  </si>
  <si>
    <t xml:space="preserve">Up to 30 projects planned for 2019. Seven (7) projects completed in-house and five (5) consultant projects completed this year. </t>
  </si>
  <si>
    <t xml:space="preserve">Bridge Load Upgrade Safety Program </t>
  </si>
  <si>
    <t>Various dates for program work</t>
  </si>
  <si>
    <t>Ad not scheduled</t>
  </si>
  <si>
    <t>Jacobs currently reviewing 12 bridges for potential upgrade feasibility and costs. Draft report anticipated Q4 2021</t>
  </si>
  <si>
    <t>2021 Bridge Priority Maintenance</t>
  </si>
  <si>
    <t>Multiple entries in CIP Database</t>
  </si>
  <si>
    <t>In-house</t>
  </si>
  <si>
    <t>Dockton Seawall Repair</t>
  </si>
  <si>
    <t>November
2019</t>
  </si>
  <si>
    <t xml:space="preserve">Project Phase II reached substantial completion 9/29/20. Funded out of Quick Response. </t>
  </si>
  <si>
    <t>Flaming Geyser Bridge #3024 Painting</t>
  </si>
  <si>
    <t>July
2020</t>
  </si>
  <si>
    <t>May
2020</t>
  </si>
  <si>
    <t>Project reached physical completion w/ Mericka Group 11/6/20.</t>
  </si>
  <si>
    <t>February
2021</t>
  </si>
  <si>
    <t>Substantially Complete</t>
  </si>
  <si>
    <t>Construction w/ Massana Construction, Inc. substantially complete May 2021.  Funded out of Quick Response.</t>
  </si>
  <si>
    <t>March
2021</t>
  </si>
  <si>
    <t>August
2020</t>
  </si>
  <si>
    <t>Construction w/ Combined Construction substantially complete April 2021</t>
  </si>
  <si>
    <t>Fish Hatchery Bridge #61B Emergent Repair - Flood Control District</t>
  </si>
  <si>
    <t>July
2021</t>
  </si>
  <si>
    <t>April
2021</t>
  </si>
  <si>
    <t xml:space="preserve">Truong </t>
  </si>
  <si>
    <t>September
2021</t>
  </si>
  <si>
    <t>May
2021</t>
  </si>
  <si>
    <t>April        2022</t>
  </si>
  <si>
    <t>February 2022</t>
  </si>
  <si>
    <t xml:space="preserve">100% Design complete w/ DEA December 2021. </t>
  </si>
  <si>
    <t>Fifteen Mile Creek Bridge #493C - Flood Control District</t>
  </si>
  <si>
    <t>January
2023</t>
  </si>
  <si>
    <t>November
2022</t>
  </si>
  <si>
    <t>June
2023</t>
  </si>
  <si>
    <t>March
2023</t>
  </si>
  <si>
    <t>April
2024</t>
  </si>
  <si>
    <t>November
2023</t>
  </si>
  <si>
    <t>Jin</t>
  </si>
  <si>
    <t>February
2024</t>
  </si>
  <si>
    <t>October
2023</t>
  </si>
  <si>
    <t>Preliminary Design</t>
  </si>
  <si>
    <t>NE Tolt Hill Road Repair - Winter 2020</t>
  </si>
  <si>
    <t xml:space="preserve">Duvall Slough Bridge #1136B Re-Deck </t>
  </si>
  <si>
    <t xml:space="preserve">Jin </t>
  </si>
  <si>
    <t>Not Scheduled</t>
  </si>
  <si>
    <t xml:space="preserve">     Roadway and Roadside</t>
  </si>
  <si>
    <t>NE Novelty Hill Rd Slide - Emergency Repair</t>
  </si>
  <si>
    <t>July 
2020</t>
  </si>
  <si>
    <t>Emergency Declaration 
2020</t>
  </si>
  <si>
    <t xml:space="preserve">Construction w/ GSI began in July 2020. Road opened 7/24/20. Funded out of Quick Response. </t>
  </si>
  <si>
    <t>2019 Pavement Preservation - Countywide</t>
  </si>
  <si>
    <t>July
2019</t>
  </si>
  <si>
    <t>April
2019</t>
  </si>
  <si>
    <t xml:space="preserve">Project reached substantial completion in July 2020. </t>
  </si>
  <si>
    <t>2019/20 New Guardrail Construction - Traffic Safety Program/Countywide</t>
  </si>
  <si>
    <t>September
2020</t>
  </si>
  <si>
    <t>June
2020</t>
  </si>
  <si>
    <t>Construction w/ Petersen Brothers Inc. began 9/8/20. Project reached substantial completion on 12/4/20.</t>
  </si>
  <si>
    <t xml:space="preserve">Project reached substantial completion w/ RNCW 12/21/20. Funded out of Quick Response. </t>
  </si>
  <si>
    <t>2021 High Risk Paving Ames Lake Carnation</t>
  </si>
  <si>
    <t>June
2021</t>
  </si>
  <si>
    <t>Construction completed June 2021. Project charges are processing.</t>
  </si>
  <si>
    <t>Not in CIP Database</t>
  </si>
  <si>
    <t>March
2020</t>
  </si>
  <si>
    <t>Project reached substantial completion w/ Icon 2/23/21 (includes 11.1 miles of County roads and 3.2 miles for the City and utility companies).</t>
  </si>
  <si>
    <t>2021 High Risk Paving Alpental Access Rd</t>
  </si>
  <si>
    <t>304th St Haul Road Mitigation</t>
  </si>
  <si>
    <t xml:space="preserve">Included in 2021 Countywide Pavement Preservation Program contract. Paving completed July 2021. </t>
  </si>
  <si>
    <t>2019/20 Guardrail Preservation Tier 2 Roadways - Traffic Safety Program/Countywide</t>
  </si>
  <si>
    <t>October
2020</t>
  </si>
  <si>
    <t>Tier 2 roadway guardrail construction w/ Petersen Brother substantially complete July 2021.</t>
  </si>
  <si>
    <t>2021 Pavement Preservation - Countywide</t>
  </si>
  <si>
    <t xml:space="preserve">Construction with Lakeside Industries, Inc. began July 2021. Substantial completion anticipated May 2022. </t>
  </si>
  <si>
    <t>2022 Pavement Preservation</t>
  </si>
  <si>
    <t>Planning</t>
  </si>
  <si>
    <t xml:space="preserve">New project; anticipated to advertise Spring 2022. CWP Roadway Preservation funding. </t>
  </si>
  <si>
    <t>2019/20 Guardrail Preservation Tier 3 Roadways - Traffic Safety Program/Countywide</t>
  </si>
  <si>
    <t>February 
2022</t>
  </si>
  <si>
    <t>January
2022</t>
  </si>
  <si>
    <t xml:space="preserve">Final Design in progress. Tier 3 on track to advertise January 2022. Delays due to utility relocation coordination. </t>
  </si>
  <si>
    <t xml:space="preserve">     Roadway and Roadside (cont.)</t>
  </si>
  <si>
    <t>244th Ave NE Winter 2020 Slide Repair</t>
  </si>
  <si>
    <t>Wang</t>
  </si>
  <si>
    <t>April
2023</t>
  </si>
  <si>
    <t>School Safety</t>
  </si>
  <si>
    <t>All 4 projects scheduled for 2021 completed: Lake view Elementary, 8th Ave S ADA Ramp and Marked Crosswalk, Chief Kanim Middle School, and Northwood Middle School.</t>
  </si>
  <si>
    <t>Construction w/ NPM Construction began 10/1/20. Project reached substantial completion 12/12/20.</t>
  </si>
  <si>
    <t>May 
2022</t>
  </si>
  <si>
    <t xml:space="preserve">March
2022  </t>
  </si>
  <si>
    <t>100% PS&amp;E Package completed April 2021. Weather-dependent work impacted advertisement date - construction will be staged and extended to 2022. Combined contract with 360th School Pathway Project.</t>
  </si>
  <si>
    <t>Traffic Control</t>
  </si>
  <si>
    <t>Traffic Safety Program</t>
  </si>
  <si>
    <t>Various</t>
  </si>
  <si>
    <t xml:space="preserve">Construction w/ Interwest substantially complete 10/19/2021. Landscaping work taking place December 2021. </t>
  </si>
  <si>
    <t>TBD
2022</t>
  </si>
  <si>
    <t>May
2022</t>
  </si>
  <si>
    <t>March
2022</t>
  </si>
  <si>
    <t>February
2022</t>
  </si>
  <si>
    <t>June
2022</t>
  </si>
  <si>
    <t>April
2022</t>
  </si>
  <si>
    <t>SE Kent-Kangley Rd at Landsburg (Mid-Term) - Traffic Safety Program</t>
  </si>
  <si>
    <t>July
2022</t>
  </si>
  <si>
    <t>August
2023</t>
  </si>
  <si>
    <t>90% Design in progress; anticipated complete January 2022. Construction has been awarded 2023 Congestion Mitigation and Air Quality Improvement funds. Grant construction obligation date of 6/1/2023</t>
  </si>
  <si>
    <t>Avondale Rd NE at Cottage Lake Elementary Safety Improvements</t>
  </si>
  <si>
    <t>SE Covington Sawyer Rd Sightline Improvements- CWP High Collision Safety</t>
  </si>
  <si>
    <t>March 
2024</t>
  </si>
  <si>
    <t>NE Woodinville Duvall at West Snoqualmie Valley NE Roundabout</t>
  </si>
  <si>
    <t>Traffic Control (cont.)</t>
  </si>
  <si>
    <t>Rainier S and Lakeridge Drive Intersection</t>
  </si>
  <si>
    <t>Zhen</t>
  </si>
  <si>
    <t>February 2024</t>
  </si>
  <si>
    <t xml:space="preserve">    Drainage</t>
  </si>
  <si>
    <t>Various entries for program work</t>
  </si>
  <si>
    <t xml:space="preserve">Project reached substantial completion 9/30/20. </t>
  </si>
  <si>
    <t>162 Ave SE @ 166 Court Design - Flood Control District</t>
  </si>
  <si>
    <t>Project reach substantial completion w/ Marshbank 11/5/20.</t>
  </si>
  <si>
    <t xml:space="preserve">178th  Slide Repair </t>
  </si>
  <si>
    <t>Project reach substantial completion 11/5/20. Funded out of the 2019 - 2020 operating budget.</t>
  </si>
  <si>
    <t>Drainage Preservation - Division Shouldering</t>
  </si>
  <si>
    <t>Dulan</t>
  </si>
  <si>
    <t>SE 380 Place at SR 164 Culvert Replacement - Flood Control District</t>
  </si>
  <si>
    <t xml:space="preserve">June
2022  </t>
  </si>
  <si>
    <t xml:space="preserve">Old Cascade Miller River Bridge West
</t>
  </si>
  <si>
    <t xml:space="preserve">Old Cascade Miller River Bridge East
</t>
  </si>
  <si>
    <t xml:space="preserve">See 1129595 above. </t>
  </si>
  <si>
    <t>S 106th St (18th Ave S) -
Flood Control District</t>
  </si>
  <si>
    <t xml:space="preserve">Quach </t>
  </si>
  <si>
    <t>August
2022</t>
  </si>
  <si>
    <t xml:space="preserve">100% Design complete. Construction moved to 2022 to accommodate for property easement acquisition. </t>
  </si>
  <si>
    <t>Sahalee at 4600 Block</t>
  </si>
  <si>
    <t>August 2022</t>
  </si>
  <si>
    <t>100% Design complete. Construction extended to 2022 due to crew availability. Funded by Drainage Preservation.</t>
  </si>
  <si>
    <t>TBD</t>
  </si>
  <si>
    <r>
      <t>Petrovitsky Road and 134</t>
    </r>
    <r>
      <rPr>
        <vertAlign val="superscript"/>
        <sz val="12"/>
        <color theme="1"/>
        <rFont val="Calibri"/>
        <family val="2"/>
        <scheme val="minor"/>
      </rPr>
      <t>th</t>
    </r>
    <r>
      <rPr>
        <sz val="12"/>
        <color theme="1"/>
        <rFont val="Calibri"/>
        <family val="2"/>
        <scheme val="minor"/>
      </rPr>
      <t xml:space="preserve"> Ave SE</t>
    </r>
  </si>
  <si>
    <t xml:space="preserve">Mitchell </t>
  </si>
  <si>
    <t>May 
2024</t>
  </si>
  <si>
    <t>Petrovitsky Road at 20300 Block</t>
  </si>
  <si>
    <t xml:space="preserve">See 1131526 above. CN in 2024. </t>
  </si>
  <si>
    <r>
      <t>Petrovitsky Road at 151</t>
    </r>
    <r>
      <rPr>
        <vertAlign val="superscript"/>
        <sz val="12"/>
        <color theme="1"/>
        <rFont val="Calibri"/>
        <family val="2"/>
        <scheme val="minor"/>
      </rPr>
      <t>st</t>
    </r>
    <r>
      <rPr>
        <sz val="12"/>
        <color theme="1"/>
        <rFont val="Calibri"/>
        <family val="2"/>
        <scheme val="minor"/>
      </rPr>
      <t xml:space="preserve"> Ave SE</t>
    </r>
  </si>
  <si>
    <t>Langston at South 125th
Flood Control District</t>
  </si>
  <si>
    <t>October
2022</t>
  </si>
  <si>
    <t>September 2022</t>
  </si>
  <si>
    <t xml:space="preserve">Consultant design negotiations in progress w/ Four Elements. Design anticipated to start Jan 2022. $778k funded for design (Construction not funded). </t>
  </si>
  <si>
    <t xml:space="preserve">NE 8th Lake Allen Outlet
Flood Control District </t>
  </si>
  <si>
    <t xml:space="preserve">CDR in progress; alternative selected by 1/31/2022. Delays in acquiring ROEs (high level of public resistance) continue to  impact project schedule.  </t>
  </si>
  <si>
    <t>SE 384th St at #17110 West of 176th Ave SE Drainage Improvement</t>
  </si>
  <si>
    <t>July
2023</t>
  </si>
  <si>
    <t xml:space="preserve">Planning; working on RFP for consultant design. Design must be obligated by July 2022. Awarded $800k CRAB funds for design and construction for 2021 - 2023 biennium. </t>
  </si>
  <si>
    <t>Green River Rd
(In-house)</t>
  </si>
  <si>
    <t>Project reached substantial completion 8/27/20.</t>
  </si>
  <si>
    <t>Snoqualmie Valley Flood Mitigation Study
Flood Control District</t>
  </si>
  <si>
    <t xml:space="preserve">Feasibility study for 2021-2022. Consultant design anticipated to start June 2022. </t>
  </si>
  <si>
    <t>SE 384th St at 176th Ave SE
Flood Control District</t>
  </si>
  <si>
    <t xml:space="preserve">TBD </t>
  </si>
  <si>
    <t xml:space="preserve">Preliminary Design to start January 2022. Waiting for ROEs to start project. FCD funded. </t>
  </si>
  <si>
    <t>Drainage - Fish Passage Program</t>
  </si>
  <si>
    <t>NE Lake Joy Rd at NE 118th Pl Culvert Replacement
(Consultant)</t>
  </si>
  <si>
    <t xml:space="preserve">Completed 10/15/21 with XL Tech. Mitigation is upcoming. </t>
  </si>
  <si>
    <t>NE 24th St @33609
(In-house)</t>
  </si>
  <si>
    <t>July 
2023</t>
  </si>
  <si>
    <t xml:space="preserve">90% Design in progress. Anticipated to complete March 2022.  Received Flood Reduction Grant for 2023 CN.  Construction to start summer 2023 due to flooding from beaver activity. </t>
  </si>
  <si>
    <t>SE 432nd St @27609
(In-house)</t>
  </si>
  <si>
    <t>2023</t>
  </si>
  <si>
    <t xml:space="preserve">99% Design and ROW in progress. In house construction cost estimate is underway. </t>
  </si>
  <si>
    <t>Bear Creek Basin (3) - Avondale Culvert Replacement
(Consultant)</t>
  </si>
  <si>
    <t>Bear Creek/Sammamish Area</t>
  </si>
  <si>
    <t>No Estimate</t>
  </si>
  <si>
    <t>Adequate funding identified - current is less than or equal to ITD budget</t>
  </si>
  <si>
    <t>99% Design in progress w/ TetraTech; anticipated complete June 2022. Delays due to obtaining properly documented invoices and resolve SCS issues.</t>
  </si>
  <si>
    <t>Drainage - Fish Passage Program (cont.)</t>
  </si>
  <si>
    <t>Bear Creek Basin (3) - 165th Culvert Replacement
 (Consultant)</t>
  </si>
  <si>
    <t xml:space="preserve">See above.  </t>
  </si>
  <si>
    <t>Bear Creek Basin (3) - 128th Culvert Replacement
(Consultant)</t>
  </si>
  <si>
    <t>284th Ave SE @ 46913 Culvert Replacement</t>
  </si>
  <si>
    <t xml:space="preserve">Preliminary Design in progress. Project is programmed for 2022 construction; more CN funding needed. Concerns ROW may impact schedule; solidifying ROW plans ongoing. </t>
  </si>
  <si>
    <t>156th SE at SE 240th Culvert</t>
  </si>
  <si>
    <t xml:space="preserve">In house design anticipated to start Q2 2022. Construction was extended to 2023 to coordinate with 15 mile creek project. Schedule pending until more information available from procurement. </t>
  </si>
  <si>
    <t>NE Woodinville Duvall Rd at NE 172nd St
(Consultant)</t>
  </si>
  <si>
    <t xml:space="preserve">Wang </t>
  </si>
  <si>
    <t>June 
2023</t>
  </si>
  <si>
    <t>May 
2023</t>
  </si>
  <si>
    <t xml:space="preserve">60% Design in progress w/KPFF; final design anticipated to complete April 2022. $4.3 million REET Funding received; goal is to construct summer 2022---Construction will now be 2023. </t>
  </si>
  <si>
    <t>S 370th St @ Enchanted Pkwy S
(In-house)</t>
  </si>
  <si>
    <t xml:space="preserve">30% Design; On hold due to limited staff capacity.  Project schedule has been impacted as staff focus design efforts on projects programmed for construction. Funding for construction is uncertain due to no fish in region. </t>
  </si>
  <si>
    <t>SE 317th &amp;Thomas Rd SE
(In-house)</t>
  </si>
  <si>
    <t xml:space="preserve">Preliminary Design; CDR delayed. On hold due to limited staff capacity. </t>
  </si>
  <si>
    <t>180th Ave SE at SE 408th
 (Consultant)</t>
  </si>
  <si>
    <t xml:space="preserve">Project suspended at 30% Design (w/KPFF). Schedule and cost impacts due to ongoing coordination with Muckleshoot Tribal Council; Muckleshoot Planning reviewing alternatives. </t>
  </si>
  <si>
    <t>185th Ave NE at NE 179th
(Consultant)</t>
  </si>
  <si>
    <t xml:space="preserve">CDR and 30% Design in progress. Negotiating Phase II amendment to extend KPFF. Design considerations as road is sole access for 125 houses. </t>
  </si>
  <si>
    <t>Fairwood E of 151st Culvert
(Consultant)</t>
  </si>
  <si>
    <t>CN not scheduled</t>
  </si>
  <si>
    <t>Consultant contract advertisement anticipated Q1 2021 (previously 2020). MOU signed in November 2020.</t>
  </si>
  <si>
    <t>17401 SE 240 Street SE Culvert
(Consultant)</t>
  </si>
  <si>
    <t xml:space="preserve">Consultant design; likely contract will be signed April 2022. Schedule delays due to drilling and obtaining ROEs; anticipate 100% Design by May 2023. Construction is not funded. </t>
  </si>
  <si>
    <t>SE Fairwood Blvd at 151st Ave SE Culvert
(Consultant)</t>
  </si>
  <si>
    <t xml:space="preserve">Consultant design contract with HRD executed in September 2021. Delays in executing consultant contract have impacted design schedule. WLRD is the lead. </t>
  </si>
  <si>
    <t>Key:</t>
  </si>
  <si>
    <t>Schedule Risk Level Legend</t>
  </si>
  <si>
    <t>Substantial risk</t>
  </si>
  <si>
    <t>Moderate risk</t>
  </si>
  <si>
    <t>Low to no risk</t>
  </si>
  <si>
    <t>Project Type</t>
  </si>
  <si>
    <t>Project Manager</t>
  </si>
  <si>
    <t>YTD 2020 Percentage = (Actuals - Forecast)/Forecast</t>
  </si>
  <si>
    <t>Standalone</t>
  </si>
  <si>
    <t>Kosai-Eng</t>
  </si>
  <si>
    <t>Master</t>
  </si>
  <si>
    <t>RSD CWP GUARDRAIL PRESERVATION</t>
  </si>
  <si>
    <t>Admin</t>
  </si>
  <si>
    <t>Foote</t>
  </si>
  <si>
    <t>Ho</t>
  </si>
  <si>
    <t>COAL CREEK BRG 3035A REPL</t>
  </si>
  <si>
    <t>Subproject</t>
  </si>
  <si>
    <t>AMES LK TRS BRG 1320A REPL</t>
  </si>
  <si>
    <t>UPR TOKUL CK BRG 271B REPL</t>
  </si>
  <si>
    <t>BARING BRG 509A REPL</t>
  </si>
  <si>
    <t>277TH ST BRG 3126 REPL</t>
  </si>
  <si>
    <t>Fifteen Mile Creek Bridge #493C Replacement</t>
  </si>
  <si>
    <t>Boise X Connection #3035 Replacement</t>
  </si>
  <si>
    <t>RSD QUICK RESPONSE</t>
  </si>
  <si>
    <t>Posey</t>
  </si>
  <si>
    <t>RSD CWP GUARDRAIL CONSTRUCTION</t>
  </si>
  <si>
    <t>McManus</t>
  </si>
  <si>
    <t>subproject</t>
  </si>
  <si>
    <t>Bleasdale</t>
  </si>
  <si>
    <t>Bridge and Construction</t>
  </si>
  <si>
    <t>Maintenance</t>
  </si>
  <si>
    <t>Design and Traffic</t>
  </si>
  <si>
    <t>1138763</t>
  </si>
  <si>
    <r>
      <t xml:space="preserve">RSD 2019-20 GUARDRAIL PRESERVATION 2 </t>
    </r>
    <r>
      <rPr>
        <i/>
        <sz val="11"/>
        <rFont val="Calibri"/>
        <family val="2"/>
        <scheme val="minor"/>
      </rPr>
      <t>NEW</t>
    </r>
  </si>
  <si>
    <t>2020 Bridge Washing</t>
  </si>
  <si>
    <t>Berrydale OX 3080OX Deck Repair</t>
  </si>
  <si>
    <t>4 Creek Ranch 5044 Deck Repair</t>
  </si>
  <si>
    <t>2020 Bridge Priority Maintenance Project 4</t>
  </si>
  <si>
    <t>2020 Bridge Priority Maintenance Project 5</t>
  </si>
  <si>
    <t>Projects TBD</t>
  </si>
  <si>
    <t>164th Place and Covington Sawyer Road</t>
  </si>
  <si>
    <t>16th Avenue SW Pedestrian Improvement</t>
  </si>
  <si>
    <t>TBD -- early action countermeasures when next High Collision report is released</t>
  </si>
  <si>
    <t>RSD FC NE 8S@LK ALLEN OLET CDR</t>
  </si>
  <si>
    <t>1138337</t>
  </si>
  <si>
    <t>SE 432nd Street at 27606</t>
  </si>
  <si>
    <t>Active</t>
  </si>
  <si>
    <t>EAC (Current)</t>
  </si>
  <si>
    <t>Lifetime Appropriation</t>
  </si>
  <si>
    <t>EAC Gate 3</t>
  </si>
  <si>
    <t>RSD EMRGNT NEED-EXISTING PRJ</t>
  </si>
  <si>
    <t/>
  </si>
  <si>
    <t>RSD CIP GRANT CONTIGENCY</t>
  </si>
  <si>
    <t>RSD CAP PROJ O S FUND 3860</t>
  </si>
  <si>
    <t>RSD ROADS-COUNTY ROAD CONST</t>
  </si>
  <si>
    <t>RSD 177 AVE SE DRG IMP</t>
  </si>
  <si>
    <t>RSD TOLT BRG 1834A RP WNTR2020</t>
  </si>
  <si>
    <t>RSD 2016 BITUMINOUS SURF TRTMT</t>
  </si>
  <si>
    <t>RSD 2016 HOT MIX ASPHALT O/L</t>
  </si>
  <si>
    <t>Project</t>
  </si>
  <si>
    <t>Life to Date Budget</t>
  </si>
  <si>
    <t>Life to Date Expenditures</t>
  </si>
  <si>
    <t>Current Year Adjusted Budget</t>
  </si>
  <si>
    <t>Year to Date Expenditures</t>
  </si>
  <si>
    <t>YTD Commitment</t>
  </si>
  <si>
    <t>LTD Balance</t>
  </si>
  <si>
    <t>YTD Balance</t>
  </si>
  <si>
    <t>CurrentEstimate</t>
  </si>
  <si>
    <t>Baseline Estimate</t>
  </si>
  <si>
    <t>RSD EMERGENT NEED-EXISTING PROJECTS</t>
  </si>
  <si>
    <t>RSD WOODINVILLE DUVAL ITS (100415)</t>
  </si>
  <si>
    <t>RSD W SNOQ VY RD /NE124-W/D RD</t>
  </si>
  <si>
    <t>Harris</t>
  </si>
  <si>
    <t>Hicker</t>
  </si>
  <si>
    <t>RSD TOLT BRG 1834A EMGY RPR</t>
  </si>
  <si>
    <t>RSD NE NVLTY HILL RD SIDEWALK</t>
  </si>
  <si>
    <t>RSD PATTON DRD 3015 BKT RPR</t>
  </si>
  <si>
    <t>RSD WSD HWY SW DEGRADTN</t>
  </si>
  <si>
    <t>RSD 304 ST HAUL RD  MITGN</t>
  </si>
  <si>
    <t>RSD 2019 DVD PWLL RD RPR 33621</t>
  </si>
  <si>
    <t>RSD CURB REPLACEMENT 3855</t>
  </si>
  <si>
    <t>RSD HRP BCON MINE RD S</t>
  </si>
  <si>
    <t>RSD HRPSE GREENVALLEY RD</t>
  </si>
  <si>
    <t>Schwartz</t>
  </si>
  <si>
    <t>RSD SE PTRVSKY @ 151ST A SE</t>
  </si>
  <si>
    <t>RSD SE PTRVSKY @ 20300BLK</t>
  </si>
  <si>
    <t>RSD UNION HILL@225 BOXCULVERT</t>
  </si>
  <si>
    <t>RSD CHERRY VALLEY RD</t>
  </si>
  <si>
    <t>RSD BRAC WD BRG 1136E RPR</t>
  </si>
  <si>
    <t>RSD 2019 BRDIGE WASHING</t>
  </si>
  <si>
    <t>RSD OVERFLW BR #3217 OVLY</t>
  </si>
  <si>
    <t>RSD STOSSEL BR 1032A GUSSETTS</t>
  </si>
  <si>
    <t>RSD BRNG BR TMBR SCR RPR 2019</t>
  </si>
  <si>
    <t>RSD2019 LK DRTHY LKJM BR359B</t>
  </si>
  <si>
    <t>HIGH COLLISION SIGNING AND STRIPING</t>
  </si>
  <si>
    <t>HIGH COLLISION MARKING REVISION</t>
  </si>
  <si>
    <t>HIGH COLLISION SIGHTLINE IMPROVEMENT</t>
  </si>
  <si>
    <t>HIGH COLLISION SIGNAL MODIFICATIONS</t>
  </si>
  <si>
    <t>2017 HIGH FRICTION SURFACE TREATMENT</t>
  </si>
  <si>
    <t>RSD HIGH COLL MARKING REV2</t>
  </si>
  <si>
    <t>RSD 2020 HIGH FRCTN SFC TRTMT</t>
  </si>
  <si>
    <t>RSD 2019-20 GUARDRAIL CONST</t>
  </si>
  <si>
    <t>RSD FC SE 162 A @ 166 CT CDR</t>
  </si>
  <si>
    <t>RSD FC FIFTEEN ML CR BRG#493C</t>
  </si>
  <si>
    <t>LeSmith</t>
  </si>
  <si>
    <t>Kunihiro</t>
  </si>
  <si>
    <t>RSD TRANSVERSE RUMBLE STRIPS</t>
  </si>
  <si>
    <t>Yeatts</t>
  </si>
  <si>
    <t>Crippen</t>
  </si>
  <si>
    <t>RSD NE MAINT FACILITY CNST</t>
  </si>
  <si>
    <t>Berryessa</t>
  </si>
  <si>
    <t>RSD SE 432ND CULVERT REPLACEMENT</t>
  </si>
  <si>
    <t>RSD CWP 2019-20 Bridge Safety</t>
  </si>
  <si>
    <t>Mileti</t>
  </si>
  <si>
    <t>SumOfCommitment</t>
  </si>
  <si>
    <t>Current Estimate</t>
  </si>
  <si>
    <t>Baseleine Estimate</t>
  </si>
  <si>
    <t>RSD S 96 ST &amp; 8 AVE S SINKHOLE</t>
  </si>
  <si>
    <t>RSD FACIL PRESERVATION CW</t>
  </si>
  <si>
    <t>RSD SWM2 XPIPE NE 124 ST&amp;164 AVE NE</t>
  </si>
  <si>
    <t>RSD SWM2 S 96 ST STORMWATER PIPES</t>
  </si>
  <si>
    <t>RSD SWM2 CROSSPIPE 229 DRIVE SE</t>
  </si>
  <si>
    <t>Mott/Sahagun</t>
  </si>
  <si>
    <t>Project #</t>
  </si>
  <si>
    <t>CSA</t>
  </si>
  <si>
    <t xml:space="preserve">Construction Contract Advertisement </t>
  </si>
  <si>
    <t xml:space="preserve">Construction Start </t>
  </si>
  <si>
    <t>Current Project Phase</t>
  </si>
  <si>
    <t>Additional Status Information</t>
  </si>
  <si>
    <t>2019 Bridge Priority Maintenance</t>
  </si>
  <si>
    <t xml:space="preserve">SE King County; Snoqualmie Valley; Vashon/Maury
</t>
  </si>
  <si>
    <t>Not applicable, In House Construction</t>
  </si>
  <si>
    <t>Various dates for program work.</t>
  </si>
  <si>
    <t xml:space="preserve">Status is varied for program work. </t>
  </si>
  <si>
    <t>Foss River Bridge #2605A Painting</t>
  </si>
  <si>
    <t>Q2 2019</t>
  </si>
  <si>
    <t>Q3 2019</t>
  </si>
  <si>
    <t>Landsburg Bridge #3075 Deck Repair</t>
  </si>
  <si>
    <t>Woodinville Duvall Bridge #1136E Deck Repair</t>
  </si>
  <si>
    <t>Coal Creek Bridge #3035A Replacement</t>
  </si>
  <si>
    <t>Q1 2021</t>
  </si>
  <si>
    <t>Q2 2021</t>
  </si>
  <si>
    <t>S 277th St. Bridge #3126 Replacement</t>
  </si>
  <si>
    <t>Upper Tokul Creek Bridge #271B Replacement</t>
  </si>
  <si>
    <t>Q1 2022</t>
  </si>
  <si>
    <t>Q2 2022</t>
  </si>
  <si>
    <t>Ames Lake Trestle Bridge #1320A Replacement</t>
  </si>
  <si>
    <t>Q1 2023</t>
  </si>
  <si>
    <t>Q2 2023</t>
  </si>
  <si>
    <t>Baring Bridge #509A Replacement</t>
  </si>
  <si>
    <t>Feb 2024</t>
  </si>
  <si>
    <t>Q1 2024</t>
  </si>
  <si>
    <t>Q4 2024</t>
  </si>
  <si>
    <t>FCD Fifteen Mile Creek Bridge #493C Feasibility Analysis for addressing bank erosion and backwatering</t>
  </si>
  <si>
    <t xml:space="preserve">Funded for design only. County will be seeking funding for construction. </t>
  </si>
  <si>
    <t>2018 CW Pavement Preservation</t>
  </si>
  <si>
    <t>Roadway</t>
  </si>
  <si>
    <t>Bear Creek/Sammamish Area; Four Creeks/Tiger Mountain Area; Greater Maple Valley/Cedar River Area</t>
  </si>
  <si>
    <t>Q2 2018</t>
  </si>
  <si>
    <t>Q3 2018</t>
  </si>
  <si>
    <t>2018 Bituminous Surface Treatment</t>
  </si>
  <si>
    <t>Greater Maple Valley/Cedar; SE King County Area River Area; West King County Areas</t>
  </si>
  <si>
    <t>2019 CW Pavement Preservation</t>
  </si>
  <si>
    <t>Bear Creek/Sammamish Area; Four Creeks/Tiger Mountain Area; Snoqualmie Valley/NE King County Area; West King County Areas</t>
  </si>
  <si>
    <t>2020 CW Pavement Preservation</t>
  </si>
  <si>
    <t>Locations TBD</t>
  </si>
  <si>
    <t>Q2 2020</t>
  </si>
  <si>
    <t>Q3 2020</t>
  </si>
  <si>
    <t>2019/20 School Zone Safety</t>
  </si>
  <si>
    <t>West King County Areas; Snoqualmie Valley/NE King County Area</t>
  </si>
  <si>
    <t>2017/18 Guardrail Preservation</t>
  </si>
  <si>
    <t>Snoqualmie Valley; Bear Creek/Samamish; Greater Maple Valley/Cedar River.</t>
  </si>
  <si>
    <t>Q1 2019</t>
  </si>
  <si>
    <t>SW 102 ST &amp; 8 Ave SW Roundabout</t>
  </si>
  <si>
    <t>SE 176 &amp; SE 171 Way Roundabout</t>
  </si>
  <si>
    <t>NE 165th St Flood Risk Reduction between 179th Place NE and 183rd Place NE south of Cottage Lake.</t>
  </si>
  <si>
    <t>Renton Ave Phase III sidewalk construction between 68th Avenue S and S 112th Street</t>
  </si>
  <si>
    <t>High Collision Sightline Improvements at S 360 St &amp; 32 Ave S</t>
  </si>
  <si>
    <t>Not applicable, In House Construction.</t>
  </si>
  <si>
    <t>Q4 2019</t>
  </si>
  <si>
    <t>2019/20 New Guardrail Construction</t>
  </si>
  <si>
    <t>Bear Creek/Sammamish Area; Four Creeks/Tiger Mountain Area; Greater Maple Valley/Cedar River Area; Vashon/Maury Island Area</t>
  </si>
  <si>
    <t>Q1 2020</t>
  </si>
  <si>
    <t>2019/20 Guardrail Preservation</t>
  </si>
  <si>
    <t>Locations TBD by Q2 2020</t>
  </si>
  <si>
    <t>NE Stillwater Hill Rd Reconstruction from SR 203 to NE Big Rock Road</t>
  </si>
  <si>
    <t xml:space="preserve">Redmond Ridge NE Roundabout at NE Alder Crest Drive </t>
  </si>
  <si>
    <t>S 360 St &amp; Military Road Roundabout</t>
  </si>
  <si>
    <t>218th Ave SE Reconstruction from SE Auburn Black Diamond Road to SE Green Valley Road</t>
  </si>
  <si>
    <t>Issaquah-Hobart at May Valley Roundabout</t>
  </si>
  <si>
    <t>Q4 2021</t>
  </si>
  <si>
    <t>SE Kent-Kangley Rd at SE Landsburg Roundabout</t>
  </si>
  <si>
    <t>Covington Way SE Intersection Improvements Study between SE Wax Road and the intersection with 164th Place SE</t>
  </si>
  <si>
    <t>School Pathway Project 42nd Ave South between S 278th Street and Valhalla Elementary School</t>
  </si>
  <si>
    <t>West King County Areas</t>
  </si>
  <si>
    <t>School Pathway Project S 360th St between 32nd Avenue S and the property line of Sequoyah Middle School</t>
  </si>
  <si>
    <t>School Pathway Project S 298th St between 36th Place S to 39th Place S</t>
  </si>
  <si>
    <t>2019 Drainage Preservation</t>
  </si>
  <si>
    <t>Bear Creek/Sammamish Area; Four Creeks/Tiger Mountain Area; Greater Maple Valley/Cedar River Area; Vashon/Maury Island Area; SE King County Area; Snoqualmie Valley/NE King County Area; West King County Areas</t>
  </si>
  <si>
    <t>S 96th St Stormwater Pipes</t>
  </si>
  <si>
    <t>55 Ave S Culvert south of S 277th</t>
  </si>
  <si>
    <t>Westside Highway near Cove Road</t>
  </si>
  <si>
    <t xml:space="preserve">Sunset Road Slide Repair near 18711 Sunset Road SW </t>
  </si>
  <si>
    <t>Job Order Contract August 2019</t>
  </si>
  <si>
    <t>Flood Control David Powell Road Repair A (Phase I) at 36621 SE David Powell Rd</t>
  </si>
  <si>
    <t>Flood Control David Powell Road Repair B (Phase II) on the 34500 block of David Powell Rd</t>
  </si>
  <si>
    <t>Drainage and Pavement Improvements on Old Cascade from Miller River Road to Miller River west bank</t>
  </si>
  <si>
    <t>Drainage and Pavement Improvements on Old Cascade to Miller River Bridge East</t>
  </si>
  <si>
    <t>Flood Control 162 Ave SE @ 166 Court Design of drainage project</t>
  </si>
  <si>
    <t>14900 W Snoqualimie Valley Road NE Culvert Replacement</t>
  </si>
  <si>
    <t>Sahalee at 4600 block culvert improvement</t>
  </si>
  <si>
    <t>Sahalee at 4800 block drainage pipe replacement</t>
  </si>
  <si>
    <r>
      <t>Petrovitsky Road and 134</t>
    </r>
    <r>
      <rPr>
        <vertAlign val="superscript"/>
        <sz val="12"/>
        <color theme="1"/>
        <rFont val="Calibri"/>
        <family val="2"/>
        <scheme val="minor"/>
      </rPr>
      <t>th</t>
    </r>
    <r>
      <rPr>
        <sz val="12"/>
        <color theme="1"/>
        <rFont val="Calibri"/>
        <family val="2"/>
        <scheme val="minor"/>
      </rPr>
      <t xml:space="preserve"> Ave SE culvert improvement</t>
    </r>
  </si>
  <si>
    <t>Petrovitsky Road at 20300 Blk culvert improvement</t>
  </si>
  <si>
    <r>
      <t>Petrovitsky Road at 151</t>
    </r>
    <r>
      <rPr>
        <vertAlign val="superscript"/>
        <sz val="12"/>
        <color theme="1"/>
        <rFont val="Calibri"/>
        <family val="2"/>
        <scheme val="minor"/>
      </rPr>
      <t>st</t>
    </r>
    <r>
      <rPr>
        <sz val="12"/>
        <color theme="1"/>
        <rFont val="Calibri"/>
        <family val="2"/>
        <scheme val="minor"/>
      </rPr>
      <t xml:space="preserve"> Ave SE culvert improvement</t>
    </r>
  </si>
  <si>
    <t>Flood Control 380 Place at SR 164 Culvert Replacement</t>
  </si>
  <si>
    <t>180TH AT 408TH culvert replacement</t>
  </si>
  <si>
    <t>WLRD Project</t>
  </si>
  <si>
    <t>185TH AT 179TH culvert replacement</t>
  </si>
  <si>
    <t>Design On Hold</t>
  </si>
  <si>
    <t>Design on Hold</t>
  </si>
  <si>
    <t>Design and construction of project contingent upon the availability of program funding.</t>
  </si>
  <si>
    <t>18430 NE 128TH WY culvert replacement</t>
  </si>
  <si>
    <t>RSD LAKE JOY AT 118TH culvert replacement</t>
  </si>
  <si>
    <t>RSD WD DUV AT 172ND culvert replacement</t>
  </si>
  <si>
    <t>RSD AVONDALE AND 144TH culvert replacement</t>
  </si>
  <si>
    <t>RSD 165TH AND 176TH culvert replacement</t>
  </si>
  <si>
    <t>RSD S 370TH ST culvert replacement</t>
  </si>
  <si>
    <t>RSD 33609 NE 24TH ST culvert replacement</t>
  </si>
  <si>
    <t>RSD 317TH AND THOMAS culvert replacement</t>
  </si>
  <si>
    <t>RSD 22233 NE 170TH PL culvert replacement</t>
  </si>
  <si>
    <t>In House</t>
  </si>
  <si>
    <t>RSD 28278 GREEN RVR RD culvert replacement</t>
  </si>
  <si>
    <t>RSD SE 432ND ST culvert replacement</t>
  </si>
  <si>
    <t>CN On Hold</t>
  </si>
  <si>
    <t>Construction On Hold</t>
  </si>
  <si>
    <t>Completed 15 bridge repair or maintenance projects in 2021.  Two planned deck repairs were delayed to 2022 because of supply chain issues.</t>
  </si>
  <si>
    <t>Bridge removal completed July 2021. Permanent fence removal installation to be completed Q1 2022</t>
  </si>
  <si>
    <t xml:space="preserve">Construction w/Active Construction, substantially complete November 2021. </t>
  </si>
  <si>
    <t xml:space="preserve">Construction w/Active Construction. Installation of bridge/detour delayed to Jan 2022; bridge team actively monitoring load limit on existing bridge. New bridge replacement scheduled to begin May 2022. 
</t>
  </si>
  <si>
    <t xml:space="preserve">100% Design in progress w/ Stantec; anticipated to complete July 2022. Federal Grant for (PE, ROW, &amp; CN). CN can be 100% funded if obligated by 9/21/2022--ROW acquisition is critical path. </t>
  </si>
  <si>
    <t xml:space="preserve">90% Design in progress w/ Jacobs; anticipated to  complete March 2022. </t>
  </si>
  <si>
    <t xml:space="preserve">90% Design in progress w/ HNTB; anticipated to be complete Q4 2022.   Design has been delayed due to additional time needed for execution of contract amendment.  This may impact permit/ROW acquisition. </t>
  </si>
  <si>
    <t xml:space="preserve">30% Design in progress; anticpated to complete March 2022. CDR completed December 2021. Construction moved from 2023 to 2024. </t>
  </si>
  <si>
    <t>30% Design w/ DEA in progress; anticipated complete March 2022. Construction needs to be obligated 9/20/2022. Design charette being prepared to accelerate schedule to meet WSDOT requirements in tight timeline.</t>
  </si>
  <si>
    <t>Preliminary Design anticipated to begin March 2022. Federal funds through Bridge Program Grant.</t>
  </si>
  <si>
    <t>North Fork Bridge #1221 Feasibility Study</t>
  </si>
  <si>
    <t xml:space="preserve">Construction completed July 2021. </t>
  </si>
  <si>
    <t>Spring 
2022</t>
  </si>
  <si>
    <t>Summer 
2022</t>
  </si>
  <si>
    <t>30% In-House Design in progress.  CDR anticipated to be complete Q1 2022. FHWA requirements involving permitting and property acquisition may impact schedule.</t>
  </si>
  <si>
    <t>Construction w/ Road Construction Northwest for Traffic Calming and Transverse Rumble Strips completed in June 2021.  Left Turn Phasing completed October 2021. Radar Speed Signs installed Q4 2021. Ad date for Roadway Lighting currently scheduled for Jan 2022.</t>
  </si>
  <si>
    <t>June 
2021</t>
  </si>
  <si>
    <t>CN contract w/ American Civil Constructors West Coast executed 8/26/21. Construction pushed to May 2022 due to advertisement delays and weather restrictions for HFST application.</t>
  </si>
  <si>
    <t xml:space="preserve">100% Design completed Oct 2021.  PSRC Grant on track to obligate by Feb 2022.  </t>
  </si>
  <si>
    <t xml:space="preserve">100% Design in progress; anticipated complete Jan 2022.  Received additional $300K in 2nd omnibus. </t>
  </si>
  <si>
    <t>100% Design in progress; anticipated complete Jan 2022. Construction moved to 2022. ROW &amp; Permitting are critical path. Project awarded $2M from WSDOT 2020 Pedestrian and Bicyclist Program construction funds and received additional $300K Reet Funding.</t>
  </si>
  <si>
    <t>100% design in progress; anticipated complete February 2022. ROW acquisition with Parks properties to be completed March 2022.</t>
  </si>
  <si>
    <t xml:space="preserve">Final Design in progress; anticipated complete Feb 2022. Coordinating with Puget Sound Energy and school district on schedule updates; delays due to responsiveness of PSE.  </t>
  </si>
  <si>
    <t>60% Design in progress; anticipated to complete March 2022.  Work is separate from the WSDOT funded project #1134083 that produced the Concept Development Report for this location.</t>
  </si>
  <si>
    <t>60% Design in progress; anticipate complete May 2022.  Ongoing public outreach. (Impact to local businesses + translation to 7 languages).  Federal Highway Safety Improvement Program funds awarded for CN. Will need additional urgent funds as of 11/4 due to design cost overruns. Construction delayed to 2024.</t>
  </si>
  <si>
    <t xml:space="preserve">Consultant Design negotiations with Transpo in progress; NTP expected April 2022. Construction moved to 2024 to coordinate with 15 Mile Creek. </t>
  </si>
  <si>
    <t xml:space="preserve">Preliminary Design in progress; anticpated to complete Q4 2023. New design layout may require agricultural land acquisition.  No construction funding. </t>
  </si>
  <si>
    <t>Preliminary Design to begin Q1 2022.  Awarded $454K PSRC grant for PE and ROW.</t>
  </si>
  <si>
    <t>Summer
2023</t>
  </si>
  <si>
    <t>Spring 
2023</t>
  </si>
  <si>
    <r>
      <rPr>
        <sz val="12"/>
        <color rgb="FFFF0000"/>
        <rFont val="Calibri"/>
        <family val="2"/>
        <scheme val="minor"/>
      </rPr>
      <t>Consultant hired for design (originally in-house)</t>
    </r>
    <r>
      <rPr>
        <sz val="12"/>
        <color theme="1"/>
        <rFont val="Calibri"/>
        <family val="2"/>
        <scheme val="minor"/>
      </rPr>
      <t xml:space="preserve">. Design anticipated to begin Q2 2022. </t>
    </r>
  </si>
  <si>
    <t xml:space="preserve">Revisiting Final Design--raising road by 1.8 ft. Ongoing clarification of permitting and compensatory storage requirements. Proposed to move construction to 2023 or 2024 to accommodate. </t>
  </si>
  <si>
    <t xml:space="preserve">Final Design on hold. Delays with finalizing amendment to consultant (OTAK) contract; Amendment 14 processing for parts A &amp; B of project. Parts C &amp; D of project will now be in-house. CN to be funded through Drainage Preservation. </t>
  </si>
  <si>
    <r>
      <t xml:space="preserve">Notice to Proceed issued in April 2021 to TranTech. </t>
    </r>
    <r>
      <rPr>
        <sz val="12"/>
        <rFont val="Calibri"/>
        <family val="2"/>
        <scheme val="minor"/>
      </rPr>
      <t>Feasibility study in progress and anticipated to be complete by February 2022.</t>
    </r>
  </si>
  <si>
    <t>Summer 
2024</t>
  </si>
  <si>
    <t>Spring
2023</t>
  </si>
  <si>
    <t xml:space="preserve">May 
2023 </t>
  </si>
  <si>
    <t>March 
2023</t>
  </si>
  <si>
    <t>June
 2024</t>
  </si>
  <si>
    <t>April 
2024</t>
  </si>
  <si>
    <t xml:space="preserve">June
 2024 </t>
  </si>
  <si>
    <t>$2.7M budgeted for 2021. 
$2.04M spent (75%) spent as of 12/24/21.</t>
  </si>
  <si>
    <t>$500,000 budgeted for 2021. 
$460,417 spent (92%) as of 12/24/21.</t>
  </si>
  <si>
    <t>100% Design complete. Mitigation plan in progress. Design and ROW delays have extended schedule.  CN to be funded through Drainage Preservation.</t>
  </si>
  <si>
    <t>90% Design in progress; design on hold due to competing priorities and ROW delays. May push construction out to 2023.</t>
  </si>
  <si>
    <t xml:space="preserve">100% Design in progress. Construction delays to accommodate for permitting review and negotiations with BNSF Railway Co. FEMA grant funded--2022 extension approved 10/4/21. Schedule closely monitored.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</si>
</sst>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m/d;@"/>
    <numFmt numFmtId="165" formatCode="_(&quot;$&quot;* #,##0_);_(&quot;$&quot;* \(#,##0\);_(&quot;$&quot;* &quot;-&quot;??_);_(@_)"/>
    <numFmt numFmtId="166" formatCode="_(* #,##0_);_(* \(#,##0\);_(* &quot;-&quot;??_);_(@_)"/>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1"/>
      <color theme="0"/>
      <name val="Calibri"/>
      <family val="2"/>
      <scheme val="minor"/>
    </font>
    <font>
      <b/>
      <sz val="10"/>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color indexed="8"/>
      <name val="Calibri"/>
      <family val="2"/>
    </font>
    <font>
      <sz val="10"/>
      <color indexed="8"/>
      <name val="Arial"/>
      <family val="2"/>
    </font>
    <font>
      <sz val="11"/>
      <name val="Calibri"/>
      <family val="2"/>
      <scheme val="minor"/>
    </font>
    <font>
      <b/>
      <sz val="12"/>
      <color theme="0"/>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FF0000"/>
      <name val="Calibri"/>
      <family val="2"/>
      <scheme val="minor"/>
    </font>
    <font>
      <b/>
      <sz val="18"/>
      <color theme="0" tint="-4.9989318521683403E-2"/>
      <name val="Calibri"/>
      <family val="2"/>
      <scheme val="minor"/>
    </font>
    <font>
      <sz val="12"/>
      <color rgb="FFC00000"/>
      <name val="Calibri"/>
      <family val="2"/>
      <scheme val="minor"/>
    </font>
    <font>
      <i/>
      <sz val="12"/>
      <color theme="1"/>
      <name val="Calibri"/>
      <family val="2"/>
      <scheme val="minor"/>
    </font>
    <font>
      <sz val="10"/>
      <name val="Arial"/>
      <family val="2"/>
    </font>
    <font>
      <sz val="11"/>
      <color rgb="FFFF0000"/>
      <name val="Calibri"/>
      <family val="2"/>
      <scheme val="minor"/>
    </font>
    <font>
      <b/>
      <sz val="9"/>
      <color indexed="81"/>
      <name val="Tahoma"/>
      <family val="2"/>
    </font>
    <font>
      <sz val="9"/>
      <color indexed="81"/>
      <name val="Tahoma"/>
      <family val="2"/>
    </font>
    <font>
      <sz val="8"/>
      <name val="Calibri"/>
      <family val="2"/>
      <scheme val="minor"/>
    </font>
    <font>
      <i/>
      <sz val="11"/>
      <name val="Calibri"/>
      <family val="2"/>
      <scheme val="minor"/>
    </font>
    <font>
      <b/>
      <sz val="12"/>
      <color theme="3"/>
      <name val="Calibri"/>
      <family val="2"/>
      <scheme val="minor"/>
    </font>
    <font>
      <sz val="12"/>
      <color theme="0" tint="-0.14999847407452621"/>
      <name val="Calibri"/>
      <family val="2"/>
      <scheme val="minor"/>
    </font>
    <font>
      <sz val="12"/>
      <color theme="0" tint="-4.9989318521683403E-2"/>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rgb="FF6CA6DA"/>
        <bgColor indexed="64"/>
      </patternFill>
    </fill>
    <fill>
      <patternFill patternType="solid">
        <fgColor rgb="FF91BCE3"/>
        <bgColor indexed="64"/>
      </patternFill>
    </fill>
    <fill>
      <patternFill patternType="solid">
        <fgColor rgb="FFBCD6EE"/>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499984740745262"/>
        <bgColor indexed="64"/>
      </patternFill>
    </fill>
    <fill>
      <patternFill patternType="solid">
        <fgColor rgb="FFF8F8F8"/>
        <bgColor indexed="64"/>
      </patternFill>
    </fill>
    <fill>
      <patternFill patternType="solid">
        <fgColor indexed="22"/>
        <bgColor indexed="0"/>
      </patternFill>
    </fill>
    <fill>
      <patternFill patternType="solid">
        <fgColor rgb="FFFFFF0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95C674"/>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thin">
        <color theme="0" tint="-0.14996795556505021"/>
      </right>
      <top/>
      <bottom style="thin">
        <color theme="0" tint="-0.14996795556505021"/>
      </bottom>
      <diagonal/>
    </border>
    <border>
      <left/>
      <right/>
      <top style="thin">
        <color indexed="64"/>
      </top>
      <bottom style="thin">
        <color indexed="64"/>
      </bottom>
      <diagonal/>
    </border>
    <border>
      <left style="medium">
        <color theme="0" tint="-0.34998626667073579"/>
      </left>
      <right style="thin">
        <color theme="0" tint="-0.24994659260841701"/>
      </right>
      <top style="medium">
        <color theme="0" tint="-0.34998626667073579"/>
      </top>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diagonal/>
    </border>
    <border>
      <left style="thin">
        <color theme="0" tint="-0.24994659260841701"/>
      </left>
      <right style="medium">
        <color theme="0" tint="-0.34998626667073579"/>
      </right>
      <top style="medium">
        <color theme="0" tint="-0.34998626667073579"/>
      </top>
      <bottom/>
      <diagonal/>
    </border>
    <border>
      <left style="thin">
        <color theme="0" tint="-0.24994659260841701"/>
      </left>
      <right style="thin">
        <color theme="0" tint="-0.24994659260841701"/>
      </right>
      <top/>
      <bottom style="medium">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24994659260841701"/>
      </right>
      <top style="thin">
        <color theme="1" tint="0.34998626667073579"/>
      </top>
      <bottom/>
      <diagonal/>
    </border>
    <border>
      <left/>
      <right style="thin">
        <color theme="0" tint="-0.24994659260841701"/>
      </right>
      <top style="thin">
        <color theme="1" tint="0.34998626667073579"/>
      </top>
      <bottom/>
      <diagonal/>
    </border>
    <border>
      <left style="thin">
        <color theme="0" tint="-0.24994659260841701"/>
      </left>
      <right style="thin">
        <color theme="0" tint="-0.24994659260841701"/>
      </right>
      <top style="thin">
        <color theme="1" tint="0.34998626667073579"/>
      </top>
      <bottom/>
      <diagonal/>
    </border>
    <border>
      <left style="thin">
        <color theme="0" tint="-0.24994659260841701"/>
      </left>
      <right style="thin">
        <color theme="1" tint="0.34998626667073579"/>
      </right>
      <top style="thin">
        <color theme="1"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9">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0" fillId="0" borderId="0"/>
    <xf numFmtId="0" fontId="10" fillId="0" borderId="0"/>
    <xf numFmtId="0" fontId="20" fillId="0" borderId="0"/>
    <xf numFmtId="0" fontId="20" fillId="0" borderId="0"/>
    <xf numFmtId="0" fontId="20" fillId="0" borderId="0"/>
  </cellStyleXfs>
  <cellXfs count="162">
    <xf numFmtId="0" fontId="0" fillId="0" borderId="0" xfId="0"/>
    <xf numFmtId="0" fontId="0" fillId="0" borderId="0" xfId="0" applyAlignment="1">
      <alignment horizontal="left"/>
    </xf>
    <xf numFmtId="164" fontId="0" fillId="0" borderId="0" xfId="0" applyNumberFormat="1"/>
    <xf numFmtId="0" fontId="4" fillId="0" borderId="0" xfId="0" applyFont="1"/>
    <xf numFmtId="0" fontId="2" fillId="0" borderId="0" xfId="0" applyFont="1" applyAlignment="1"/>
    <xf numFmtId="165" fontId="0" fillId="0" borderId="0" xfId="0" applyNumberFormat="1"/>
    <xf numFmtId="1" fontId="2" fillId="3" borderId="1" xfId="1" applyNumberFormat="1" applyFont="1" applyFill="1" applyBorder="1" applyAlignment="1">
      <alignment horizontal="center" vertical="center"/>
    </xf>
    <xf numFmtId="0" fontId="0" fillId="3" borderId="1" xfId="0" applyFill="1" applyBorder="1" applyAlignment="1">
      <alignment horizontal="left"/>
    </xf>
    <xf numFmtId="0" fontId="0" fillId="5" borderId="0" xfId="0" applyFill="1"/>
    <xf numFmtId="164" fontId="5" fillId="0" borderId="0" xfId="0" applyNumberFormat="1" applyFont="1" applyAlignment="1">
      <alignment wrapText="1"/>
    </xf>
    <xf numFmtId="0" fontId="5" fillId="0" borderId="0" xfId="0" applyFont="1"/>
    <xf numFmtId="0" fontId="3" fillId="0" borderId="0" xfId="0" applyFont="1"/>
    <xf numFmtId="0" fontId="0" fillId="0" borderId="0" xfId="0" applyAlignment="1">
      <alignment horizontal="center"/>
    </xf>
    <xf numFmtId="49" fontId="2" fillId="2" borderId="2" xfId="0" applyNumberFormat="1" applyFont="1" applyFill="1" applyBorder="1" applyAlignment="1">
      <alignment horizontal="center" vertical="center" wrapText="1"/>
    </xf>
    <xf numFmtId="0" fontId="6" fillId="9" borderId="1" xfId="0" applyFont="1" applyFill="1" applyBorder="1" applyAlignment="1">
      <alignment horizontal="left" vertical="top" wrapText="1"/>
    </xf>
    <xf numFmtId="0" fontId="7" fillId="0" borderId="0" xfId="0" applyFont="1" applyAlignment="1">
      <alignment wrapText="1"/>
    </xf>
    <xf numFmtId="0" fontId="7" fillId="0" borderId="1" xfId="0" applyFont="1" applyFill="1" applyBorder="1" applyAlignment="1">
      <alignment horizontal="left" vertical="top" wrapText="1"/>
    </xf>
    <xf numFmtId="0" fontId="7" fillId="0" borderId="0" xfId="0" applyFont="1" applyFill="1" applyAlignment="1">
      <alignment wrapText="1"/>
    </xf>
    <xf numFmtId="49" fontId="7" fillId="0" borderId="1" xfId="0" applyNumberFormat="1"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0" xfId="0" applyFont="1" applyFill="1" applyAlignment="1">
      <alignment wrapText="1"/>
    </xf>
    <xf numFmtId="0" fontId="9" fillId="13" borderId="3" xfId="4" applyFont="1" applyFill="1" applyBorder="1" applyAlignment="1">
      <alignment horizontal="center"/>
    </xf>
    <xf numFmtId="0" fontId="9" fillId="0" borderId="4" xfId="4" applyFont="1" applyFill="1" applyBorder="1" applyAlignment="1">
      <alignment wrapText="1"/>
    </xf>
    <xf numFmtId="4" fontId="9" fillId="0" borderId="4" xfId="4" applyNumberFormat="1" applyFont="1" applyFill="1" applyBorder="1" applyAlignment="1">
      <alignment horizontal="right" wrapText="1"/>
    </xf>
    <xf numFmtId="49" fontId="0" fillId="0" borderId="0" xfId="0" applyNumberFormat="1"/>
    <xf numFmtId="0" fontId="9" fillId="13" borderId="3" xfId="5" applyFont="1" applyFill="1" applyBorder="1" applyAlignment="1">
      <alignment horizontal="center"/>
    </xf>
    <xf numFmtId="0" fontId="9" fillId="0" borderId="4" xfId="5" applyFont="1" applyFill="1" applyBorder="1" applyAlignment="1">
      <alignment wrapText="1"/>
    </xf>
    <xf numFmtId="4" fontId="9" fillId="0" borderId="4" xfId="5" applyNumberFormat="1" applyFont="1" applyFill="1" applyBorder="1" applyAlignment="1">
      <alignment horizontal="right" wrapText="1"/>
    </xf>
    <xf numFmtId="0" fontId="9" fillId="0" borderId="4" xfId="5" applyFont="1" applyFill="1" applyBorder="1" applyAlignment="1">
      <alignment horizontal="right" wrapText="1"/>
    </xf>
    <xf numFmtId="49" fontId="9" fillId="0" borderId="4" xfId="5" applyNumberFormat="1" applyFont="1" applyFill="1" applyBorder="1" applyAlignment="1">
      <alignment wrapText="1"/>
    </xf>
    <xf numFmtId="4" fontId="0" fillId="0" borderId="0" xfId="0" applyNumberFormat="1"/>
    <xf numFmtId="1" fontId="2" fillId="2"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9" fillId="0" borderId="4" xfId="5" applyNumberFormat="1" applyFont="1" applyFill="1" applyBorder="1" applyAlignment="1">
      <alignment wrapText="1"/>
    </xf>
    <xf numFmtId="1" fontId="3" fillId="0" borderId="0" xfId="0" applyNumberFormat="1" applyFont="1"/>
    <xf numFmtId="0" fontId="11" fillId="0" borderId="0" xfId="0" applyFont="1"/>
    <xf numFmtId="43" fontId="0" fillId="0" borderId="0" xfId="3" applyFont="1"/>
    <xf numFmtId="43" fontId="0" fillId="0" borderId="0" xfId="0" applyNumberFormat="1"/>
    <xf numFmtId="164" fontId="4" fillId="3" borderId="1" xfId="0" applyNumberFormat="1" applyFont="1" applyFill="1" applyBorder="1" applyAlignment="1">
      <alignment vertical="center"/>
    </xf>
    <xf numFmtId="164" fontId="5" fillId="3" borderId="1" xfId="0" applyNumberFormat="1" applyFont="1" applyFill="1" applyBorder="1" applyAlignment="1">
      <alignment vertical="center"/>
    </xf>
    <xf numFmtId="0" fontId="9" fillId="0" borderId="4" xfId="4" applyNumberFormat="1" applyFont="1" applyFill="1" applyBorder="1" applyAlignment="1">
      <alignment wrapText="1"/>
    </xf>
    <xf numFmtId="0" fontId="5" fillId="15" borderId="1" xfId="0" applyFont="1" applyFill="1" applyBorder="1" applyAlignment="1">
      <alignment wrapText="1"/>
    </xf>
    <xf numFmtId="0" fontId="5" fillId="15" borderId="1" xfId="0" applyFont="1" applyFill="1" applyBorder="1"/>
    <xf numFmtId="0" fontId="11" fillId="0" borderId="1" xfId="6" applyFont="1" applyBorder="1" applyAlignment="1">
      <alignment vertical="top"/>
    </xf>
    <xf numFmtId="9" fontId="0" fillId="0" borderId="1" xfId="0" applyNumberFormat="1" applyBorder="1" applyAlignment="1">
      <alignment vertical="top"/>
    </xf>
    <xf numFmtId="49" fontId="11" fillId="0" borderId="1" xfId="6" applyNumberFormat="1" applyFont="1" applyBorder="1" applyAlignment="1">
      <alignment vertical="top"/>
    </xf>
    <xf numFmtId="1" fontId="0" fillId="0" borderId="1" xfId="0" applyNumberFormat="1" applyBorder="1" applyAlignment="1">
      <alignment horizontal="left" vertical="top"/>
    </xf>
    <xf numFmtId="0" fontId="0" fillId="0" borderId="1" xfId="0" applyBorder="1" applyAlignment="1">
      <alignment vertical="top"/>
    </xf>
    <xf numFmtId="1" fontId="11" fillId="0" borderId="1" xfId="6" applyNumberFormat="1" applyFont="1" applyBorder="1" applyAlignment="1">
      <alignment horizontal="left" vertical="top"/>
    </xf>
    <xf numFmtId="9" fontId="0" fillId="15" borderId="1" xfId="0" applyNumberFormat="1" applyFill="1" applyBorder="1" applyAlignment="1">
      <alignment vertical="top"/>
    </xf>
    <xf numFmtId="49" fontId="21" fillId="14" borderId="1" xfId="6" applyNumberFormat="1" applyFont="1" applyFill="1" applyBorder="1" applyAlignment="1">
      <alignment vertical="top"/>
    </xf>
    <xf numFmtId="0" fontId="21" fillId="14" borderId="1" xfId="0" applyFont="1" applyFill="1" applyBorder="1" applyAlignment="1">
      <alignment vertical="top" wrapText="1"/>
    </xf>
    <xf numFmtId="0" fontId="11" fillId="0" borderId="1" xfId="6" applyFont="1" applyBorder="1" applyAlignment="1">
      <alignment vertical="top" wrapText="1"/>
    </xf>
    <xf numFmtId="0" fontId="0" fillId="0" borderId="1" xfId="6" applyFont="1" applyBorder="1" applyAlignment="1">
      <alignment vertical="top"/>
    </xf>
    <xf numFmtId="0" fontId="0" fillId="0" borderId="1" xfId="0" applyBorder="1" applyAlignment="1">
      <alignment vertical="top" wrapText="1"/>
    </xf>
    <xf numFmtId="0" fontId="0" fillId="0" borderId="1" xfId="8" applyFont="1" applyBorder="1" applyAlignment="1">
      <alignment vertical="top"/>
    </xf>
    <xf numFmtId="1" fontId="11" fillId="0" borderId="1" xfId="6" applyNumberFormat="1" applyFont="1" applyBorder="1" applyAlignment="1">
      <alignment vertical="top"/>
    </xf>
    <xf numFmtId="1" fontId="21" fillId="14" borderId="1" xfId="6" applyNumberFormat="1" applyFont="1" applyFill="1" applyBorder="1" applyAlignment="1">
      <alignment vertical="top"/>
    </xf>
    <xf numFmtId="1" fontId="0" fillId="0" borderId="1" xfId="0" applyNumberFormat="1" applyBorder="1" applyAlignment="1">
      <alignment vertical="top"/>
    </xf>
    <xf numFmtId="1" fontId="11" fillId="0" borderId="1" xfId="8" applyNumberFormat="1" applyFont="1" applyBorder="1" applyAlignment="1">
      <alignment horizontal="left" vertical="top"/>
    </xf>
    <xf numFmtId="38" fontId="5" fillId="17" borderId="1" xfId="0" applyNumberFormat="1" applyFont="1" applyFill="1" applyBorder="1" applyAlignment="1">
      <alignment wrapText="1"/>
    </xf>
    <xf numFmtId="9" fontId="0" fillId="0" borderId="6" xfId="0" applyNumberFormat="1" applyBorder="1" applyAlignment="1">
      <alignment vertical="top"/>
    </xf>
    <xf numFmtId="1" fontId="0" fillId="0" borderId="1" xfId="0" applyNumberFormat="1" applyBorder="1"/>
    <xf numFmtId="0" fontId="11" fillId="0" borderId="1" xfId="8" applyFont="1" applyBorder="1" applyAlignment="1">
      <alignment wrapText="1"/>
    </xf>
    <xf numFmtId="0" fontId="0" fillId="0" borderId="1" xfId="0" applyBorder="1"/>
    <xf numFmtId="1" fontId="11" fillId="0" borderId="1" xfId="7" applyNumberFormat="1" applyFont="1" applyBorder="1" applyAlignment="1">
      <alignment horizontal="left"/>
    </xf>
    <xf numFmtId="0" fontId="11" fillId="0" borderId="5" xfId="0" applyFont="1" applyBorder="1"/>
    <xf numFmtId="0" fontId="11" fillId="0" borderId="1" xfId="0" applyFont="1" applyBorder="1" applyAlignment="1">
      <alignment vertical="top" wrapText="1"/>
    </xf>
    <xf numFmtId="1" fontId="11" fillId="0" borderId="1" xfId="8" applyNumberFormat="1" applyFont="1" applyBorder="1" applyAlignment="1">
      <alignment horizontal="center"/>
    </xf>
    <xf numFmtId="0" fontId="11" fillId="0" borderId="1" xfId="8" applyFont="1" applyBorder="1"/>
    <xf numFmtId="0" fontId="12" fillId="6" borderId="8"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0" fillId="14" borderId="0" xfId="0" applyFill="1"/>
    <xf numFmtId="166" fontId="0" fillId="0" borderId="0" xfId="3" applyNumberFormat="1" applyFont="1"/>
    <xf numFmtId="1" fontId="0" fillId="0" borderId="0" xfId="0" applyNumberFormat="1"/>
    <xf numFmtId="1" fontId="12" fillId="6" borderId="7" xfId="0" applyNumberFormat="1" applyFont="1" applyFill="1" applyBorder="1" applyAlignment="1">
      <alignment horizontal="center" vertical="center" wrapText="1"/>
    </xf>
    <xf numFmtId="0" fontId="0" fillId="0" borderId="0" xfId="3" applyNumberFormat="1" applyFont="1"/>
    <xf numFmtId="0" fontId="0" fillId="0" borderId="0" xfId="0" applyAlignment="1">
      <alignment wrapText="1"/>
    </xf>
    <xf numFmtId="3" fontId="0" fillId="0" borderId="0" xfId="0" applyNumberFormat="1"/>
    <xf numFmtId="0" fontId="26" fillId="14" borderId="9" xfId="0" applyFont="1" applyFill="1" applyBorder="1" applyAlignment="1">
      <alignment horizontal="center" vertical="center" wrapText="1"/>
    </xf>
    <xf numFmtId="0" fontId="0" fillId="0" borderId="0" xfId="0" applyAlignment="1">
      <alignment horizontal="left" vertical="center" wrapText="1"/>
    </xf>
    <xf numFmtId="0" fontId="21" fillId="0" borderId="0" xfId="0" applyFont="1" applyAlignment="1">
      <alignment wrapText="1"/>
    </xf>
    <xf numFmtId="14" fontId="0" fillId="0" borderId="0" xfId="0" applyNumberFormat="1"/>
    <xf numFmtId="0" fontId="7" fillId="2" borderId="12" xfId="0" applyNumberFormat="1" applyFont="1" applyFill="1" applyBorder="1" applyAlignment="1">
      <alignment horizontal="center" vertical="center" wrapText="1"/>
    </xf>
    <xf numFmtId="0" fontId="7" fillId="2" borderId="12" xfId="0" applyFont="1" applyFill="1" applyBorder="1" applyAlignment="1">
      <alignment horizontal="center" vertical="center" wrapText="1"/>
    </xf>
    <xf numFmtId="0" fontId="13" fillId="2" borderId="12" xfId="0" applyFont="1" applyFill="1" applyBorder="1" applyAlignment="1">
      <alignment horizontal="center" vertical="center" wrapText="1"/>
    </xf>
    <xf numFmtId="166" fontId="13" fillId="2" borderId="12" xfId="3" applyNumberFormat="1" applyFont="1" applyFill="1" applyBorder="1" applyAlignment="1">
      <alignment horizontal="center" vertical="center" wrapText="1"/>
    </xf>
    <xf numFmtId="0" fontId="13" fillId="2" borderId="12" xfId="3" applyNumberFormat="1" applyFont="1" applyFill="1" applyBorder="1" applyAlignment="1">
      <alignment horizontal="center" wrapText="1"/>
    </xf>
    <xf numFmtId="49" fontId="7" fillId="2" borderId="12" xfId="1" applyNumberFormat="1" applyFont="1" applyFill="1" applyBorder="1" applyAlignment="1">
      <alignment horizontal="center" vertical="center" wrapText="1"/>
    </xf>
    <xf numFmtId="9" fontId="7" fillId="2" borderId="12" xfId="1" applyFont="1" applyFill="1" applyBorder="1" applyAlignment="1">
      <alignment horizontal="center" vertical="center" wrapText="1"/>
    </xf>
    <xf numFmtId="1" fontId="7" fillId="2" borderId="12" xfId="1" applyNumberFormat="1" applyFont="1" applyFill="1" applyBorder="1" applyAlignment="1">
      <alignment horizontal="center" vertical="center"/>
    </xf>
    <xf numFmtId="9" fontId="13" fillId="4" borderId="12" xfId="1" applyFont="1" applyFill="1" applyBorder="1" applyAlignment="1">
      <alignment horizontal="center" vertical="center" wrapText="1"/>
    </xf>
    <xf numFmtId="0" fontId="7" fillId="2" borderId="12" xfId="0" applyFont="1" applyFill="1" applyBorder="1" applyAlignment="1">
      <alignment horizontal="left" vertical="center" wrapText="1"/>
    </xf>
    <xf numFmtId="49" fontId="7" fillId="2" borderId="12" xfId="0" applyNumberFormat="1" applyFont="1" applyFill="1" applyBorder="1" applyAlignment="1">
      <alignment horizontal="center" vertical="center" wrapText="1"/>
    </xf>
    <xf numFmtId="9" fontId="13" fillId="12" borderId="12" xfId="1" applyFont="1" applyFill="1" applyBorder="1" applyAlignment="1">
      <alignment horizontal="center" vertical="center" wrapText="1"/>
    </xf>
    <xf numFmtId="49" fontId="7" fillId="2" borderId="12" xfId="0" applyNumberFormat="1" applyFont="1" applyFill="1" applyBorder="1" applyAlignment="1">
      <alignment horizontal="center" vertical="center"/>
    </xf>
    <xf numFmtId="0" fontId="7" fillId="2" borderId="12" xfId="0" applyFont="1" applyFill="1" applyBorder="1" applyAlignment="1">
      <alignment horizontal="center" vertical="center"/>
    </xf>
    <xf numFmtId="49" fontId="7" fillId="2" borderId="12" xfId="2" applyNumberFormat="1" applyFont="1" applyFill="1" applyBorder="1" applyAlignment="1">
      <alignment horizontal="center" vertical="center" wrapText="1"/>
    </xf>
    <xf numFmtId="9" fontId="7" fillId="7" borderId="12" xfId="1" applyFont="1" applyFill="1" applyBorder="1" applyAlignment="1">
      <alignment horizontal="center" vertical="center" wrapText="1"/>
    </xf>
    <xf numFmtId="1" fontId="7" fillId="2" borderId="12" xfId="0" applyNumberFormat="1" applyFont="1" applyFill="1" applyBorder="1" applyAlignment="1">
      <alignment horizontal="center" vertical="center" wrapText="1"/>
    </xf>
    <xf numFmtId="49" fontId="13" fillId="2" borderId="12" xfId="0" applyNumberFormat="1" applyFont="1" applyFill="1" applyBorder="1" applyAlignment="1">
      <alignment horizontal="center" vertical="center" wrapText="1"/>
    </xf>
    <xf numFmtId="0" fontId="13" fillId="2" borderId="12" xfId="0" applyFont="1" applyFill="1" applyBorder="1" applyAlignment="1">
      <alignment horizontal="left" vertical="center" wrapText="1"/>
    </xf>
    <xf numFmtId="49" fontId="7" fillId="2" borderId="12" xfId="2" quotePrefix="1" applyNumberFormat="1" applyFont="1" applyFill="1" applyBorder="1" applyAlignment="1">
      <alignment horizontal="center" vertical="center" wrapText="1"/>
    </xf>
    <xf numFmtId="164" fontId="7" fillId="5" borderId="12" xfId="0" applyNumberFormat="1" applyFont="1" applyFill="1" applyBorder="1" applyAlignment="1">
      <alignment horizontal="center" vertical="center" wrapText="1"/>
    </xf>
    <xf numFmtId="9" fontId="7" fillId="4" borderId="12" xfId="1" applyFont="1" applyFill="1" applyBorder="1" applyAlignment="1">
      <alignment horizontal="center" vertical="center" wrapText="1"/>
    </xf>
    <xf numFmtId="166" fontId="13" fillId="2" borderId="12" xfId="3" applyNumberFormat="1" applyFont="1" applyFill="1" applyBorder="1" applyAlignment="1">
      <alignment horizontal="center" wrapText="1"/>
    </xf>
    <xf numFmtId="0" fontId="7" fillId="2" borderId="12" xfId="0" applyFont="1" applyFill="1" applyBorder="1" applyAlignment="1">
      <alignment vertical="center" wrapText="1"/>
    </xf>
    <xf numFmtId="9" fontId="7" fillId="8" borderId="12" xfId="1" applyFont="1" applyFill="1" applyBorder="1" applyAlignment="1">
      <alignment horizontal="center" vertical="center" wrapText="1"/>
    </xf>
    <xf numFmtId="49" fontId="15" fillId="2" borderId="12" xfId="0" applyNumberFormat="1" applyFont="1" applyFill="1" applyBorder="1" applyAlignment="1">
      <alignment horizontal="center" vertical="center" wrapText="1"/>
    </xf>
    <xf numFmtId="0" fontId="15" fillId="2" borderId="12" xfId="0" applyFont="1" applyFill="1" applyBorder="1" applyAlignment="1">
      <alignment horizontal="center" vertical="center" wrapText="1"/>
    </xf>
    <xf numFmtId="166" fontId="13" fillId="2" borderId="12" xfId="3" applyNumberFormat="1" applyFont="1" applyFill="1" applyBorder="1" applyAlignment="1">
      <alignment vertical="center" wrapText="1"/>
    </xf>
    <xf numFmtId="0" fontId="7" fillId="2" borderId="12" xfId="0" applyNumberFormat="1" applyFont="1" applyFill="1" applyBorder="1" applyAlignment="1">
      <alignment horizontal="center" vertical="center"/>
    </xf>
    <xf numFmtId="9" fontId="16" fillId="2" borderId="12" xfId="1" applyFont="1" applyFill="1" applyBorder="1" applyAlignment="1">
      <alignment horizontal="center" vertical="center" wrapText="1"/>
    </xf>
    <xf numFmtId="1" fontId="15" fillId="2" borderId="12" xfId="0" applyNumberFormat="1" applyFont="1" applyFill="1" applyBorder="1" applyAlignment="1">
      <alignment horizontal="center" vertical="center" wrapText="1"/>
    </xf>
    <xf numFmtId="166" fontId="18" fillId="2" borderId="12" xfId="3" applyNumberFormat="1" applyFont="1" applyFill="1" applyBorder="1" applyAlignment="1">
      <alignment horizontal="center" vertical="center" wrapText="1"/>
    </xf>
    <xf numFmtId="0" fontId="7" fillId="2" borderId="12" xfId="1" applyNumberFormat="1" applyFont="1" applyFill="1" applyBorder="1" applyAlignment="1">
      <alignment horizontal="center" vertical="center" wrapText="1"/>
    </xf>
    <xf numFmtId="49" fontId="19" fillId="2" borderId="12" xfId="0" applyNumberFormat="1" applyFont="1" applyFill="1" applyBorder="1" applyAlignment="1">
      <alignment horizontal="center" vertical="center" wrapText="1"/>
    </xf>
    <xf numFmtId="1" fontId="7" fillId="2" borderId="12" xfId="1" applyNumberFormat="1" applyFont="1" applyFill="1" applyBorder="1" applyAlignment="1">
      <alignment horizontal="center" vertical="center" wrapText="1"/>
    </xf>
    <xf numFmtId="1" fontId="7" fillId="2" borderId="11" xfId="1" applyNumberFormat="1" applyFont="1" applyFill="1" applyBorder="1" applyAlignment="1">
      <alignment horizontal="center" vertical="center" wrapText="1"/>
    </xf>
    <xf numFmtId="1" fontId="7" fillId="2" borderId="11" xfId="1" applyNumberFormat="1" applyFont="1" applyFill="1" applyBorder="1" applyAlignment="1">
      <alignment horizontal="center" vertical="center"/>
    </xf>
    <xf numFmtId="166" fontId="13" fillId="2" borderId="11" xfId="3" applyNumberFormat="1" applyFont="1" applyFill="1" applyBorder="1" applyAlignment="1">
      <alignment horizontal="right" vertical="center" wrapText="1"/>
    </xf>
    <xf numFmtId="49" fontId="7" fillId="2" borderId="11" xfId="1" applyNumberFormat="1" applyFont="1" applyFill="1" applyBorder="1" applyAlignment="1">
      <alignment horizontal="center" vertical="center" wrapText="1"/>
    </xf>
    <xf numFmtId="9" fontId="7" fillId="2" borderId="11" xfId="1" applyFont="1" applyFill="1" applyBorder="1" applyAlignment="1">
      <alignment horizontal="center" vertical="center" wrapText="1"/>
    </xf>
    <xf numFmtId="1" fontId="7" fillId="2" borderId="14" xfId="1" applyNumberFormat="1" applyFont="1" applyFill="1" applyBorder="1" applyAlignment="1">
      <alignment horizontal="left" vertical="center" wrapText="1"/>
    </xf>
    <xf numFmtId="3" fontId="14" fillId="2" borderId="12" xfId="0" applyNumberFormat="1" applyFont="1" applyFill="1" applyBorder="1" applyAlignment="1">
      <alignment horizontal="center" vertical="center" wrapText="1"/>
    </xf>
    <xf numFmtId="166" fontId="13" fillId="2" borderId="12" xfId="3" applyNumberFormat="1" applyFont="1" applyFill="1" applyBorder="1" applyAlignment="1">
      <alignment horizontal="right" vertical="center" wrapText="1"/>
    </xf>
    <xf numFmtId="0" fontId="12" fillId="6" borderId="12" xfId="0" applyFont="1" applyFill="1" applyBorder="1" applyAlignment="1">
      <alignment horizontal="center" vertical="center" wrapText="1"/>
    </xf>
    <xf numFmtId="164" fontId="12" fillId="6" borderId="12" xfId="0" applyNumberFormat="1" applyFont="1" applyFill="1" applyBorder="1" applyAlignment="1">
      <alignment horizontal="center" vertical="center" wrapText="1"/>
    </xf>
    <xf numFmtId="9" fontId="19" fillId="2" borderId="12" xfId="1" applyFont="1" applyFill="1" applyBorder="1" applyAlignment="1">
      <alignment horizontal="center" vertical="center" wrapText="1"/>
    </xf>
    <xf numFmtId="164" fontId="13" fillId="6" borderId="12" xfId="0" applyNumberFormat="1" applyFont="1" applyFill="1" applyBorder="1" applyAlignment="1">
      <alignment horizontal="center" vertical="center" wrapText="1"/>
    </xf>
    <xf numFmtId="49" fontId="12" fillId="6" borderId="12" xfId="0" applyNumberFormat="1" applyFont="1" applyFill="1" applyBorder="1" applyAlignment="1">
      <alignment horizontal="center" vertical="center" wrapText="1"/>
    </xf>
    <xf numFmtId="0" fontId="5" fillId="0" borderId="0" xfId="0" applyFont="1" applyBorder="1"/>
    <xf numFmtId="0" fontId="0" fillId="0" borderId="0" xfId="0" applyBorder="1"/>
    <xf numFmtId="1" fontId="3" fillId="0" borderId="0" xfId="0" applyNumberFormat="1" applyFont="1" applyBorder="1"/>
    <xf numFmtId="0" fontId="0" fillId="0" borderId="15" xfId="0" applyBorder="1"/>
    <xf numFmtId="1" fontId="0" fillId="0" borderId="15" xfId="0" applyNumberFormat="1" applyBorder="1"/>
    <xf numFmtId="1" fontId="12" fillId="18" borderId="16" xfId="0" applyNumberFormat="1" applyFont="1" applyFill="1" applyBorder="1" applyAlignment="1">
      <alignment horizontal="center" vertical="center" wrapText="1"/>
    </xf>
    <xf numFmtId="0" fontId="12" fillId="18" borderId="17" xfId="0" applyFont="1" applyFill="1" applyBorder="1" applyAlignment="1">
      <alignment horizontal="center" vertical="center" wrapText="1"/>
    </xf>
    <xf numFmtId="0" fontId="12" fillId="18" borderId="18" xfId="0" applyFont="1" applyFill="1" applyBorder="1" applyAlignment="1">
      <alignment horizontal="center" vertical="center" wrapText="1"/>
    </xf>
    <xf numFmtId="0" fontId="12" fillId="18" borderId="19" xfId="0" applyFont="1" applyFill="1" applyBorder="1" applyAlignment="1">
      <alignment horizontal="center" vertical="center" wrapText="1"/>
    </xf>
    <xf numFmtId="164" fontId="27" fillId="11" borderId="12" xfId="0" applyNumberFormat="1" applyFont="1" applyFill="1" applyBorder="1" applyAlignment="1">
      <alignment horizontal="center" vertical="center" wrapText="1"/>
    </xf>
    <xf numFmtId="9" fontId="28" fillId="16" borderId="12" xfId="1" applyFont="1" applyFill="1" applyBorder="1" applyAlignment="1">
      <alignment horizontal="center" vertical="center" wrapText="1"/>
    </xf>
    <xf numFmtId="164" fontId="28" fillId="11" borderId="12" xfId="0" applyNumberFormat="1" applyFont="1" applyFill="1" applyBorder="1" applyAlignment="1">
      <alignment horizontal="center" vertical="center" wrapText="1"/>
    </xf>
    <xf numFmtId="0" fontId="0" fillId="0" borderId="0" xfId="0" applyFill="1" applyAlignment="1">
      <alignment wrapText="1"/>
    </xf>
    <xf numFmtId="0" fontId="0" fillId="14" borderId="0" xfId="0" applyFill="1" applyAlignment="1">
      <alignment wrapText="1"/>
    </xf>
    <xf numFmtId="1" fontId="7" fillId="2" borderId="12" xfId="0" applyNumberFormat="1" applyFont="1" applyFill="1" applyBorder="1" applyAlignment="1">
      <alignment horizontal="center" vertical="center"/>
    </xf>
    <xf numFmtId="1" fontId="7" fillId="2" borderId="13" xfId="0" applyNumberFormat="1" applyFont="1" applyFill="1" applyBorder="1" applyAlignment="1">
      <alignment horizontal="center" vertical="center" wrapText="1"/>
    </xf>
    <xf numFmtId="1" fontId="19" fillId="2" borderId="12" xfId="0" applyNumberFormat="1" applyFont="1" applyFill="1" applyBorder="1" applyAlignment="1">
      <alignment horizontal="center" vertical="center" wrapText="1"/>
    </xf>
    <xf numFmtId="0" fontId="0" fillId="0" borderId="0" xfId="0" applyAlignment="1">
      <alignment horizontal="left" wrapText="1" indent="1"/>
    </xf>
    <xf numFmtId="164" fontId="12" fillId="6" borderId="9" xfId="0" applyNumberFormat="1" applyFont="1" applyFill="1" applyBorder="1" applyAlignment="1">
      <alignment horizontal="left" wrapText="1" indent="1"/>
    </xf>
    <xf numFmtId="17" fontId="13" fillId="2" borderId="12" xfId="0" applyNumberFormat="1" applyFont="1" applyFill="1" applyBorder="1" applyAlignment="1">
      <alignment horizontal="center" vertical="center" wrapText="1"/>
    </xf>
    <xf numFmtId="0" fontId="19" fillId="2" borderId="12" xfId="0" applyNumberFormat="1" applyFont="1" applyFill="1" applyBorder="1" applyAlignment="1">
      <alignment horizontal="center" vertical="center" wrapText="1"/>
    </xf>
    <xf numFmtId="17" fontId="7" fillId="2" borderId="12" xfId="0" applyNumberFormat="1" applyFont="1" applyFill="1" applyBorder="1" applyAlignment="1">
      <alignment horizontal="center" vertical="center" wrapText="1"/>
    </xf>
    <xf numFmtId="9" fontId="13" fillId="2" borderId="12" xfId="1" applyFont="1" applyFill="1" applyBorder="1" applyAlignment="1">
      <alignment horizontal="center" vertical="center" wrapText="1"/>
    </xf>
    <xf numFmtId="0" fontId="16" fillId="2" borderId="12" xfId="0" applyFont="1" applyFill="1" applyBorder="1" applyAlignment="1">
      <alignment horizontal="left" vertical="center" wrapText="1"/>
    </xf>
    <xf numFmtId="49" fontId="17" fillId="11" borderId="20" xfId="0" applyNumberFormat="1" applyFont="1" applyFill="1" applyBorder="1" applyAlignment="1">
      <alignment horizontal="center" vertical="center" wrapText="1"/>
    </xf>
    <xf numFmtId="49" fontId="17" fillId="11" borderId="21" xfId="0" applyNumberFormat="1" applyFont="1" applyFill="1" applyBorder="1" applyAlignment="1">
      <alignment horizontal="center" vertical="center" wrapText="1"/>
    </xf>
    <xf numFmtId="49" fontId="17" fillId="11" borderId="22" xfId="0" applyNumberFormat="1" applyFont="1" applyFill="1" applyBorder="1" applyAlignment="1">
      <alignment horizontal="center" vertical="center" wrapText="1"/>
    </xf>
    <xf numFmtId="164" fontId="0" fillId="3" borderId="1" xfId="0" applyNumberFormat="1" applyFont="1" applyFill="1" applyBorder="1" applyAlignment="1">
      <alignment horizontal="left" wrapText="1"/>
    </xf>
    <xf numFmtId="49" fontId="17" fillId="11" borderId="12" xfId="0" applyNumberFormat="1" applyFont="1" applyFill="1" applyBorder="1" applyAlignment="1">
      <alignment horizontal="center" vertical="center"/>
    </xf>
  </cellXfs>
  <cellStyles count="9">
    <cellStyle name="Comma" xfId="3" builtinId="3"/>
    <cellStyle name="Currency" xfId="2" builtinId="4"/>
    <cellStyle name="Normal" xfId="0" builtinId="0"/>
    <cellStyle name="Normal 12" xfId="7" xr:uid="{00000000-0005-0000-0000-000003000000}"/>
    <cellStyle name="Normal 2" xfId="8" xr:uid="{6C1AC642-B407-4F62-84FD-E9D62AF08B51}"/>
    <cellStyle name="Normal 3" xfId="6" xr:uid="{00000000-0005-0000-0000-000004000000}"/>
    <cellStyle name="Normal_CW CIP Data" xfId="5" xr:uid="{00000000-0005-0000-0000-000005000000}"/>
    <cellStyle name="Normal_Standalone CIP Data" xfId="4" xr:uid="{00000000-0005-0000-0000-000006000000}"/>
    <cellStyle name="Percent" xfId="1" builtinId="5"/>
  </cellStyles>
  <dxfs count="27">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ont>
        <color rgb="FFC00000"/>
      </font>
    </dxf>
    <dxf>
      <font>
        <color rgb="FFC00000"/>
      </font>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ont>
        <color rgb="FFC00000"/>
      </font>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6CA6DA"/>
      <color rgb="FF95C674"/>
      <color rgb="FFEFF6FF"/>
      <color rgb="FFE7F2FF"/>
      <color rgb="FFBCD6EE"/>
      <color rgb="FFACCCEA"/>
      <color rgb="FFF8F8F8"/>
      <color rgb="FF91BCE3"/>
      <color rgb="FF7EB0DE"/>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c1.sharepoint.com/teams/ProjectDeliveryOffice/Shared%20Documents/Roads%20Map%20-%20Jan%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Thompson\AppData\Local\Microsoft\Windows\INetCache\Content.Outlook\WNV2FEGG\8_2_19Q2ProductCatalog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olicyPlanning\Line%20of%20Business%20Plan%202019-2020\Product%20Catalog%20+%20Capital%20Portfolio\2019%20Q2%20Update%20Data%20Collection%20Resources\CIP_CommunityServiceAr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 val="Prioritization List"/>
      <sheetName val="Expense Report"/>
      <sheetName val="Prism Export"/>
      <sheetName val="Standalone CIP Data"/>
      <sheetName val="CW CIP Data"/>
      <sheetName val="CSAProduct Family Data"/>
    </sheetNames>
    <sheetDataSet>
      <sheetData sheetId="0">
        <row r="5">
          <cell r="A5">
            <v>1137509</v>
          </cell>
        </row>
        <row r="6">
          <cell r="A6">
            <v>1137752</v>
          </cell>
        </row>
        <row r="19">
          <cell r="A19">
            <v>1136352</v>
          </cell>
        </row>
        <row r="24">
          <cell r="A24">
            <v>1136646</v>
          </cell>
        </row>
        <row r="25">
          <cell r="A25">
            <v>1136582</v>
          </cell>
        </row>
        <row r="31">
          <cell r="A31">
            <v>1136085</v>
          </cell>
        </row>
        <row r="51">
          <cell r="A51">
            <v>1130707</v>
          </cell>
        </row>
        <row r="52">
          <cell r="A52">
            <v>1139815</v>
          </cell>
        </row>
        <row r="69">
          <cell r="A69">
            <v>1136233</v>
          </cell>
        </row>
      </sheetData>
      <sheetData sheetId="1"/>
      <sheetData sheetId="2">
        <row r="2">
          <cell r="A2">
            <v>1127271</v>
          </cell>
          <cell r="E2" t="e">
            <v>#DIV/0!</v>
          </cell>
        </row>
        <row r="3">
          <cell r="A3">
            <v>1127273</v>
          </cell>
          <cell r="E3">
            <v>0.188752</v>
          </cell>
        </row>
        <row r="4">
          <cell r="A4">
            <v>1129584</v>
          </cell>
          <cell r="E4">
            <v>7.8161290322580651E-2</v>
          </cell>
        </row>
        <row r="5">
          <cell r="A5">
            <v>1129585</v>
          </cell>
          <cell r="E5">
            <v>6.6919999999999993E-2</v>
          </cell>
        </row>
        <row r="6">
          <cell r="A6">
            <v>1129586</v>
          </cell>
          <cell r="E6">
            <v>8.1313157894736837E-2</v>
          </cell>
        </row>
        <row r="7">
          <cell r="A7">
            <v>1129587</v>
          </cell>
          <cell r="E7">
            <v>-3.295945945945946E-2</v>
          </cell>
        </row>
        <row r="8">
          <cell r="A8">
            <v>1129588</v>
          </cell>
          <cell r="E8">
            <v>1.3346613545816733E-3</v>
          </cell>
        </row>
        <row r="9">
          <cell r="A9">
            <v>1129590</v>
          </cell>
          <cell r="E9" t="e">
            <v>#DIV/0!</v>
          </cell>
        </row>
        <row r="10">
          <cell r="A10">
            <v>1129591</v>
          </cell>
          <cell r="E10" t="e">
            <v>#DIV/0!</v>
          </cell>
        </row>
        <row r="11">
          <cell r="A11">
            <v>1129841</v>
          </cell>
          <cell r="E11" t="e">
            <v>#DIV/0!</v>
          </cell>
        </row>
        <row r="12">
          <cell r="A12">
            <v>1131333</v>
          </cell>
          <cell r="E12">
            <v>-0.14422857142857143</v>
          </cell>
        </row>
        <row r="13">
          <cell r="A13">
            <v>1134082</v>
          </cell>
          <cell r="E13">
            <v>-0.16020000000000001</v>
          </cell>
        </row>
        <row r="14">
          <cell r="A14">
            <v>1134083</v>
          </cell>
          <cell r="E14">
            <v>1.5375E-2</v>
          </cell>
        </row>
        <row r="15">
          <cell r="A15">
            <v>1134093</v>
          </cell>
          <cell r="E15">
            <v>-0.11592857142857142</v>
          </cell>
        </row>
        <row r="16">
          <cell r="A16">
            <v>1135045</v>
          </cell>
          <cell r="E16">
            <v>0.12786363636363637</v>
          </cell>
        </row>
        <row r="17">
          <cell r="A17">
            <v>1135046</v>
          </cell>
          <cell r="E17" t="e">
            <v>#DIV/0!</v>
          </cell>
        </row>
        <row r="18">
          <cell r="A18">
            <v>1135073</v>
          </cell>
          <cell r="E18"/>
        </row>
        <row r="19">
          <cell r="A19">
            <v>1135997</v>
          </cell>
          <cell r="E19">
            <v>0.12904285714285715</v>
          </cell>
        </row>
        <row r="20">
          <cell r="A20">
            <v>1135998</v>
          </cell>
          <cell r="E20" t="e">
            <v>#DIV/0!</v>
          </cell>
        </row>
        <row r="21">
          <cell r="A21">
            <v>1135999</v>
          </cell>
          <cell r="E21">
            <v>0.10236666666666666</v>
          </cell>
        </row>
        <row r="22">
          <cell r="A22">
            <v>1136000</v>
          </cell>
          <cell r="E22" t="e">
            <v>#DIV/0!</v>
          </cell>
        </row>
        <row r="23">
          <cell r="A23">
            <v>1136001</v>
          </cell>
          <cell r="E23" t="e">
            <v>#DIV/0!</v>
          </cell>
        </row>
        <row r="24">
          <cell r="A24" t="str">
            <v>TBD</v>
          </cell>
          <cell r="E24" t="e">
            <v>#DIV/0!</v>
          </cell>
        </row>
        <row r="25">
          <cell r="A25" t="str">
            <v>TBD</v>
          </cell>
          <cell r="E25" t="e">
            <v>#DIV/0!</v>
          </cell>
        </row>
        <row r="26">
          <cell r="A26">
            <v>1027163</v>
          </cell>
          <cell r="E26"/>
        </row>
        <row r="27">
          <cell r="A27">
            <v>1111819</v>
          </cell>
          <cell r="E27" t="e">
            <v>#DIV/0!</v>
          </cell>
        </row>
        <row r="28">
          <cell r="A28">
            <v>1125758</v>
          </cell>
          <cell r="E28" t="e">
            <v>#DIV/0!</v>
          </cell>
        </row>
        <row r="29">
          <cell r="A29">
            <v>1129594</v>
          </cell>
          <cell r="E29">
            <v>-0.15876000000000001</v>
          </cell>
        </row>
        <row r="30">
          <cell r="A30">
            <v>1129595</v>
          </cell>
          <cell r="E30">
            <v>0.10451851851851852</v>
          </cell>
        </row>
        <row r="31">
          <cell r="A31">
            <v>1129596</v>
          </cell>
          <cell r="E31">
            <v>0.12414814814814815</v>
          </cell>
        </row>
        <row r="32">
          <cell r="A32">
            <v>1129598</v>
          </cell>
          <cell r="E32">
            <v>-0.12239999999999999</v>
          </cell>
        </row>
        <row r="33">
          <cell r="A33">
            <v>1129599</v>
          </cell>
          <cell r="E33">
            <v>-0.22850000000000001</v>
          </cell>
        </row>
        <row r="34">
          <cell r="A34">
            <v>1130260</v>
          </cell>
          <cell r="E34" t="e">
            <v>#DIV/0!</v>
          </cell>
        </row>
        <row r="35">
          <cell r="A35">
            <v>1130261</v>
          </cell>
          <cell r="E35" t="e">
            <v>#DIV/0!</v>
          </cell>
        </row>
        <row r="36">
          <cell r="A36">
            <v>1130303</v>
          </cell>
          <cell r="E36" t="e">
            <v>#DIV/0!</v>
          </cell>
        </row>
        <row r="37">
          <cell r="A37">
            <v>1131235</v>
          </cell>
          <cell r="E37">
            <v>0.17633333333333334</v>
          </cell>
        </row>
        <row r="38">
          <cell r="A38">
            <v>1131236</v>
          </cell>
          <cell r="E38" t="e">
            <v>#DIV/0!</v>
          </cell>
        </row>
        <row r="39">
          <cell r="A39">
            <v>1131237</v>
          </cell>
          <cell r="E39" t="e">
            <v>#DIV/0!</v>
          </cell>
        </row>
        <row r="40">
          <cell r="A40">
            <v>1134079</v>
          </cell>
          <cell r="E40">
            <v>-2.1000000000000001E-2</v>
          </cell>
        </row>
        <row r="41">
          <cell r="A41">
            <v>1134080</v>
          </cell>
          <cell r="E41">
            <v>0.22416</v>
          </cell>
        </row>
        <row r="42">
          <cell r="A42">
            <v>1134081</v>
          </cell>
          <cell r="E42">
            <v>0.125</v>
          </cell>
        </row>
        <row r="43">
          <cell r="A43">
            <v>1135042</v>
          </cell>
          <cell r="E43" t="e">
            <v>#DIV/0!</v>
          </cell>
        </row>
        <row r="44">
          <cell r="A44">
            <v>1126441</v>
          </cell>
          <cell r="E44" t="e">
            <v>#DIV/0!</v>
          </cell>
        </row>
        <row r="45">
          <cell r="A45">
            <v>1127589</v>
          </cell>
          <cell r="E45" t="e">
            <v>#DIV/0!</v>
          </cell>
        </row>
        <row r="46">
          <cell r="A46">
            <v>1125296</v>
          </cell>
          <cell r="E46" t="e">
            <v>#DIV/0!</v>
          </cell>
        </row>
        <row r="47">
          <cell r="A47">
            <v>1130162</v>
          </cell>
          <cell r="E47" t="e">
            <v>#DIV/0!</v>
          </cell>
        </row>
        <row r="48">
          <cell r="A48">
            <v>1130410</v>
          </cell>
          <cell r="E48" t="e">
            <v>#DIV/0!</v>
          </cell>
        </row>
        <row r="49">
          <cell r="A49">
            <v>1132218</v>
          </cell>
          <cell r="E49" t="e">
            <v>#DIV/0!</v>
          </cell>
        </row>
        <row r="50">
          <cell r="A50">
            <v>1132949</v>
          </cell>
          <cell r="E50" t="e">
            <v>#DIV/0!</v>
          </cell>
        </row>
        <row r="51">
          <cell r="A51">
            <v>1136087</v>
          </cell>
          <cell r="E51" t="e">
            <v>#DIV/0!</v>
          </cell>
        </row>
        <row r="52">
          <cell r="A52">
            <v>1136631</v>
          </cell>
          <cell r="E52" t="e">
            <v>#DIV/0!</v>
          </cell>
        </row>
        <row r="53">
          <cell r="A53">
            <v>1136633</v>
          </cell>
          <cell r="E53">
            <v>-2.4516129032258064E-3</v>
          </cell>
        </row>
        <row r="54">
          <cell r="A54">
            <v>1136972</v>
          </cell>
          <cell r="E54" t="e">
            <v>#DIV/0!</v>
          </cell>
        </row>
        <row r="55">
          <cell r="A55">
            <v>1137364</v>
          </cell>
          <cell r="E55" t="e">
            <v>#DIV/0!</v>
          </cell>
        </row>
        <row r="56">
          <cell r="A56">
            <v>1137509</v>
          </cell>
          <cell r="E56" t="e">
            <v>#DIV/0!</v>
          </cell>
        </row>
        <row r="57">
          <cell r="A57">
            <v>1137577</v>
          </cell>
          <cell r="E57" t="e">
            <v>#DIV/0!</v>
          </cell>
        </row>
        <row r="58">
          <cell r="A58">
            <v>1137572</v>
          </cell>
          <cell r="E58" t="e">
            <v>#DIV/0!</v>
          </cell>
        </row>
        <row r="59">
          <cell r="A59">
            <v>1137584</v>
          </cell>
          <cell r="E59" t="e">
            <v>#DIV/0!</v>
          </cell>
        </row>
        <row r="60">
          <cell r="A60">
            <v>1137860</v>
          </cell>
          <cell r="E60" t="e">
            <v>#DIV/0!</v>
          </cell>
        </row>
        <row r="61">
          <cell r="A61">
            <v>1129714</v>
          </cell>
          <cell r="E61">
            <v>0.5752666666666667</v>
          </cell>
        </row>
        <row r="62">
          <cell r="A62">
            <v>1133219</v>
          </cell>
          <cell r="E62" t="e">
            <v>#DIV/0!</v>
          </cell>
        </row>
        <row r="63">
          <cell r="A63">
            <v>1133220</v>
          </cell>
          <cell r="E63" t="e">
            <v>#DIV/0!</v>
          </cell>
        </row>
        <row r="64">
          <cell r="A64">
            <v>1133757</v>
          </cell>
          <cell r="E64" t="e">
            <v>#DIV/0!</v>
          </cell>
        </row>
        <row r="65">
          <cell r="A65">
            <v>1136086</v>
          </cell>
          <cell r="E65">
            <v>-6.961666666666666E-2</v>
          </cell>
        </row>
        <row r="66">
          <cell r="A66">
            <v>1136351</v>
          </cell>
          <cell r="E66" t="e">
            <v>#DIV/0!</v>
          </cell>
        </row>
        <row r="67">
          <cell r="A67">
            <v>1136352</v>
          </cell>
          <cell r="E67" t="e">
            <v>#DIV/0!</v>
          </cell>
        </row>
        <row r="68">
          <cell r="A68">
            <v>1137996</v>
          </cell>
          <cell r="E68" t="e">
            <v>#DIV/0!</v>
          </cell>
        </row>
        <row r="69">
          <cell r="A69">
            <v>1136934</v>
          </cell>
          <cell r="E69" t="e">
            <v>#DIV/0!</v>
          </cell>
        </row>
        <row r="70">
          <cell r="A70">
            <v>1136935</v>
          </cell>
          <cell r="E70" t="e">
            <v>#DIV/0!</v>
          </cell>
        </row>
        <row r="71">
          <cell r="A71">
            <v>1137078</v>
          </cell>
          <cell r="E71" t="e">
            <v>#DIV/0!</v>
          </cell>
        </row>
        <row r="72">
          <cell r="A72">
            <v>1137510</v>
          </cell>
          <cell r="E72" t="e">
            <v>#DIV/0!</v>
          </cell>
        </row>
        <row r="73">
          <cell r="A73" t="str">
            <v>TBD</v>
          </cell>
          <cell r="E73" t="e">
            <v>#DIV/0!</v>
          </cell>
        </row>
        <row r="74">
          <cell r="A74">
            <v>1129716</v>
          </cell>
          <cell r="E74" t="e">
            <v>#DIV/0!</v>
          </cell>
        </row>
        <row r="75">
          <cell r="A75">
            <v>1129717</v>
          </cell>
          <cell r="E75" t="e">
            <v>#DIV/0!</v>
          </cell>
        </row>
        <row r="76">
          <cell r="A76">
            <v>1129718</v>
          </cell>
          <cell r="E76" t="e">
            <v>#DIV/0!</v>
          </cell>
        </row>
        <row r="77">
          <cell r="A77">
            <v>1129720</v>
          </cell>
          <cell r="E77" t="e">
            <v>#DIV/0!</v>
          </cell>
        </row>
        <row r="78">
          <cell r="A78">
            <v>1129721</v>
          </cell>
          <cell r="E78" t="e">
            <v>#DIV/0!</v>
          </cell>
        </row>
        <row r="79">
          <cell r="A79">
            <v>1129722</v>
          </cell>
          <cell r="E79" t="e">
            <v>#DIV/0!</v>
          </cell>
        </row>
        <row r="80">
          <cell r="A80">
            <v>1129723</v>
          </cell>
          <cell r="E80" t="e">
            <v>#DIV/0!</v>
          </cell>
        </row>
        <row r="81">
          <cell r="A81">
            <v>1129724</v>
          </cell>
          <cell r="E81" t="e">
            <v>#DIV/0!</v>
          </cell>
        </row>
        <row r="82">
          <cell r="A82">
            <v>1129725</v>
          </cell>
          <cell r="E82" t="e">
            <v>#DIV/0!</v>
          </cell>
        </row>
        <row r="83">
          <cell r="A83">
            <v>1129726</v>
          </cell>
          <cell r="E83" t="e">
            <v>#DIV/0!</v>
          </cell>
        </row>
        <row r="84">
          <cell r="A84">
            <v>1129727</v>
          </cell>
          <cell r="E84" t="e">
            <v>#DIV/0!</v>
          </cell>
        </row>
        <row r="85">
          <cell r="A85">
            <v>1129728</v>
          </cell>
          <cell r="E85" t="e">
            <v>#DIV/0!</v>
          </cell>
        </row>
        <row r="86">
          <cell r="A86">
            <v>1131511</v>
          </cell>
          <cell r="E86" t="e">
            <v>#DIV/0!</v>
          </cell>
        </row>
        <row r="87">
          <cell r="A87">
            <v>1131526</v>
          </cell>
          <cell r="E87" t="e">
            <v>#DIV/0!</v>
          </cell>
        </row>
        <row r="88">
          <cell r="A88">
            <v>1131671</v>
          </cell>
          <cell r="E88" t="e">
            <v>#DIV/0!</v>
          </cell>
        </row>
        <row r="89">
          <cell r="A89">
            <v>1131672</v>
          </cell>
          <cell r="E89" t="e">
            <v>#DIV/0!</v>
          </cell>
        </row>
        <row r="90">
          <cell r="A90">
            <v>1132446</v>
          </cell>
          <cell r="E90" t="e">
            <v>#DIV/0!</v>
          </cell>
        </row>
        <row r="91">
          <cell r="A91">
            <v>1132523</v>
          </cell>
          <cell r="E91" t="e">
            <v>#DIV/0!</v>
          </cell>
        </row>
        <row r="92">
          <cell r="A92">
            <v>1132710</v>
          </cell>
          <cell r="E92" t="e">
            <v>#DIV/0!</v>
          </cell>
        </row>
        <row r="93">
          <cell r="A93">
            <v>1131274</v>
          </cell>
          <cell r="E93">
            <v>-2.6305882352941175E-2</v>
          </cell>
        </row>
        <row r="94">
          <cell r="A94">
            <v>1136085</v>
          </cell>
          <cell r="E94">
            <v>-4.1936507936507939E-2</v>
          </cell>
        </row>
        <row r="95">
          <cell r="A95" t="str">
            <v>1138763</v>
          </cell>
          <cell r="E95" t="e">
            <v>#DIV/0!</v>
          </cell>
        </row>
        <row r="96">
          <cell r="A96">
            <v>1133675</v>
          </cell>
          <cell r="E96" t="e">
            <v>#DIV/0!</v>
          </cell>
        </row>
        <row r="97">
          <cell r="A97">
            <v>1136209</v>
          </cell>
          <cell r="E97" t="e">
            <v>#DIV/0!</v>
          </cell>
        </row>
        <row r="98">
          <cell r="A98">
            <v>1136212</v>
          </cell>
          <cell r="E98" t="e">
            <v>#DIV/0!</v>
          </cell>
        </row>
        <row r="99">
          <cell r="A99">
            <v>1136453</v>
          </cell>
          <cell r="E99" t="e">
            <v>#DIV/0!</v>
          </cell>
        </row>
        <row r="100">
          <cell r="A100">
            <v>1137079</v>
          </cell>
          <cell r="E100" t="e">
            <v>#DIV/0!</v>
          </cell>
        </row>
        <row r="101">
          <cell r="A101">
            <v>1137161</v>
          </cell>
          <cell r="E101" t="e">
            <v>#DIV/0!</v>
          </cell>
        </row>
        <row r="102">
          <cell r="A102">
            <v>1137385</v>
          </cell>
          <cell r="E102" t="e">
            <v>#DIV/0!</v>
          </cell>
        </row>
        <row r="103">
          <cell r="A103">
            <v>1137752</v>
          </cell>
          <cell r="E103" t="e">
            <v>#DIV/0!</v>
          </cell>
        </row>
        <row r="104">
          <cell r="A104">
            <v>1137856</v>
          </cell>
          <cell r="E104" t="e">
            <v>#DIV/0!</v>
          </cell>
        </row>
        <row r="105">
          <cell r="A105">
            <v>1137858</v>
          </cell>
          <cell r="E105">
            <v>7.7272727272727276E-3</v>
          </cell>
        </row>
        <row r="106">
          <cell r="A106"/>
          <cell r="E106">
            <v>-6.8297872340425531E-3</v>
          </cell>
        </row>
        <row r="107">
          <cell r="A107"/>
          <cell r="E107" t="e">
            <v>#DIV/0!</v>
          </cell>
        </row>
        <row r="108">
          <cell r="A108"/>
          <cell r="E108" t="e">
            <v>#DIV/0!</v>
          </cell>
        </row>
        <row r="109">
          <cell r="A109"/>
          <cell r="E109" t="e">
            <v>#DIV/0!</v>
          </cell>
        </row>
        <row r="110">
          <cell r="A110"/>
          <cell r="E110" t="e">
            <v>#DIV/0!</v>
          </cell>
        </row>
        <row r="111">
          <cell r="A111" t="str">
            <v>TBD</v>
          </cell>
          <cell r="E111" t="e">
            <v>#DIV/0!</v>
          </cell>
        </row>
        <row r="112">
          <cell r="A112">
            <v>1134048</v>
          </cell>
          <cell r="E112" t="e">
            <v>#DIV/0!</v>
          </cell>
        </row>
        <row r="113">
          <cell r="A113">
            <v>1134049</v>
          </cell>
          <cell r="E113">
            <v>-9.2999999999999999E-2</v>
          </cell>
        </row>
        <row r="114">
          <cell r="A114">
            <v>1131157</v>
          </cell>
          <cell r="E114" t="e">
            <v>#DIV/0!</v>
          </cell>
        </row>
        <row r="115">
          <cell r="A115">
            <v>1137862</v>
          </cell>
          <cell r="E115" t="e">
            <v>#DIV/0!</v>
          </cell>
        </row>
        <row r="116">
          <cell r="A116" t="str">
            <v>TBD</v>
          </cell>
          <cell r="E116" t="e">
            <v>#DIV/0!</v>
          </cell>
        </row>
        <row r="117">
          <cell r="A117"/>
          <cell r="E117" t="e">
            <v>#DIV/0!</v>
          </cell>
        </row>
        <row r="118">
          <cell r="A118"/>
          <cell r="E118" t="e">
            <v>#DIV/0!</v>
          </cell>
        </row>
        <row r="119">
          <cell r="A119">
            <v>1131557</v>
          </cell>
          <cell r="E119" t="e">
            <v>#DIV/0!</v>
          </cell>
        </row>
        <row r="120">
          <cell r="A120">
            <v>1136576</v>
          </cell>
          <cell r="E120" t="e">
            <v>#DIV/0!</v>
          </cell>
        </row>
        <row r="121">
          <cell r="A121">
            <v>1136582</v>
          </cell>
          <cell r="E121" t="e">
            <v>#DIV/0!</v>
          </cell>
        </row>
        <row r="122">
          <cell r="A122">
            <v>1136580</v>
          </cell>
          <cell r="E122" t="e">
            <v>#DIV/0!</v>
          </cell>
        </row>
        <row r="123">
          <cell r="A123">
            <v>1136646</v>
          </cell>
          <cell r="E123" t="e">
            <v>#DIV/0!</v>
          </cell>
        </row>
        <row r="124">
          <cell r="A124">
            <v>1130706</v>
          </cell>
          <cell r="E124" t="e">
            <v>#DIV/0!</v>
          </cell>
        </row>
        <row r="125">
          <cell r="A125">
            <v>1130707</v>
          </cell>
          <cell r="E125">
            <v>-0.34946666666666665</v>
          </cell>
        </row>
        <row r="126">
          <cell r="A126">
            <v>1130708</v>
          </cell>
          <cell r="E126" t="e">
            <v>#DIV/0!</v>
          </cell>
        </row>
        <row r="127">
          <cell r="A127">
            <v>1130710</v>
          </cell>
          <cell r="E127">
            <v>0.14069999999999999</v>
          </cell>
        </row>
        <row r="128">
          <cell r="A128">
            <v>1133600</v>
          </cell>
          <cell r="E128">
            <v>-1.1566666666666666E-2</v>
          </cell>
        </row>
        <row r="129">
          <cell r="A129" t="str">
            <v>1138337</v>
          </cell>
          <cell r="E129" t="e">
            <v>#DIV/0!</v>
          </cell>
        </row>
        <row r="130">
          <cell r="A130">
            <v>1138339</v>
          </cell>
          <cell r="E130" t="e">
            <v>#DIV/0!</v>
          </cell>
        </row>
        <row r="131">
          <cell r="A131">
            <v>1136715</v>
          </cell>
          <cell r="E131">
            <v>2.8690000000000002</v>
          </cell>
        </row>
        <row r="132">
          <cell r="A132">
            <v>1136709</v>
          </cell>
          <cell r="E132" t="e">
            <v>#DIV/0!</v>
          </cell>
        </row>
        <row r="133">
          <cell r="A133">
            <v>1136711</v>
          </cell>
          <cell r="E133">
            <v>-0.53610000000000002</v>
          </cell>
        </row>
        <row r="134">
          <cell r="A134">
            <v>1136712</v>
          </cell>
          <cell r="E134" t="e">
            <v>#DIV/0!</v>
          </cell>
        </row>
        <row r="135">
          <cell r="A135">
            <v>1136716</v>
          </cell>
          <cell r="E135" t="e">
            <v>#DIV/0!</v>
          </cell>
        </row>
        <row r="136">
          <cell r="A136">
            <v>1136228</v>
          </cell>
          <cell r="E136" t="e">
            <v>#DIV/0!</v>
          </cell>
        </row>
        <row r="137">
          <cell r="A137">
            <v>1136229</v>
          </cell>
          <cell r="E137">
            <v>5.0000000000000001E-3</v>
          </cell>
        </row>
        <row r="138">
          <cell r="A138">
            <v>1136231</v>
          </cell>
          <cell r="E138" t="e">
            <v>#DIV/0!</v>
          </cell>
        </row>
        <row r="139">
          <cell r="A139">
            <v>1136232</v>
          </cell>
          <cell r="E139">
            <v>-0.15379999999999999</v>
          </cell>
        </row>
        <row r="140">
          <cell r="A140">
            <v>1136233</v>
          </cell>
          <cell r="E140">
            <v>7.2366666666666662E-2</v>
          </cell>
        </row>
        <row r="141">
          <cell r="A141">
            <v>1136234</v>
          </cell>
          <cell r="E141" t="e">
            <v>#DIV/0!</v>
          </cell>
        </row>
        <row r="142">
          <cell r="A142">
            <v>1136235</v>
          </cell>
          <cell r="E142">
            <v>-0.22924</v>
          </cell>
        </row>
        <row r="143">
          <cell r="A143">
            <v>1136236</v>
          </cell>
          <cell r="E143">
            <v>-1.9900000000000001E-2</v>
          </cell>
        </row>
        <row r="144">
          <cell r="A144">
            <v>1136230</v>
          </cell>
          <cell r="E144" t="e">
            <v>#DIV/0!</v>
          </cell>
        </row>
        <row r="145">
          <cell r="A145">
            <v>1136237</v>
          </cell>
          <cell r="E145" t="e">
            <v>#DIV/0!</v>
          </cell>
        </row>
        <row r="146">
          <cell r="A146">
            <v>1136238</v>
          </cell>
          <cell r="E146" t="e">
            <v>#DIV/0!</v>
          </cell>
        </row>
        <row r="147">
          <cell r="A147">
            <v>1136239</v>
          </cell>
          <cell r="E147" t="e">
            <v>#DIV/0!</v>
          </cell>
        </row>
        <row r="148">
          <cell r="A148">
            <v>1136240</v>
          </cell>
          <cell r="E148" t="e">
            <v>#DIV/0!</v>
          </cell>
        </row>
        <row r="149">
          <cell r="A149">
            <v>1136241</v>
          </cell>
          <cell r="E149" t="e">
            <v>#DIV/0!</v>
          </cell>
        </row>
        <row r="150">
          <cell r="A150">
            <v>1136419</v>
          </cell>
          <cell r="E150" t="e">
            <v>#DIV/0!</v>
          </cell>
        </row>
        <row r="151">
          <cell r="A151">
            <v>1131132</v>
          </cell>
          <cell r="E151" t="e">
            <v>#DIV/0!</v>
          </cell>
        </row>
        <row r="152">
          <cell r="A152">
            <v>1136084</v>
          </cell>
          <cell r="E152">
            <v>-0.15876000000000001</v>
          </cell>
        </row>
      </sheetData>
      <sheetData sheetId="3"/>
      <sheetData sheetId="4">
        <row r="2">
          <cell r="B2">
            <v>1026798</v>
          </cell>
          <cell r="E2">
            <v>216227.25999999954</v>
          </cell>
          <cell r="L2">
            <v>0</v>
          </cell>
        </row>
        <row r="3">
          <cell r="B3">
            <v>1026799</v>
          </cell>
        </row>
        <row r="4">
          <cell r="B4">
            <v>1026800</v>
          </cell>
        </row>
        <row r="5">
          <cell r="B5">
            <v>1114791</v>
          </cell>
        </row>
        <row r="6">
          <cell r="B6">
            <v>1114792</v>
          </cell>
        </row>
        <row r="7">
          <cell r="B7">
            <v>1116885</v>
          </cell>
        </row>
        <row r="8">
          <cell r="B8">
            <v>1116888</v>
          </cell>
        </row>
        <row r="9">
          <cell r="B9">
            <v>1124962</v>
          </cell>
        </row>
        <row r="10">
          <cell r="B10">
            <v>1125758</v>
          </cell>
        </row>
        <row r="11">
          <cell r="B11">
            <v>1127268</v>
          </cell>
        </row>
        <row r="12">
          <cell r="B12">
            <v>1127270</v>
          </cell>
        </row>
        <row r="13">
          <cell r="B13">
            <v>1130455</v>
          </cell>
        </row>
        <row r="14">
          <cell r="B14">
            <v>1127271</v>
          </cell>
        </row>
        <row r="15">
          <cell r="B15">
            <v>1127273</v>
          </cell>
        </row>
        <row r="16">
          <cell r="B16">
            <v>1129582</v>
          </cell>
        </row>
        <row r="17">
          <cell r="B17">
            <v>1129583</v>
          </cell>
        </row>
        <row r="18">
          <cell r="B18">
            <v>1129584</v>
          </cell>
        </row>
        <row r="19">
          <cell r="B19">
            <v>1132218</v>
          </cell>
        </row>
        <row r="20">
          <cell r="B20">
            <v>1132949</v>
          </cell>
        </row>
        <row r="21">
          <cell r="B21">
            <v>1133864</v>
          </cell>
        </row>
        <row r="22">
          <cell r="B22">
            <v>1134845</v>
          </cell>
        </row>
        <row r="23">
          <cell r="B23">
            <v>1136087</v>
          </cell>
        </row>
        <row r="24">
          <cell r="B24">
            <v>1136631</v>
          </cell>
        </row>
        <row r="25">
          <cell r="B25">
            <v>1136633</v>
          </cell>
        </row>
        <row r="26">
          <cell r="B26">
            <v>1136972</v>
          </cell>
        </row>
        <row r="27">
          <cell r="B27">
            <v>1137364</v>
          </cell>
        </row>
        <row r="28">
          <cell r="B28">
            <v>1137509</v>
          </cell>
        </row>
        <row r="29">
          <cell r="B29">
            <v>1137572</v>
          </cell>
        </row>
        <row r="30">
          <cell r="B30">
            <v>1137577</v>
          </cell>
        </row>
        <row r="31">
          <cell r="B31">
            <v>1137584</v>
          </cell>
        </row>
        <row r="32">
          <cell r="B32">
            <v>1137860</v>
          </cell>
        </row>
        <row r="33">
          <cell r="B33">
            <v>1129585</v>
          </cell>
        </row>
        <row r="34">
          <cell r="B34">
            <v>1129714</v>
          </cell>
        </row>
        <row r="35">
          <cell r="B35">
            <v>1133219</v>
          </cell>
        </row>
        <row r="36">
          <cell r="B36">
            <v>1133220</v>
          </cell>
        </row>
        <row r="37">
          <cell r="B37">
            <v>1133757</v>
          </cell>
        </row>
        <row r="38">
          <cell r="B38">
            <v>1134005</v>
          </cell>
        </row>
        <row r="39">
          <cell r="B39">
            <v>1134006</v>
          </cell>
        </row>
        <row r="40">
          <cell r="B40">
            <v>1136086</v>
          </cell>
        </row>
        <row r="41">
          <cell r="B41">
            <v>1136351</v>
          </cell>
        </row>
        <row r="42">
          <cell r="B42">
            <v>1136352</v>
          </cell>
        </row>
        <row r="43">
          <cell r="B43">
            <v>1136934</v>
          </cell>
        </row>
        <row r="44">
          <cell r="B44">
            <v>1136935</v>
          </cell>
        </row>
        <row r="45">
          <cell r="B45">
            <v>1137078</v>
          </cell>
        </row>
        <row r="46">
          <cell r="B46">
            <v>1137510</v>
          </cell>
        </row>
        <row r="47">
          <cell r="B47">
            <v>1137996</v>
          </cell>
        </row>
        <row r="48">
          <cell r="B48">
            <v>1129586</v>
          </cell>
        </row>
        <row r="49">
          <cell r="B49">
            <v>1129716</v>
          </cell>
        </row>
        <row r="50">
          <cell r="B50">
            <v>1129717</v>
          </cell>
        </row>
        <row r="51">
          <cell r="B51">
            <v>1129718</v>
          </cell>
        </row>
        <row r="52">
          <cell r="B52">
            <v>1129720</v>
          </cell>
        </row>
        <row r="53">
          <cell r="B53">
            <v>1129721</v>
          </cell>
        </row>
        <row r="54">
          <cell r="B54">
            <v>1129722</v>
          </cell>
        </row>
        <row r="55">
          <cell r="B55">
            <v>1129723</v>
          </cell>
        </row>
        <row r="56">
          <cell r="B56">
            <v>1129724</v>
          </cell>
        </row>
        <row r="57">
          <cell r="B57">
            <v>1129725</v>
          </cell>
        </row>
        <row r="58">
          <cell r="B58">
            <v>1129726</v>
          </cell>
        </row>
        <row r="59">
          <cell r="B59">
            <v>1129727</v>
          </cell>
        </row>
        <row r="60">
          <cell r="B60">
            <v>1129728</v>
          </cell>
        </row>
        <row r="61">
          <cell r="B61">
            <v>1131511</v>
          </cell>
        </row>
        <row r="62">
          <cell r="B62">
            <v>1131526</v>
          </cell>
        </row>
        <row r="63">
          <cell r="B63">
            <v>1131671</v>
          </cell>
        </row>
        <row r="64">
          <cell r="B64">
            <v>1131672</v>
          </cell>
        </row>
        <row r="65">
          <cell r="B65">
            <v>1131693</v>
          </cell>
        </row>
        <row r="66">
          <cell r="B66">
            <v>1132523</v>
          </cell>
        </row>
        <row r="67">
          <cell r="B67">
            <v>1132710</v>
          </cell>
        </row>
        <row r="68">
          <cell r="B68">
            <v>1135876</v>
          </cell>
        </row>
        <row r="69">
          <cell r="B69">
            <v>1135878</v>
          </cell>
        </row>
        <row r="70">
          <cell r="B70">
            <v>1135880</v>
          </cell>
        </row>
        <row r="71">
          <cell r="B71">
            <v>1129587</v>
          </cell>
        </row>
        <row r="72">
          <cell r="B72">
            <v>1131274</v>
          </cell>
        </row>
        <row r="73">
          <cell r="B73">
            <v>1136085</v>
          </cell>
        </row>
        <row r="74">
          <cell r="B74">
            <v>1129588</v>
          </cell>
        </row>
        <row r="75">
          <cell r="B75">
            <v>1133675</v>
          </cell>
        </row>
        <row r="76">
          <cell r="B76">
            <v>1134048</v>
          </cell>
        </row>
        <row r="77">
          <cell r="B77">
            <v>1134049</v>
          </cell>
        </row>
        <row r="78">
          <cell r="B78">
            <v>1136209</v>
          </cell>
        </row>
        <row r="79">
          <cell r="B79">
            <v>1136212</v>
          </cell>
        </row>
        <row r="80">
          <cell r="B80">
            <v>1136453</v>
          </cell>
        </row>
        <row r="81">
          <cell r="B81">
            <v>1137079</v>
          </cell>
        </row>
        <row r="82">
          <cell r="B82">
            <v>1137161</v>
          </cell>
        </row>
        <row r="83">
          <cell r="B83">
            <v>1137385</v>
          </cell>
        </row>
        <row r="84">
          <cell r="B84">
            <v>1137752</v>
          </cell>
        </row>
        <row r="85">
          <cell r="B85">
            <v>1137856</v>
          </cell>
        </row>
        <row r="86">
          <cell r="B86">
            <v>1137858</v>
          </cell>
        </row>
        <row r="87">
          <cell r="B87">
            <v>1129590</v>
          </cell>
        </row>
        <row r="88">
          <cell r="B88">
            <v>1131150</v>
          </cell>
        </row>
        <row r="89">
          <cell r="B89">
            <v>1131152</v>
          </cell>
        </row>
        <row r="90">
          <cell r="B90">
            <v>1131157</v>
          </cell>
        </row>
        <row r="91">
          <cell r="B91">
            <v>1131162</v>
          </cell>
        </row>
        <row r="92">
          <cell r="B92">
            <v>1131163</v>
          </cell>
        </row>
        <row r="93">
          <cell r="B93">
            <v>1132160</v>
          </cell>
        </row>
        <row r="94">
          <cell r="B94">
            <v>1137862</v>
          </cell>
        </row>
        <row r="95">
          <cell r="B95">
            <v>1129591</v>
          </cell>
        </row>
        <row r="96">
          <cell r="B96">
            <v>1136576</v>
          </cell>
        </row>
        <row r="97">
          <cell r="B97">
            <v>1136580</v>
          </cell>
        </row>
        <row r="98">
          <cell r="B98">
            <v>1136582</v>
          </cell>
        </row>
        <row r="99">
          <cell r="B99">
            <v>1136646</v>
          </cell>
        </row>
        <row r="100">
          <cell r="B100">
            <v>1129592</v>
          </cell>
        </row>
        <row r="101">
          <cell r="B101">
            <v>1129593</v>
          </cell>
        </row>
        <row r="102">
          <cell r="B102">
            <v>1129594</v>
          </cell>
        </row>
        <row r="103">
          <cell r="B103">
            <v>1136084</v>
          </cell>
        </row>
        <row r="104">
          <cell r="B104">
            <v>1129595</v>
          </cell>
        </row>
        <row r="105">
          <cell r="B105">
            <v>1129596</v>
          </cell>
        </row>
        <row r="106">
          <cell r="B106">
            <v>1129598</v>
          </cell>
        </row>
        <row r="107">
          <cell r="B107">
            <v>1129599</v>
          </cell>
        </row>
        <row r="108">
          <cell r="B108">
            <v>1129841</v>
          </cell>
        </row>
        <row r="109">
          <cell r="B109">
            <v>1130260</v>
          </cell>
        </row>
        <row r="110">
          <cell r="B110">
            <v>1130261</v>
          </cell>
        </row>
        <row r="111">
          <cell r="B111">
            <v>1130303</v>
          </cell>
        </row>
        <row r="112">
          <cell r="B112">
            <v>1131235</v>
          </cell>
        </row>
        <row r="113">
          <cell r="B113">
            <v>1131236</v>
          </cell>
        </row>
        <row r="114">
          <cell r="B114">
            <v>1131237</v>
          </cell>
        </row>
        <row r="115">
          <cell r="B115">
            <v>1130707</v>
          </cell>
        </row>
        <row r="116">
          <cell r="B116">
            <v>1130708</v>
          </cell>
        </row>
        <row r="117">
          <cell r="B117">
            <v>1130710</v>
          </cell>
        </row>
        <row r="118">
          <cell r="B118">
            <v>1130711</v>
          </cell>
        </row>
        <row r="119">
          <cell r="B119">
            <v>1130712</v>
          </cell>
        </row>
        <row r="120">
          <cell r="B120">
            <v>1130714</v>
          </cell>
        </row>
        <row r="121">
          <cell r="B121">
            <v>1131333</v>
          </cell>
        </row>
        <row r="122">
          <cell r="B122">
            <v>1133600</v>
          </cell>
        </row>
        <row r="123">
          <cell r="B123">
            <v>1134986</v>
          </cell>
        </row>
        <row r="124">
          <cell r="B124">
            <v>1134994</v>
          </cell>
        </row>
        <row r="125">
          <cell r="B125">
            <v>1134079</v>
          </cell>
        </row>
        <row r="126">
          <cell r="B126">
            <v>1134080</v>
          </cell>
        </row>
        <row r="127">
          <cell r="B127">
            <v>1134081</v>
          </cell>
        </row>
        <row r="128">
          <cell r="B128">
            <v>1134082</v>
          </cell>
        </row>
        <row r="129">
          <cell r="B129">
            <v>1134083</v>
          </cell>
        </row>
        <row r="130">
          <cell r="B130">
            <v>1134093</v>
          </cell>
        </row>
        <row r="131">
          <cell r="B131">
            <v>1136709</v>
          </cell>
        </row>
        <row r="132">
          <cell r="B132">
            <v>1136711</v>
          </cell>
        </row>
        <row r="133">
          <cell r="B133">
            <v>1136712</v>
          </cell>
        </row>
        <row r="134">
          <cell r="B134">
            <v>1136715</v>
          </cell>
        </row>
        <row r="135">
          <cell r="B135">
            <v>1136716</v>
          </cell>
        </row>
        <row r="136">
          <cell r="B136">
            <v>1134094</v>
          </cell>
        </row>
        <row r="137">
          <cell r="B137">
            <v>1136930</v>
          </cell>
        </row>
        <row r="138">
          <cell r="B138">
            <v>1136931</v>
          </cell>
        </row>
        <row r="139">
          <cell r="B139">
            <v>1136932</v>
          </cell>
        </row>
        <row r="140">
          <cell r="B140">
            <v>1136933</v>
          </cell>
        </row>
        <row r="141">
          <cell r="B141">
            <v>1135042</v>
          </cell>
        </row>
        <row r="142">
          <cell r="B142">
            <v>1135043</v>
          </cell>
        </row>
        <row r="143">
          <cell r="B143">
            <v>1135044</v>
          </cell>
        </row>
        <row r="144">
          <cell r="B144">
            <v>1135045</v>
          </cell>
        </row>
        <row r="145">
          <cell r="B145">
            <v>1136228</v>
          </cell>
        </row>
        <row r="146">
          <cell r="B146">
            <v>1136229</v>
          </cell>
        </row>
        <row r="147">
          <cell r="B147">
            <v>1136230</v>
          </cell>
        </row>
        <row r="148">
          <cell r="B148">
            <v>1136231</v>
          </cell>
        </row>
        <row r="149">
          <cell r="B149">
            <v>1136232</v>
          </cell>
        </row>
        <row r="150">
          <cell r="B150">
            <v>1136233</v>
          </cell>
        </row>
        <row r="151">
          <cell r="B151">
            <v>1136234</v>
          </cell>
        </row>
        <row r="152">
          <cell r="B152">
            <v>1136235</v>
          </cell>
        </row>
        <row r="153">
          <cell r="B153">
            <v>1136236</v>
          </cell>
        </row>
        <row r="154">
          <cell r="B154">
            <v>1136237</v>
          </cell>
        </row>
        <row r="155">
          <cell r="B155">
            <v>1136238</v>
          </cell>
        </row>
        <row r="156">
          <cell r="B156">
            <v>1136239</v>
          </cell>
        </row>
        <row r="157">
          <cell r="B157">
            <v>1136240</v>
          </cell>
        </row>
        <row r="158">
          <cell r="B158">
            <v>1136241</v>
          </cell>
        </row>
        <row r="159">
          <cell r="B159">
            <v>1136419</v>
          </cell>
        </row>
        <row r="160">
          <cell r="B160">
            <v>1135046</v>
          </cell>
        </row>
        <row r="161">
          <cell r="B161">
            <v>1135073</v>
          </cell>
        </row>
        <row r="162">
          <cell r="B162">
            <v>1135997</v>
          </cell>
        </row>
        <row r="163">
          <cell r="B163">
            <v>1135998</v>
          </cell>
        </row>
        <row r="164">
          <cell r="B164">
            <v>1135999</v>
          </cell>
        </row>
        <row r="165">
          <cell r="B165">
            <v>1136000</v>
          </cell>
        </row>
        <row r="166">
          <cell r="B166">
            <v>1136001</v>
          </cell>
        </row>
        <row r="167">
          <cell r="B167"/>
        </row>
        <row r="168">
          <cell r="B168"/>
        </row>
        <row r="169">
          <cell r="B169"/>
        </row>
        <row r="170">
          <cell r="B170"/>
        </row>
        <row r="171">
          <cell r="B171"/>
        </row>
        <row r="172">
          <cell r="B172"/>
        </row>
        <row r="173">
          <cell r="B173"/>
        </row>
        <row r="174">
          <cell r="B174"/>
        </row>
        <row r="175">
          <cell r="B175"/>
        </row>
        <row r="176">
          <cell r="B176"/>
        </row>
      </sheetData>
      <sheetData sheetId="5"/>
      <sheetData sheetId="6">
        <row r="2">
          <cell r="A2">
            <v>1129588</v>
          </cell>
          <cell r="C2" t="str">
            <v>Bridge</v>
          </cell>
          <cell r="D2" t="str">
            <v xml:space="preserve">SE King County; Snoqualmie Valley; Vashon/Maury
</v>
          </cell>
        </row>
        <row r="3">
          <cell r="A3">
            <v>1136087</v>
          </cell>
        </row>
        <row r="4">
          <cell r="A4">
            <v>1134049</v>
          </cell>
        </row>
        <row r="5">
          <cell r="A5">
            <v>1134048</v>
          </cell>
        </row>
        <row r="6">
          <cell r="A6">
            <v>1135997</v>
          </cell>
        </row>
        <row r="7">
          <cell r="A7">
            <v>1136001</v>
          </cell>
        </row>
        <row r="8">
          <cell r="A8">
            <v>1135999</v>
          </cell>
        </row>
        <row r="9">
          <cell r="A9">
            <v>1135998</v>
          </cell>
        </row>
        <row r="10">
          <cell r="A10">
            <v>1136000</v>
          </cell>
        </row>
        <row r="11">
          <cell r="A11">
            <v>1133600</v>
          </cell>
        </row>
        <row r="12">
          <cell r="A12">
            <v>1136631</v>
          </cell>
        </row>
        <row r="13">
          <cell r="A13">
            <v>1136453</v>
          </cell>
        </row>
        <row r="14">
          <cell r="A14">
            <v>1133220</v>
          </cell>
        </row>
        <row r="15">
          <cell r="A15">
            <v>1133757</v>
          </cell>
        </row>
        <row r="16">
          <cell r="A16">
            <v>1136352</v>
          </cell>
        </row>
        <row r="17">
          <cell r="A17" t="str">
            <v>TBD</v>
          </cell>
        </row>
        <row r="18">
          <cell r="A18">
            <v>1136576</v>
          </cell>
        </row>
        <row r="19">
          <cell r="A19">
            <v>1131274</v>
          </cell>
        </row>
        <row r="20">
          <cell r="A20">
            <v>1131237</v>
          </cell>
        </row>
        <row r="21">
          <cell r="A21">
            <v>1130261</v>
          </cell>
        </row>
        <row r="22">
          <cell r="A22">
            <v>1127589</v>
          </cell>
        </row>
        <row r="23">
          <cell r="A23">
            <v>1129599</v>
          </cell>
        </row>
        <row r="24">
          <cell r="A24">
            <v>1131157</v>
          </cell>
        </row>
        <row r="25">
          <cell r="A25">
            <v>1136084</v>
          </cell>
        </row>
        <row r="26">
          <cell r="A26">
            <v>1136085</v>
          </cell>
        </row>
        <row r="27">
          <cell r="A27">
            <v>1129714</v>
          </cell>
        </row>
        <row r="28">
          <cell r="A28">
            <v>1134081</v>
          </cell>
        </row>
        <row r="29">
          <cell r="A29">
            <v>1131235</v>
          </cell>
        </row>
        <row r="30">
          <cell r="A30">
            <v>1136086</v>
          </cell>
        </row>
        <row r="31">
          <cell r="A31">
            <v>1129598</v>
          </cell>
        </row>
        <row r="32">
          <cell r="A32">
            <v>1134080</v>
          </cell>
        </row>
        <row r="33">
          <cell r="A33">
            <v>1134079</v>
          </cell>
        </row>
        <row r="34">
          <cell r="A34">
            <v>1134083</v>
          </cell>
        </row>
        <row r="35">
          <cell r="A35">
            <v>1136646</v>
          </cell>
        </row>
        <row r="36">
          <cell r="A36">
            <v>1136580</v>
          </cell>
        </row>
        <row r="37">
          <cell r="A37">
            <v>1136582</v>
          </cell>
        </row>
        <row r="38">
          <cell r="A38">
            <v>1130991</v>
          </cell>
        </row>
        <row r="39">
          <cell r="A39">
            <v>1126441</v>
          </cell>
        </row>
        <row r="40">
          <cell r="A40">
            <v>1130060</v>
          </cell>
        </row>
        <row r="41">
          <cell r="A41">
            <v>1130410</v>
          </cell>
        </row>
        <row r="42">
          <cell r="A42">
            <v>1130162</v>
          </cell>
        </row>
        <row r="43">
          <cell r="A43">
            <v>1130708</v>
          </cell>
        </row>
        <row r="44">
          <cell r="A44">
            <v>1130708</v>
          </cell>
        </row>
        <row r="45">
          <cell r="A45">
            <v>1129595</v>
          </cell>
        </row>
        <row r="46">
          <cell r="A46">
            <v>1129596</v>
          </cell>
        </row>
        <row r="47">
          <cell r="A47">
            <v>1130707</v>
          </cell>
        </row>
        <row r="48">
          <cell r="A48">
            <v>1125758</v>
          </cell>
        </row>
        <row r="49">
          <cell r="A49">
            <v>1131511</v>
          </cell>
        </row>
        <row r="50">
          <cell r="A50">
            <v>1132710</v>
          </cell>
        </row>
        <row r="51">
          <cell r="A51">
            <v>1131526</v>
          </cell>
        </row>
        <row r="52">
          <cell r="A52">
            <v>1131672</v>
          </cell>
        </row>
        <row r="53">
          <cell r="A53">
            <v>1131671</v>
          </cell>
        </row>
        <row r="54">
          <cell r="A54">
            <v>1130710</v>
          </cell>
        </row>
        <row r="55">
          <cell r="A55">
            <v>1136229</v>
          </cell>
        </row>
        <row r="56">
          <cell r="A56">
            <v>1136230</v>
          </cell>
        </row>
        <row r="57">
          <cell r="A57">
            <v>1136231</v>
          </cell>
        </row>
        <row r="58">
          <cell r="A58">
            <v>1136232</v>
          </cell>
        </row>
        <row r="59">
          <cell r="A59">
            <v>1136233</v>
          </cell>
        </row>
        <row r="60">
          <cell r="A60">
            <v>1136234</v>
          </cell>
        </row>
        <row r="61">
          <cell r="A61">
            <v>1136235</v>
          </cell>
        </row>
        <row r="62">
          <cell r="A62">
            <v>1136236</v>
          </cell>
        </row>
        <row r="63">
          <cell r="A63">
            <v>1136237</v>
          </cell>
        </row>
        <row r="64">
          <cell r="A64">
            <v>1136238</v>
          </cell>
        </row>
        <row r="65">
          <cell r="A65">
            <v>1136239</v>
          </cell>
        </row>
        <row r="66">
          <cell r="A66">
            <v>1136240</v>
          </cell>
        </row>
        <row r="67">
          <cell r="A67">
            <v>1136241</v>
          </cell>
        </row>
        <row r="68">
          <cell r="A68">
            <v>1136419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O "/>
      <sheetName val="Bridge Insp CSA"/>
      <sheetName val="CIP CSA "/>
      <sheetName val="Sheet1"/>
    </sheetNames>
    <sheetDataSet>
      <sheetData sheetId="0" refreshError="1"/>
      <sheetData sheetId="1" refreshError="1"/>
      <sheetData sheetId="2">
        <row r="3">
          <cell r="A3">
            <v>1136087</v>
          </cell>
        </row>
        <row r="4">
          <cell r="A4">
            <v>1134049</v>
          </cell>
        </row>
        <row r="5">
          <cell r="A5">
            <v>1134048</v>
          </cell>
        </row>
        <row r="6">
          <cell r="A6">
            <v>1135997</v>
          </cell>
        </row>
        <row r="7">
          <cell r="A7">
            <v>1136001</v>
          </cell>
        </row>
        <row r="8">
          <cell r="A8">
            <v>1135999</v>
          </cell>
        </row>
        <row r="9">
          <cell r="A9">
            <v>1135998</v>
          </cell>
        </row>
        <row r="10">
          <cell r="A10">
            <v>1136000</v>
          </cell>
        </row>
        <row r="11">
          <cell r="A11">
            <v>1133600</v>
          </cell>
        </row>
        <row r="12">
          <cell r="A12">
            <v>1136631</v>
          </cell>
        </row>
        <row r="13">
          <cell r="A13">
            <v>1136453</v>
          </cell>
        </row>
        <row r="20">
          <cell r="A20">
            <v>1131237</v>
          </cell>
        </row>
        <row r="21">
          <cell r="A21">
            <v>1130261</v>
          </cell>
        </row>
        <row r="22">
          <cell r="A22">
            <v>1127589</v>
          </cell>
        </row>
        <row r="23">
          <cell r="A23">
            <v>1129599</v>
          </cell>
        </row>
        <row r="24">
          <cell r="A24">
            <v>1131157</v>
          </cell>
        </row>
        <row r="27">
          <cell r="A27">
            <v>1129714</v>
          </cell>
        </row>
        <row r="28">
          <cell r="A28">
            <v>1134081</v>
          </cell>
        </row>
        <row r="29">
          <cell r="A29">
            <v>1131235</v>
          </cell>
        </row>
        <row r="30">
          <cell r="A30">
            <v>1136086</v>
          </cell>
        </row>
        <row r="31">
          <cell r="A31">
            <v>1129598</v>
          </cell>
        </row>
        <row r="32">
          <cell r="A32">
            <v>1134080</v>
          </cell>
        </row>
        <row r="33">
          <cell r="A33">
            <v>1134079</v>
          </cell>
        </row>
        <row r="34">
          <cell r="A34">
            <v>1134083</v>
          </cell>
        </row>
        <row r="39">
          <cell r="A39">
            <v>1126441</v>
          </cell>
        </row>
        <row r="40">
          <cell r="A40">
            <v>1130060</v>
          </cell>
        </row>
        <row r="41">
          <cell r="A41">
            <v>1130410</v>
          </cell>
        </row>
        <row r="42">
          <cell r="A42">
            <v>1130162</v>
          </cell>
        </row>
        <row r="43">
          <cell r="A43">
            <v>1130708</v>
          </cell>
        </row>
        <row r="44">
          <cell r="A44">
            <v>1130708</v>
          </cell>
        </row>
        <row r="45">
          <cell r="A45">
            <v>1129595</v>
          </cell>
        </row>
        <row r="46">
          <cell r="A46">
            <v>1129596</v>
          </cell>
        </row>
        <row r="47">
          <cell r="A47">
            <v>1130707</v>
          </cell>
        </row>
        <row r="48">
          <cell r="A48">
            <v>1125758</v>
          </cell>
        </row>
        <row r="49">
          <cell r="A49">
            <v>1131511</v>
          </cell>
        </row>
        <row r="50">
          <cell r="A50">
            <v>1132710</v>
          </cell>
        </row>
        <row r="51">
          <cell r="A51">
            <v>1131526</v>
          </cell>
        </row>
        <row r="52">
          <cell r="A52">
            <v>1131672</v>
          </cell>
        </row>
        <row r="53">
          <cell r="A53">
            <v>1131671</v>
          </cell>
        </row>
        <row r="54">
          <cell r="A54">
            <v>1130710</v>
          </cell>
        </row>
        <row r="55">
          <cell r="A55">
            <v>1136229</v>
          </cell>
        </row>
        <row r="56">
          <cell r="A56">
            <v>1136230</v>
          </cell>
        </row>
        <row r="57">
          <cell r="A57">
            <v>1136231</v>
          </cell>
        </row>
        <row r="58">
          <cell r="A58">
            <v>1136232</v>
          </cell>
        </row>
        <row r="59">
          <cell r="A59">
            <v>1136233</v>
          </cell>
        </row>
        <row r="60">
          <cell r="A60">
            <v>1136234</v>
          </cell>
        </row>
        <row r="61">
          <cell r="A61">
            <v>1136235</v>
          </cell>
        </row>
        <row r="62">
          <cell r="A62">
            <v>1136236</v>
          </cell>
        </row>
        <row r="63">
          <cell r="A63">
            <v>1136237</v>
          </cell>
        </row>
        <row r="64">
          <cell r="A64">
            <v>1136238</v>
          </cell>
        </row>
        <row r="65">
          <cell r="A65">
            <v>1136239</v>
          </cell>
        </row>
        <row r="66">
          <cell r="A66">
            <v>1136240</v>
          </cell>
        </row>
        <row r="67">
          <cell r="A67">
            <v>1136241</v>
          </cell>
        </row>
        <row r="68">
          <cell r="A68">
            <v>1136419</v>
          </cell>
        </row>
      </sheetData>
      <sheetData sheetId="3">
        <row r="2">
          <cell r="B2">
            <v>1129588</v>
          </cell>
          <cell r="E2" t="str">
            <v>In House</v>
          </cell>
          <cell r="G2" t="str">
            <v>Program</v>
          </cell>
        </row>
        <row r="3">
          <cell r="B3">
            <v>1136087</v>
          </cell>
          <cell r="E3" t="str">
            <v>May    2019</v>
          </cell>
          <cell r="G3" t="str">
            <v>CN start                Aug 2019</v>
          </cell>
        </row>
        <row r="4">
          <cell r="B4">
            <v>1134049</v>
          </cell>
          <cell r="E4" t="str">
            <v>May    2019</v>
          </cell>
          <cell r="G4" t="str">
            <v>CN start                July 2019</v>
          </cell>
        </row>
        <row r="5">
          <cell r="B5">
            <v>1134048</v>
          </cell>
          <cell r="E5" t="str">
            <v>May    2019</v>
          </cell>
        </row>
        <row r="6">
          <cell r="B6">
            <v>1135997</v>
          </cell>
          <cell r="E6" t="str">
            <v>Jan    2021</v>
          </cell>
          <cell r="G6" t="str">
            <v>Preliminary Design</v>
          </cell>
        </row>
        <row r="7">
          <cell r="B7">
            <v>1136001</v>
          </cell>
          <cell r="E7" t="str">
            <v>March 2021</v>
          </cell>
          <cell r="G7" t="str">
            <v>Preliminary Design</v>
          </cell>
        </row>
        <row r="8">
          <cell r="B8">
            <v>1135999</v>
          </cell>
          <cell r="E8" t="str">
            <v>Feb     2022</v>
          </cell>
          <cell r="G8" t="str">
            <v>Preliminary Design</v>
          </cell>
        </row>
        <row r="9">
          <cell r="B9">
            <v>1135998</v>
          </cell>
          <cell r="E9" t="str">
            <v>Jan      2023</v>
          </cell>
          <cell r="G9" t="str">
            <v>Preliminary Design</v>
          </cell>
        </row>
        <row r="10">
          <cell r="B10">
            <v>1136000</v>
          </cell>
          <cell r="E10" t="str">
            <v>Feb    2023</v>
          </cell>
          <cell r="G10" t="str">
            <v>Preliminary Design</v>
          </cell>
        </row>
        <row r="11">
          <cell r="B11">
            <v>1133600</v>
          </cell>
          <cell r="E11" t="str">
            <v>TBD</v>
          </cell>
          <cell r="G11" t="str">
            <v>Preliminary Design</v>
          </cell>
        </row>
        <row r="12">
          <cell r="B12">
            <v>1136631</v>
          </cell>
          <cell r="E12" t="str">
            <v>TBD</v>
          </cell>
          <cell r="G12" t="str">
            <v>Preliminary Design</v>
          </cell>
        </row>
        <row r="13">
          <cell r="B13">
            <v>1136453</v>
          </cell>
          <cell r="E13" t="str">
            <v>TBD</v>
          </cell>
          <cell r="G13" t="str">
            <v>Planning</v>
          </cell>
        </row>
        <row r="14">
          <cell r="B14">
            <v>1133220</v>
          </cell>
          <cell r="E14" t="str">
            <v>May    2018</v>
          </cell>
          <cell r="G14" t="str">
            <v>CN start-               April 2019</v>
          </cell>
        </row>
        <row r="15">
          <cell r="B15">
            <v>1133757</v>
          </cell>
          <cell r="E15" t="str">
            <v>May    2018</v>
          </cell>
          <cell r="G15" t="str">
            <v>CN start-                April 2019</v>
          </cell>
        </row>
        <row r="16">
          <cell r="B16">
            <v>1136352</v>
          </cell>
          <cell r="E16" t="str">
            <v>April    2019</v>
          </cell>
          <cell r="G16" t="str">
            <v>CN start-                  July 2019</v>
          </cell>
        </row>
        <row r="17">
          <cell r="B17" t="str">
            <v>tbd</v>
          </cell>
          <cell r="E17" t="str">
            <v>April    2020</v>
          </cell>
          <cell r="G17" t="str">
            <v>Preliminary Design</v>
          </cell>
        </row>
        <row r="18">
          <cell r="B18">
            <v>1136576</v>
          </cell>
          <cell r="E18" t="str">
            <v>In House</v>
          </cell>
          <cell r="G18" t="str">
            <v>Program</v>
          </cell>
        </row>
        <row r="19">
          <cell r="B19">
            <v>1131274</v>
          </cell>
          <cell r="E19" t="str">
            <v>Jan    2019</v>
          </cell>
          <cell r="G19" t="str">
            <v>CN start-                  April 2019</v>
          </cell>
        </row>
        <row r="20">
          <cell r="B20">
            <v>1131237</v>
          </cell>
          <cell r="E20" t="str">
            <v>May    2019</v>
          </cell>
          <cell r="G20" t="str">
            <v>CN start-                  Aug 2019</v>
          </cell>
        </row>
        <row r="21">
          <cell r="B21">
            <v>1130261</v>
          </cell>
          <cell r="E21" t="str">
            <v>May    2019</v>
          </cell>
        </row>
        <row r="22">
          <cell r="B22">
            <v>1127589</v>
          </cell>
          <cell r="E22" t="str">
            <v>April    2020</v>
          </cell>
          <cell r="G22" t="str">
            <v>Final Design</v>
          </cell>
        </row>
        <row r="23">
          <cell r="B23">
            <v>1129599</v>
          </cell>
          <cell r="E23" t="str">
            <v>Jan    2021</v>
          </cell>
          <cell r="G23" t="str">
            <v>Final Design</v>
          </cell>
        </row>
        <row r="24">
          <cell r="B24">
            <v>1131157</v>
          </cell>
          <cell r="E24" t="str">
            <v>In House</v>
          </cell>
          <cell r="G24" t="str">
            <v>Final Design</v>
          </cell>
        </row>
        <row r="25">
          <cell r="B25">
            <v>1136084</v>
          </cell>
          <cell r="E25" t="str">
            <v>Dec    2019</v>
          </cell>
          <cell r="G25" t="str">
            <v>Final Design</v>
          </cell>
        </row>
        <row r="26">
          <cell r="B26">
            <v>1136085</v>
          </cell>
          <cell r="E26" t="str">
            <v>Jan    2020</v>
          </cell>
          <cell r="G26" t="str">
            <v>Preliminary Design</v>
          </cell>
        </row>
        <row r="27">
          <cell r="B27">
            <v>1129714</v>
          </cell>
          <cell r="E27" t="str">
            <v>March    2020</v>
          </cell>
          <cell r="G27" t="str">
            <v>Preliminary Design</v>
          </cell>
        </row>
        <row r="28">
          <cell r="B28">
            <v>1134081</v>
          </cell>
          <cell r="E28" t="str">
            <v>April    2020</v>
          </cell>
          <cell r="G28" t="str">
            <v>Preliminary Design</v>
          </cell>
        </row>
        <row r="29">
          <cell r="B29">
            <v>1131235</v>
          </cell>
          <cell r="E29" t="str">
            <v>Jan     2021</v>
          </cell>
          <cell r="G29" t="str">
            <v>Preliminary Design</v>
          </cell>
        </row>
        <row r="30">
          <cell r="B30">
            <v>1136086</v>
          </cell>
          <cell r="E30" t="str">
            <v>March    2021</v>
          </cell>
          <cell r="G30" t="str">
            <v>Preliminary Design</v>
          </cell>
        </row>
        <row r="31">
          <cell r="B31">
            <v>1129598</v>
          </cell>
          <cell r="E31" t="str">
            <v>Nov    2021</v>
          </cell>
          <cell r="G31" t="str">
            <v>Preliminary Design</v>
          </cell>
        </row>
        <row r="32">
          <cell r="B32">
            <v>1134080</v>
          </cell>
          <cell r="E32" t="str">
            <v>TBD</v>
          </cell>
          <cell r="G32" t="str">
            <v>Preliminary Design</v>
          </cell>
        </row>
        <row r="33">
          <cell r="B33">
            <v>1134079</v>
          </cell>
          <cell r="E33" t="str">
            <v>TBD</v>
          </cell>
          <cell r="G33" t="str">
            <v>Preliminary Design</v>
          </cell>
        </row>
        <row r="34">
          <cell r="B34">
            <v>1134083</v>
          </cell>
          <cell r="E34" t="str">
            <v>TBD</v>
          </cell>
          <cell r="G34" t="str">
            <v>Preliminary Design</v>
          </cell>
        </row>
        <row r="35">
          <cell r="B35">
            <v>1135045</v>
          </cell>
          <cell r="E35" t="str">
            <v>various</v>
          </cell>
          <cell r="G35" t="str">
            <v>Program</v>
          </cell>
        </row>
        <row r="36">
          <cell r="B36">
            <v>1130991</v>
          </cell>
          <cell r="E36" t="str">
            <v>In House</v>
          </cell>
          <cell r="G36" t="str">
            <v>Program</v>
          </cell>
        </row>
        <row r="37">
          <cell r="B37">
            <v>1126441</v>
          </cell>
          <cell r="E37" t="str">
            <v>Aug    2018</v>
          </cell>
          <cell r="G37" t="str">
            <v>CN start-                 April 2019</v>
          </cell>
        </row>
        <row r="38">
          <cell r="B38">
            <v>1130060</v>
          </cell>
          <cell r="E38" t="str">
            <v>Jan   2019</v>
          </cell>
          <cell r="G38" t="str">
            <v>CN start-                 June 2019</v>
          </cell>
        </row>
        <row r="39">
          <cell r="B39">
            <v>1130410</v>
          </cell>
          <cell r="E39" t="str">
            <v>April    2019</v>
          </cell>
          <cell r="G39" t="str">
            <v>CN start-                 August 2019</v>
          </cell>
        </row>
        <row r="40">
          <cell r="B40">
            <v>1130162</v>
          </cell>
          <cell r="E40" t="str">
            <v>JOC           2019</v>
          </cell>
          <cell r="G40" t="str">
            <v>CN start-                 August 2019</v>
          </cell>
        </row>
        <row r="41">
          <cell r="B41">
            <v>1130708</v>
          </cell>
          <cell r="E41" t="str">
            <v>In House  2019</v>
          </cell>
          <cell r="G41" t="str">
            <v>CN start-                 July 2019</v>
          </cell>
        </row>
        <row r="42">
          <cell r="B42">
            <v>1130708</v>
          </cell>
          <cell r="E42" t="str">
            <v>In House 2019</v>
          </cell>
          <cell r="G42" t="str">
            <v>CN start-                 July 2019</v>
          </cell>
        </row>
        <row r="43">
          <cell r="B43">
            <v>1129595</v>
          </cell>
          <cell r="E43" t="str">
            <v>Feb    2020</v>
          </cell>
          <cell r="G43" t="str">
            <v>Final Design</v>
          </cell>
        </row>
        <row r="44">
          <cell r="B44">
            <v>1129596</v>
          </cell>
          <cell r="E44" t="str">
            <v>Feb    2020</v>
          </cell>
          <cell r="G44" t="str">
            <v>Final Design</v>
          </cell>
        </row>
        <row r="45">
          <cell r="B45">
            <v>1130707</v>
          </cell>
          <cell r="E45" t="str">
            <v>March    2020</v>
          </cell>
          <cell r="G45" t="str">
            <v>Final Design</v>
          </cell>
        </row>
        <row r="46">
          <cell r="B46">
            <v>1125758</v>
          </cell>
          <cell r="E46" t="str">
            <v>In House 2020</v>
          </cell>
          <cell r="G46" t="str">
            <v>Final Design</v>
          </cell>
        </row>
        <row r="47">
          <cell r="B47">
            <v>1131511</v>
          </cell>
          <cell r="E47" t="str">
            <v>In House 2020</v>
          </cell>
          <cell r="G47" t="str">
            <v>Final Design</v>
          </cell>
        </row>
        <row r="48">
          <cell r="B48">
            <v>1132710</v>
          </cell>
          <cell r="E48" t="str">
            <v>In House 2020</v>
          </cell>
          <cell r="G48" t="str">
            <v>Final Design</v>
          </cell>
        </row>
        <row r="49">
          <cell r="B49">
            <v>1131526</v>
          </cell>
          <cell r="E49" t="str">
            <v>March    2021</v>
          </cell>
          <cell r="G49" t="str">
            <v>Final Design</v>
          </cell>
        </row>
        <row r="50">
          <cell r="B50">
            <v>1131672</v>
          </cell>
          <cell r="E50" t="str">
            <v>TBD</v>
          </cell>
          <cell r="G50" t="str">
            <v>Final Design</v>
          </cell>
        </row>
        <row r="51">
          <cell r="B51">
            <v>1131671</v>
          </cell>
          <cell r="E51" t="str">
            <v>TBD</v>
          </cell>
          <cell r="G51" t="str">
            <v>Final Design</v>
          </cell>
        </row>
        <row r="52">
          <cell r="B52">
            <v>1130710</v>
          </cell>
          <cell r="E52" t="str">
            <v>April    2021</v>
          </cell>
          <cell r="G52" t="str">
            <v>Preliminary Design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2 CIP Data"/>
      <sheetName val="GIS CIP Attribute CSA"/>
    </sheetNames>
    <sheetDataSet>
      <sheetData sheetId="0" refreshError="1"/>
      <sheetData sheetId="1" refreshError="1">
        <row r="2">
          <cell r="A2">
            <v>0</v>
          </cell>
          <cell r="C2" t="str">
            <v>Bear Creek/Sammamish Area</v>
          </cell>
        </row>
        <row r="3">
          <cell r="A3">
            <v>1116885</v>
          </cell>
          <cell r="C3" t="str">
            <v>Bear Creek/Sammamish Area</v>
          </cell>
        </row>
        <row r="4">
          <cell r="A4">
            <v>1124969</v>
          </cell>
          <cell r="C4" t="str">
            <v>Bear Creek/Sammamish Area</v>
          </cell>
        </row>
        <row r="5">
          <cell r="A5">
            <v>1127589</v>
          </cell>
          <cell r="C5" t="str">
            <v>Bear Creek/Sammamish Area</v>
          </cell>
        </row>
        <row r="6">
          <cell r="A6">
            <v>1127591</v>
          </cell>
          <cell r="C6" t="str">
            <v>Bear Creek/Sammamish Area</v>
          </cell>
        </row>
        <row r="7">
          <cell r="A7">
            <v>1127801</v>
          </cell>
          <cell r="C7" t="str">
            <v>Bear Creek/Sammamish Area</v>
          </cell>
        </row>
        <row r="8">
          <cell r="A8">
            <v>1127802</v>
          </cell>
          <cell r="C8" t="str">
            <v>Bear Creek/Sammamish Area</v>
          </cell>
        </row>
        <row r="9">
          <cell r="A9">
            <v>1129716</v>
          </cell>
          <cell r="C9" t="str">
            <v>Bear Creek/Sammamish Area</v>
          </cell>
        </row>
        <row r="10">
          <cell r="A10">
            <v>1129723</v>
          </cell>
          <cell r="C10" t="str">
            <v>Bear Creek/Sammamish Area</v>
          </cell>
        </row>
        <row r="11">
          <cell r="A11">
            <v>1130412</v>
          </cell>
          <cell r="C11" t="str">
            <v>Bear Creek/Sammamish Area</v>
          </cell>
        </row>
        <row r="12">
          <cell r="A12">
            <v>1130706</v>
          </cell>
          <cell r="C12" t="str">
            <v>Bear Creek/Sammamish Area</v>
          </cell>
        </row>
        <row r="13">
          <cell r="A13">
            <v>1131132</v>
          </cell>
          <cell r="C13" t="str">
            <v>Bear Creek/Sammamish Area</v>
          </cell>
        </row>
        <row r="14">
          <cell r="A14">
            <v>1131162</v>
          </cell>
          <cell r="C14" t="str">
            <v>Bear Creek/Sammamish Area</v>
          </cell>
        </row>
        <row r="15">
          <cell r="A15">
            <v>1131163</v>
          </cell>
          <cell r="C15" t="str">
            <v>Bear Creek/Sammamish Area</v>
          </cell>
        </row>
        <row r="16">
          <cell r="A16">
            <v>1131274</v>
          </cell>
          <cell r="C16" t="str">
            <v>Bear Creek/Sammamish Area</v>
          </cell>
        </row>
        <row r="17">
          <cell r="A17">
            <v>1131387</v>
          </cell>
          <cell r="C17" t="str">
            <v>Bear Creek/Sammamish Area</v>
          </cell>
        </row>
        <row r="18">
          <cell r="A18">
            <v>1131511</v>
          </cell>
          <cell r="C18" t="str">
            <v>Bear Creek/Sammamish Area</v>
          </cell>
        </row>
        <row r="19">
          <cell r="A19">
            <v>1131527</v>
          </cell>
          <cell r="C19" t="str">
            <v>Bear Creek/Sammamish Area</v>
          </cell>
        </row>
        <row r="20">
          <cell r="A20">
            <v>1131557</v>
          </cell>
          <cell r="C20" t="str">
            <v>Bear Creek/Sammamish Area</v>
          </cell>
        </row>
        <row r="21">
          <cell r="A21">
            <v>1131582</v>
          </cell>
          <cell r="C21" t="str">
            <v>Bear Creek/Sammamish Area</v>
          </cell>
        </row>
        <row r="22">
          <cell r="A22">
            <v>1131693</v>
          </cell>
          <cell r="C22" t="str">
            <v>Bear Creek/Sammamish Area</v>
          </cell>
        </row>
        <row r="23">
          <cell r="A23">
            <v>1132418</v>
          </cell>
          <cell r="C23" t="str">
            <v>Bear Creek/Sammamish Area</v>
          </cell>
        </row>
        <row r="24">
          <cell r="A24">
            <v>1132542</v>
          </cell>
          <cell r="C24" t="str">
            <v>Bear Creek/Sammamish Area</v>
          </cell>
        </row>
        <row r="25">
          <cell r="A25">
            <v>1132710</v>
          </cell>
          <cell r="C25" t="str">
            <v>Bear Creek/Sammamish Area</v>
          </cell>
        </row>
        <row r="26">
          <cell r="A26">
            <v>1133220</v>
          </cell>
          <cell r="C26" t="str">
            <v>Bear Creek/Sammamish Area</v>
          </cell>
        </row>
        <row r="27">
          <cell r="A27">
            <v>1133675</v>
          </cell>
          <cell r="C27" t="str">
            <v>Bear Creek/Sammamish Area</v>
          </cell>
        </row>
        <row r="28">
          <cell r="A28">
            <v>1133864</v>
          </cell>
          <cell r="C28" t="str">
            <v>Bear Creek/Sammamish Area</v>
          </cell>
        </row>
        <row r="29">
          <cell r="A29">
            <v>1134080</v>
          </cell>
          <cell r="C29" t="str">
            <v>Bear Creek/Sammamish Area</v>
          </cell>
        </row>
        <row r="30">
          <cell r="A30">
            <v>1134081</v>
          </cell>
          <cell r="C30" t="str">
            <v>Bear Creek/Sammamish Area</v>
          </cell>
        </row>
        <row r="31">
          <cell r="A31">
            <v>1136086</v>
          </cell>
          <cell r="C31" t="str">
            <v>Bear Creek/Sammamish Area</v>
          </cell>
        </row>
        <row r="32">
          <cell r="A32">
            <v>1136231</v>
          </cell>
          <cell r="C32" t="str">
            <v>Bear Creek/Sammamish Area</v>
          </cell>
        </row>
        <row r="33">
          <cell r="A33">
            <v>1136232</v>
          </cell>
          <cell r="C33" t="str">
            <v>Bear Creek/Sammamish Area</v>
          </cell>
        </row>
        <row r="34">
          <cell r="A34">
            <v>1136234</v>
          </cell>
          <cell r="C34" t="str">
            <v>Bear Creek/Sammamish Area</v>
          </cell>
        </row>
        <row r="35">
          <cell r="A35">
            <v>1136235</v>
          </cell>
          <cell r="C35" t="str">
            <v>Bear Creek/Sammamish Area</v>
          </cell>
        </row>
        <row r="36">
          <cell r="A36">
            <v>1136236</v>
          </cell>
          <cell r="C36" t="str">
            <v>Bear Creek/Sammamish Area</v>
          </cell>
        </row>
        <row r="37">
          <cell r="A37">
            <v>1136240</v>
          </cell>
          <cell r="C37" t="str">
            <v>Bear Creek/Sammamish Area</v>
          </cell>
        </row>
        <row r="38">
          <cell r="A38">
            <v>1136352</v>
          </cell>
          <cell r="C38" t="str">
            <v>Bear Creek/Sammamish Area</v>
          </cell>
        </row>
        <row r="39">
          <cell r="A39">
            <v>1124969</v>
          </cell>
          <cell r="C39" t="str">
            <v>Four Creeks/Tiger Mountain Area</v>
          </cell>
        </row>
        <row r="40">
          <cell r="A40">
            <v>1126443</v>
          </cell>
          <cell r="C40" t="str">
            <v>Four Creeks/Tiger Mountain Area</v>
          </cell>
        </row>
        <row r="41">
          <cell r="A41">
            <v>1127801</v>
          </cell>
          <cell r="C41" t="str">
            <v>Four Creeks/Tiger Mountain Area</v>
          </cell>
        </row>
        <row r="42">
          <cell r="A42">
            <v>1129597</v>
          </cell>
          <cell r="C42" t="str">
            <v>Four Creeks/Tiger Mountain Area</v>
          </cell>
        </row>
        <row r="43">
          <cell r="A43">
            <v>1129598</v>
          </cell>
          <cell r="C43" t="str">
            <v>Four Creeks/Tiger Mountain Area</v>
          </cell>
        </row>
        <row r="44">
          <cell r="A44">
            <v>1129718</v>
          </cell>
          <cell r="C44" t="str">
            <v>Four Creeks/Tiger Mountain Area</v>
          </cell>
        </row>
        <row r="45">
          <cell r="A45">
            <v>1129725</v>
          </cell>
          <cell r="C45" t="str">
            <v>Four Creeks/Tiger Mountain Area</v>
          </cell>
        </row>
        <row r="46">
          <cell r="A46">
            <v>1131132</v>
          </cell>
          <cell r="C46" t="str">
            <v>Four Creeks/Tiger Mountain Area</v>
          </cell>
        </row>
        <row r="47">
          <cell r="A47">
            <v>1131163</v>
          </cell>
          <cell r="C47" t="str">
            <v>Four Creeks/Tiger Mountain Area</v>
          </cell>
        </row>
        <row r="48">
          <cell r="A48">
            <v>1131274</v>
          </cell>
          <cell r="C48" t="str">
            <v>Four Creeks/Tiger Mountain Area</v>
          </cell>
        </row>
        <row r="49">
          <cell r="A49">
            <v>1131557</v>
          </cell>
          <cell r="C49" t="str">
            <v>Four Creeks/Tiger Mountain Area</v>
          </cell>
        </row>
        <row r="50">
          <cell r="A50">
            <v>1132949</v>
          </cell>
          <cell r="C50" t="str">
            <v>Four Creeks/Tiger Mountain Area</v>
          </cell>
        </row>
        <row r="51">
          <cell r="A51">
            <v>1132958</v>
          </cell>
          <cell r="C51" t="str">
            <v>Four Creeks/Tiger Mountain Area</v>
          </cell>
        </row>
        <row r="52">
          <cell r="A52">
            <v>1133220</v>
          </cell>
          <cell r="C52" t="str">
            <v>Four Creeks/Tiger Mountain Area</v>
          </cell>
        </row>
        <row r="53">
          <cell r="A53">
            <v>1133600</v>
          </cell>
          <cell r="C53" t="str">
            <v>Four Creeks/Tiger Mountain Area</v>
          </cell>
        </row>
        <row r="54">
          <cell r="A54">
            <v>1133668</v>
          </cell>
          <cell r="C54" t="str">
            <v>Four Creeks/Tiger Mountain Area</v>
          </cell>
        </row>
        <row r="55">
          <cell r="A55">
            <v>1136352</v>
          </cell>
          <cell r="C55" t="str">
            <v>Four Creeks/Tiger Mountain Area</v>
          </cell>
        </row>
        <row r="56">
          <cell r="A56">
            <v>1127801</v>
          </cell>
          <cell r="C56" t="str">
            <v>Greater Maple Valley/Cedar River Area</v>
          </cell>
        </row>
        <row r="57">
          <cell r="A57">
            <v>1127802</v>
          </cell>
          <cell r="C57" t="str">
            <v>Greater Maple Valley/Cedar River Area</v>
          </cell>
        </row>
        <row r="58">
          <cell r="A58">
            <v>1129718</v>
          </cell>
          <cell r="C58" t="str">
            <v>Greater Maple Valley/Cedar River Area</v>
          </cell>
        </row>
        <row r="59">
          <cell r="A59">
            <v>1129720</v>
          </cell>
          <cell r="C59" t="str">
            <v>Greater Maple Valley/Cedar River Area</v>
          </cell>
        </row>
        <row r="60">
          <cell r="A60">
            <v>1129725</v>
          </cell>
          <cell r="C60" t="str">
            <v>Greater Maple Valley/Cedar River Area</v>
          </cell>
        </row>
        <row r="61">
          <cell r="A61">
            <v>1130962</v>
          </cell>
          <cell r="C61" t="str">
            <v>Greater Maple Valley/Cedar River Area</v>
          </cell>
        </row>
        <row r="62">
          <cell r="A62">
            <v>1131163</v>
          </cell>
          <cell r="C62" t="str">
            <v>Greater Maple Valley/Cedar River Area</v>
          </cell>
        </row>
        <row r="63">
          <cell r="A63">
            <v>1131274</v>
          </cell>
          <cell r="C63" t="str">
            <v>Greater Maple Valley/Cedar River Area</v>
          </cell>
        </row>
        <row r="64">
          <cell r="A64">
            <v>1131387</v>
          </cell>
          <cell r="C64" t="str">
            <v>Greater Maple Valley/Cedar River Area</v>
          </cell>
        </row>
        <row r="65">
          <cell r="A65">
            <v>1131635</v>
          </cell>
          <cell r="C65" t="str">
            <v>Greater Maple Valley/Cedar River Area</v>
          </cell>
        </row>
        <row r="66">
          <cell r="A66">
            <v>1131672</v>
          </cell>
          <cell r="C66" t="str">
            <v>Greater Maple Valley/Cedar River Area</v>
          </cell>
        </row>
        <row r="67">
          <cell r="A67">
            <v>1132085</v>
          </cell>
          <cell r="C67" t="str">
            <v>Greater Maple Valley/Cedar River Area</v>
          </cell>
        </row>
        <row r="68">
          <cell r="A68">
            <v>1132582</v>
          </cell>
          <cell r="C68" t="str">
            <v>Greater Maple Valley/Cedar River Area</v>
          </cell>
        </row>
        <row r="69">
          <cell r="A69">
            <v>1133220</v>
          </cell>
          <cell r="C69" t="str">
            <v>Greater Maple Valley/Cedar River Area</v>
          </cell>
        </row>
        <row r="70">
          <cell r="A70">
            <v>1133671</v>
          </cell>
          <cell r="C70" t="str">
            <v>Greater Maple Valley/Cedar River Area</v>
          </cell>
        </row>
        <row r="71">
          <cell r="A71">
            <v>1133672</v>
          </cell>
          <cell r="C71" t="str">
            <v>Greater Maple Valley/Cedar River Area</v>
          </cell>
        </row>
        <row r="72">
          <cell r="A72">
            <v>1133757</v>
          </cell>
          <cell r="C72" t="str">
            <v>Greater Maple Valley/Cedar River Area</v>
          </cell>
        </row>
        <row r="73">
          <cell r="A73">
            <v>1133870</v>
          </cell>
          <cell r="C73" t="str">
            <v>Greater Maple Valley/Cedar River Area</v>
          </cell>
        </row>
        <row r="74">
          <cell r="A74">
            <v>1133871</v>
          </cell>
          <cell r="C74" t="str">
            <v>Greater Maple Valley/Cedar River Area</v>
          </cell>
        </row>
        <row r="75">
          <cell r="A75">
            <v>1134049</v>
          </cell>
          <cell r="C75" t="str">
            <v>Greater Maple Valley/Cedar River Area</v>
          </cell>
        </row>
        <row r="76">
          <cell r="A76">
            <v>1134079</v>
          </cell>
          <cell r="C76" t="str">
            <v>Greater Maple Valley/Cedar River Area</v>
          </cell>
        </row>
        <row r="77">
          <cell r="A77">
            <v>1127590</v>
          </cell>
          <cell r="C77" t="str">
            <v>SE King County Area</v>
          </cell>
        </row>
        <row r="78">
          <cell r="A78">
            <v>1127801</v>
          </cell>
          <cell r="C78" t="str">
            <v>SE King County Area</v>
          </cell>
        </row>
        <row r="79">
          <cell r="A79">
            <v>1129716</v>
          </cell>
          <cell r="C79" t="str">
            <v>SE King County Area</v>
          </cell>
        </row>
        <row r="80">
          <cell r="A80">
            <v>1129718</v>
          </cell>
          <cell r="C80" t="str">
            <v>SE King County Area</v>
          </cell>
        </row>
        <row r="81">
          <cell r="A81">
            <v>1129720</v>
          </cell>
          <cell r="C81" t="str">
            <v>SE King County Area</v>
          </cell>
        </row>
        <row r="82">
          <cell r="A82">
            <v>1129726</v>
          </cell>
          <cell r="C82" t="str">
            <v>SE King County Area</v>
          </cell>
        </row>
        <row r="83">
          <cell r="A83">
            <v>1129877</v>
          </cell>
          <cell r="C83" t="str">
            <v>SE King County Area</v>
          </cell>
        </row>
        <row r="84">
          <cell r="A84">
            <v>1130709</v>
          </cell>
          <cell r="C84" t="str">
            <v>SE King County Area</v>
          </cell>
        </row>
        <row r="85">
          <cell r="A85">
            <v>1130710</v>
          </cell>
          <cell r="C85" t="str">
            <v>SE King County Area</v>
          </cell>
        </row>
        <row r="86">
          <cell r="A86">
            <v>1130714</v>
          </cell>
          <cell r="C86" t="str">
            <v>SE King County Area</v>
          </cell>
        </row>
        <row r="87">
          <cell r="A87">
            <v>1130961</v>
          </cell>
          <cell r="C87" t="str">
            <v>SE King County Area</v>
          </cell>
        </row>
        <row r="88">
          <cell r="A88">
            <v>1131163</v>
          </cell>
          <cell r="C88" t="str">
            <v>SE King County Area</v>
          </cell>
        </row>
        <row r="89">
          <cell r="A89">
            <v>1131274</v>
          </cell>
          <cell r="C89" t="str">
            <v>SE King County Area</v>
          </cell>
        </row>
        <row r="90">
          <cell r="A90">
            <v>1131387</v>
          </cell>
          <cell r="C90" t="str">
            <v>SE King County Area</v>
          </cell>
        </row>
        <row r="91">
          <cell r="A91">
            <v>1131749</v>
          </cell>
          <cell r="C91" t="str">
            <v>SE King County Area</v>
          </cell>
        </row>
        <row r="92">
          <cell r="A92">
            <v>1131812</v>
          </cell>
          <cell r="C92" t="str">
            <v>SE King County Area</v>
          </cell>
        </row>
        <row r="93">
          <cell r="A93">
            <v>1132089</v>
          </cell>
          <cell r="C93" t="str">
            <v>SE King County Area</v>
          </cell>
        </row>
        <row r="94">
          <cell r="A94">
            <v>1132418</v>
          </cell>
          <cell r="C94" t="str">
            <v>SE King County Area</v>
          </cell>
        </row>
        <row r="95">
          <cell r="A95">
            <v>1132715</v>
          </cell>
          <cell r="C95" t="str">
            <v>SE King County Area</v>
          </cell>
        </row>
        <row r="96">
          <cell r="A96">
            <v>1132960</v>
          </cell>
          <cell r="C96" t="str">
            <v>SE King County Area</v>
          </cell>
        </row>
        <row r="97">
          <cell r="A97">
            <v>1133413</v>
          </cell>
          <cell r="C97" t="str">
            <v>SE King County Area</v>
          </cell>
        </row>
        <row r="98">
          <cell r="A98">
            <v>1133669</v>
          </cell>
          <cell r="C98" t="str">
            <v>SE King County Area</v>
          </cell>
        </row>
        <row r="99">
          <cell r="A99">
            <v>1133670</v>
          </cell>
          <cell r="C99" t="str">
            <v>SE King County Area</v>
          </cell>
        </row>
        <row r="100">
          <cell r="A100">
            <v>1133757</v>
          </cell>
          <cell r="C100" t="str">
            <v>SE King County Area</v>
          </cell>
        </row>
        <row r="101">
          <cell r="A101">
            <v>1134004</v>
          </cell>
          <cell r="C101" t="str">
            <v>SE King County Area</v>
          </cell>
        </row>
        <row r="102">
          <cell r="A102">
            <v>1134083</v>
          </cell>
          <cell r="C102" t="str">
            <v>SE King County Area</v>
          </cell>
        </row>
        <row r="103">
          <cell r="A103">
            <v>1134845</v>
          </cell>
          <cell r="C103" t="str">
            <v>SE King County Area</v>
          </cell>
        </row>
        <row r="104">
          <cell r="A104">
            <v>1134850</v>
          </cell>
          <cell r="C104" t="str">
            <v>SE King County Area</v>
          </cell>
        </row>
        <row r="105">
          <cell r="A105">
            <v>1135997</v>
          </cell>
          <cell r="C105" t="str">
            <v>SE King County Area</v>
          </cell>
        </row>
        <row r="106">
          <cell r="A106">
            <v>1136001</v>
          </cell>
          <cell r="C106" t="str">
            <v>SE King County Area</v>
          </cell>
        </row>
        <row r="107">
          <cell r="A107">
            <v>1136229</v>
          </cell>
          <cell r="C107" t="str">
            <v>SE King County Area</v>
          </cell>
        </row>
        <row r="108">
          <cell r="A108">
            <v>1136239</v>
          </cell>
          <cell r="C108" t="str">
            <v>SE King County Area</v>
          </cell>
        </row>
        <row r="109">
          <cell r="A109">
            <v>1136419</v>
          </cell>
          <cell r="C109" t="str">
            <v>SE King County Area</v>
          </cell>
        </row>
        <row r="110">
          <cell r="A110">
            <v>1136633</v>
          </cell>
          <cell r="C110" t="str">
            <v>SE King County Area</v>
          </cell>
        </row>
        <row r="111">
          <cell r="A111">
            <v>1026735</v>
          </cell>
          <cell r="C111" t="str">
            <v>Snoqualmie Valley/NE King County Area</v>
          </cell>
        </row>
        <row r="112">
          <cell r="A112">
            <v>1116885</v>
          </cell>
          <cell r="C112" t="str">
            <v>Snoqualmie Valley/NE King County Area</v>
          </cell>
        </row>
        <row r="113">
          <cell r="A113">
            <v>1124962</v>
          </cell>
          <cell r="C113" t="str">
            <v>Snoqualmie Valley/NE King County Area</v>
          </cell>
        </row>
        <row r="114">
          <cell r="A114">
            <v>1124969</v>
          </cell>
          <cell r="C114" t="str">
            <v>Snoqualmie Valley/NE King County Area</v>
          </cell>
        </row>
        <row r="115">
          <cell r="A115">
            <v>1125758</v>
          </cell>
          <cell r="C115" t="str">
            <v>Snoqualmie Valley/NE King County Area</v>
          </cell>
        </row>
        <row r="116">
          <cell r="A116">
            <v>1127271</v>
          </cell>
          <cell r="C116" t="str">
            <v>Snoqualmie Valley/NE King County Area</v>
          </cell>
        </row>
        <row r="117">
          <cell r="A117">
            <v>1127801</v>
          </cell>
          <cell r="C117" t="str">
            <v>Snoqualmie Valley/NE King County Area</v>
          </cell>
        </row>
        <row r="118">
          <cell r="A118">
            <v>1128945</v>
          </cell>
          <cell r="C118" t="str">
            <v>Snoqualmie Valley/NE King County Area</v>
          </cell>
        </row>
        <row r="119">
          <cell r="A119">
            <v>1129595</v>
          </cell>
          <cell r="C119" t="str">
            <v>Snoqualmie Valley/NE King County Area</v>
          </cell>
        </row>
        <row r="120">
          <cell r="A120">
            <v>1129596</v>
          </cell>
          <cell r="C120" t="str">
            <v>Snoqualmie Valley/NE King County Area</v>
          </cell>
        </row>
        <row r="121">
          <cell r="A121">
            <v>1129714</v>
          </cell>
          <cell r="C121" t="str">
            <v>Snoqualmie Valley/NE King County Area</v>
          </cell>
        </row>
        <row r="122">
          <cell r="A122">
            <v>1129716</v>
          </cell>
          <cell r="C122" t="str">
            <v>Snoqualmie Valley/NE King County Area</v>
          </cell>
        </row>
        <row r="123">
          <cell r="A123">
            <v>1129717</v>
          </cell>
          <cell r="C123" t="str">
            <v>Snoqualmie Valley/NE King County Area</v>
          </cell>
        </row>
        <row r="124">
          <cell r="A124">
            <v>1129721</v>
          </cell>
          <cell r="C124" t="str">
            <v>Snoqualmie Valley/NE King County Area</v>
          </cell>
        </row>
        <row r="125">
          <cell r="A125">
            <v>1129723</v>
          </cell>
          <cell r="C125" t="str">
            <v>Snoqualmie Valley/NE King County Area</v>
          </cell>
        </row>
        <row r="126">
          <cell r="A126">
            <v>1129724</v>
          </cell>
          <cell r="C126" t="str">
            <v>Snoqualmie Valley/NE King County Area</v>
          </cell>
        </row>
        <row r="127">
          <cell r="A127">
            <v>1129728</v>
          </cell>
          <cell r="C127" t="str">
            <v>Snoqualmie Valley/NE King County Area</v>
          </cell>
        </row>
        <row r="128">
          <cell r="A128">
            <v>1130705</v>
          </cell>
          <cell r="C128" t="str">
            <v>Snoqualmie Valley/NE King County Area</v>
          </cell>
        </row>
        <row r="129">
          <cell r="A129">
            <v>1130708</v>
          </cell>
          <cell r="C129" t="str">
            <v>Snoqualmie Valley/NE King County Area</v>
          </cell>
        </row>
        <row r="130">
          <cell r="A130">
            <v>1130711</v>
          </cell>
          <cell r="C130" t="str">
            <v>Snoqualmie Valley/NE King County Area</v>
          </cell>
        </row>
        <row r="131">
          <cell r="A131">
            <v>1130712</v>
          </cell>
          <cell r="C131" t="str">
            <v>Snoqualmie Valley/NE King County Area</v>
          </cell>
        </row>
        <row r="132">
          <cell r="A132">
            <v>1130713</v>
          </cell>
          <cell r="C132" t="str">
            <v>Snoqualmie Valley/NE King County Area</v>
          </cell>
        </row>
        <row r="133">
          <cell r="A133">
            <v>1131150</v>
          </cell>
          <cell r="C133" t="str">
            <v>Snoqualmie Valley/NE King County Area</v>
          </cell>
        </row>
        <row r="134">
          <cell r="A134">
            <v>1131163</v>
          </cell>
          <cell r="C134" t="str">
            <v>Snoqualmie Valley/NE King County Area</v>
          </cell>
        </row>
        <row r="135">
          <cell r="A135">
            <v>1131274</v>
          </cell>
          <cell r="C135" t="str">
            <v>Snoqualmie Valley/NE King County Area</v>
          </cell>
        </row>
        <row r="136">
          <cell r="A136">
            <v>1131275</v>
          </cell>
          <cell r="C136" t="str">
            <v>Snoqualmie Valley/NE King County Area</v>
          </cell>
        </row>
        <row r="137">
          <cell r="A137">
            <v>1131387</v>
          </cell>
          <cell r="C137" t="str">
            <v>Snoqualmie Valley/NE King County Area</v>
          </cell>
        </row>
        <row r="138">
          <cell r="A138">
            <v>1131420</v>
          </cell>
          <cell r="C138" t="str">
            <v>Snoqualmie Valley/NE King County Area</v>
          </cell>
        </row>
        <row r="139">
          <cell r="A139">
            <v>1131849</v>
          </cell>
          <cell r="C139" t="str">
            <v>Snoqualmie Valley/NE King County Area</v>
          </cell>
        </row>
        <row r="140">
          <cell r="A140">
            <v>1132218</v>
          </cell>
          <cell r="C140" t="str">
            <v>Snoqualmie Valley/NE King County Area</v>
          </cell>
        </row>
        <row r="141">
          <cell r="A141">
            <v>1132364</v>
          </cell>
          <cell r="C141" t="str">
            <v>Snoqualmie Valley/NE King County Area</v>
          </cell>
        </row>
        <row r="142">
          <cell r="A142">
            <v>1132396</v>
          </cell>
          <cell r="C142" t="str">
            <v>Snoqualmie Valley/NE King County Area</v>
          </cell>
        </row>
        <row r="143">
          <cell r="A143">
            <v>1132398</v>
          </cell>
          <cell r="C143" t="str">
            <v>Snoqualmie Valley/NE King County Area</v>
          </cell>
        </row>
        <row r="144">
          <cell r="A144">
            <v>1132418</v>
          </cell>
          <cell r="C144" t="str">
            <v>Snoqualmie Valley/NE King County Area</v>
          </cell>
        </row>
        <row r="145">
          <cell r="A145">
            <v>1132419</v>
          </cell>
          <cell r="C145" t="str">
            <v>Snoqualmie Valley/NE King County Area</v>
          </cell>
        </row>
        <row r="146">
          <cell r="A146">
            <v>1132960</v>
          </cell>
          <cell r="C146" t="str">
            <v>Snoqualmie Valley/NE King County Area</v>
          </cell>
        </row>
        <row r="147">
          <cell r="A147">
            <v>1133440</v>
          </cell>
          <cell r="C147" t="str">
            <v>Snoqualmie Valley/NE King County Area</v>
          </cell>
        </row>
        <row r="148">
          <cell r="A148">
            <v>1133673</v>
          </cell>
          <cell r="C148" t="str">
            <v>Snoqualmie Valley/NE King County Area</v>
          </cell>
        </row>
        <row r="149">
          <cell r="A149">
            <v>1133674</v>
          </cell>
          <cell r="C149" t="str">
            <v>Snoqualmie Valley/NE King County Area</v>
          </cell>
        </row>
        <row r="150">
          <cell r="A150">
            <v>1133755</v>
          </cell>
          <cell r="C150" t="str">
            <v>Snoqualmie Valley/NE King County Area</v>
          </cell>
        </row>
        <row r="151">
          <cell r="A151">
            <v>1134005</v>
          </cell>
          <cell r="C151" t="str">
            <v>Snoqualmie Valley/NE King County Area</v>
          </cell>
        </row>
        <row r="152">
          <cell r="A152">
            <v>1134048</v>
          </cell>
          <cell r="C152" t="str">
            <v>Snoqualmie Valley/NE King County Area</v>
          </cell>
        </row>
        <row r="153">
          <cell r="A153">
            <v>1134080</v>
          </cell>
          <cell r="C153" t="str">
            <v>Snoqualmie Valley/NE King County Area</v>
          </cell>
        </row>
        <row r="154">
          <cell r="A154">
            <v>1134851</v>
          </cell>
          <cell r="C154" t="str">
            <v>Snoqualmie Valley/NE King County Area</v>
          </cell>
        </row>
        <row r="155">
          <cell r="A155">
            <v>1134994</v>
          </cell>
          <cell r="C155" t="str">
            <v>Snoqualmie Valley/NE King County Area</v>
          </cell>
        </row>
        <row r="156">
          <cell r="A156">
            <v>1135280</v>
          </cell>
          <cell r="C156" t="str">
            <v>Snoqualmie Valley/NE King County Area</v>
          </cell>
        </row>
        <row r="157">
          <cell r="A157">
            <v>1135878</v>
          </cell>
          <cell r="C157" t="str">
            <v>Snoqualmie Valley/NE King County Area</v>
          </cell>
        </row>
        <row r="158">
          <cell r="A158">
            <v>1135880</v>
          </cell>
          <cell r="C158" t="str">
            <v>Snoqualmie Valley/NE King County Area</v>
          </cell>
        </row>
        <row r="159">
          <cell r="A159">
            <v>1135998</v>
          </cell>
          <cell r="C159" t="str">
            <v>Snoqualmie Valley/NE King County Area</v>
          </cell>
        </row>
        <row r="160">
          <cell r="A160">
            <v>1135999</v>
          </cell>
          <cell r="C160" t="str">
            <v>Snoqualmie Valley/NE King County Area</v>
          </cell>
        </row>
        <row r="161">
          <cell r="A161">
            <v>1136000</v>
          </cell>
          <cell r="C161" t="str">
            <v>Snoqualmie Valley/NE King County Area</v>
          </cell>
        </row>
        <row r="162">
          <cell r="A162">
            <v>1136087</v>
          </cell>
          <cell r="C162" t="str">
            <v>Snoqualmie Valley/NE King County Area</v>
          </cell>
        </row>
        <row r="163">
          <cell r="A163">
            <v>1136212</v>
          </cell>
          <cell r="C163" t="str">
            <v>Snoqualmie Valley/NE King County Area</v>
          </cell>
        </row>
        <row r="164">
          <cell r="A164">
            <v>1136233</v>
          </cell>
          <cell r="C164" t="str">
            <v>Snoqualmie Valley/NE King County Area</v>
          </cell>
        </row>
        <row r="165">
          <cell r="A165">
            <v>1136238</v>
          </cell>
          <cell r="C165" t="str">
            <v>Snoqualmie Valley/NE King County Area</v>
          </cell>
        </row>
        <row r="166">
          <cell r="A166">
            <v>1136352</v>
          </cell>
          <cell r="C166" t="str">
            <v>Snoqualmie Valley/NE King County Area</v>
          </cell>
        </row>
        <row r="167">
          <cell r="A167">
            <v>1136453</v>
          </cell>
          <cell r="C167" t="str">
            <v>Snoqualmie Valley/NE King County Area</v>
          </cell>
        </row>
        <row r="168">
          <cell r="A168">
            <v>1129290</v>
          </cell>
          <cell r="C168" t="str">
            <v>Vashon/Maury Island Area</v>
          </cell>
        </row>
        <row r="169">
          <cell r="A169">
            <v>1129721</v>
          </cell>
          <cell r="C169" t="str">
            <v>Vashon/Maury Island Area</v>
          </cell>
        </row>
        <row r="170">
          <cell r="A170">
            <v>1129722</v>
          </cell>
          <cell r="C170" t="str">
            <v>Vashon/Maury Island Area</v>
          </cell>
        </row>
        <row r="171">
          <cell r="A171">
            <v>1129727</v>
          </cell>
          <cell r="C171" t="str">
            <v>Vashon/Maury Island Area</v>
          </cell>
        </row>
        <row r="172">
          <cell r="A172">
            <v>1130162</v>
          </cell>
          <cell r="C172" t="str">
            <v>Vashon/Maury Island Area</v>
          </cell>
        </row>
        <row r="173">
          <cell r="A173">
            <v>1130410</v>
          </cell>
          <cell r="C173" t="str">
            <v>Vashon/Maury Island Area</v>
          </cell>
        </row>
        <row r="174">
          <cell r="A174">
            <v>1130960</v>
          </cell>
          <cell r="C174" t="str">
            <v>Vashon/Maury Island Area</v>
          </cell>
        </row>
        <row r="175">
          <cell r="A175">
            <v>1131163</v>
          </cell>
          <cell r="C175" t="str">
            <v>Vashon/Maury Island Area</v>
          </cell>
        </row>
        <row r="176">
          <cell r="A176">
            <v>1131274</v>
          </cell>
          <cell r="C176" t="str">
            <v>Vashon/Maury Island Area</v>
          </cell>
        </row>
        <row r="177">
          <cell r="A177">
            <v>1131329</v>
          </cell>
          <cell r="C177" t="str">
            <v>Vashon/Maury Island Area</v>
          </cell>
        </row>
        <row r="178">
          <cell r="A178">
            <v>1133219</v>
          </cell>
          <cell r="C178" t="str">
            <v>Vashon/Maury Island Area</v>
          </cell>
        </row>
        <row r="179">
          <cell r="A179">
            <v>1133876</v>
          </cell>
          <cell r="C179" t="str">
            <v>Vashon/Maury Island Area</v>
          </cell>
        </row>
        <row r="180">
          <cell r="A180">
            <v>1134849</v>
          </cell>
          <cell r="C180" t="str">
            <v>Vashon/Maury Island Area</v>
          </cell>
        </row>
        <row r="181">
          <cell r="A181">
            <v>1135042</v>
          </cell>
          <cell r="C181" t="str">
            <v>Vashon/Maury Island Area</v>
          </cell>
        </row>
        <row r="182">
          <cell r="A182">
            <v>1135876</v>
          </cell>
          <cell r="C182" t="str">
            <v>Vashon/Maury Island Area</v>
          </cell>
        </row>
        <row r="183">
          <cell r="A183">
            <v>1136631</v>
          </cell>
          <cell r="C183" t="str">
            <v>Vashon/Maury Island Area</v>
          </cell>
        </row>
        <row r="184">
          <cell r="A184">
            <v>1116547</v>
          </cell>
          <cell r="C184" t="str">
            <v>West King County Areas</v>
          </cell>
        </row>
        <row r="185">
          <cell r="A185">
            <v>1123869</v>
          </cell>
          <cell r="C185" t="str">
            <v>West King County Areas</v>
          </cell>
        </row>
        <row r="186">
          <cell r="A186">
            <v>1125296</v>
          </cell>
          <cell r="C186" t="str">
            <v>West King County Areas</v>
          </cell>
        </row>
        <row r="187">
          <cell r="A187">
            <v>1126438</v>
          </cell>
          <cell r="C187" t="str">
            <v>West King County Areas</v>
          </cell>
        </row>
        <row r="188">
          <cell r="A188">
            <v>1126441</v>
          </cell>
          <cell r="C188" t="str">
            <v>West King County Areas</v>
          </cell>
        </row>
        <row r="189">
          <cell r="A189">
            <v>1127129</v>
          </cell>
          <cell r="C189" t="str">
            <v>West King County Areas</v>
          </cell>
        </row>
        <row r="190">
          <cell r="A190">
            <v>1127802</v>
          </cell>
          <cell r="C190" t="str">
            <v>West King County Areas</v>
          </cell>
        </row>
        <row r="191">
          <cell r="A191">
            <v>1129599</v>
          </cell>
          <cell r="C191" t="str">
            <v>West King County Areas</v>
          </cell>
        </row>
        <row r="192">
          <cell r="A192">
            <v>1129600</v>
          </cell>
          <cell r="C192" t="str">
            <v>West King County Areas</v>
          </cell>
        </row>
        <row r="193">
          <cell r="A193">
            <v>1129716</v>
          </cell>
          <cell r="C193" t="str">
            <v>West King County Areas</v>
          </cell>
        </row>
        <row r="194">
          <cell r="A194">
            <v>1129718</v>
          </cell>
          <cell r="C194" t="str">
            <v>West King County Areas</v>
          </cell>
        </row>
        <row r="195">
          <cell r="A195">
            <v>1129720</v>
          </cell>
          <cell r="C195" t="str">
            <v>West King County Areas</v>
          </cell>
        </row>
        <row r="196">
          <cell r="A196">
            <v>1129725</v>
          </cell>
          <cell r="C196" t="str">
            <v>West King County Areas</v>
          </cell>
        </row>
        <row r="197">
          <cell r="A197">
            <v>1129726</v>
          </cell>
          <cell r="C197" t="str">
            <v>West King County Areas</v>
          </cell>
        </row>
        <row r="198">
          <cell r="A198">
            <v>1130060</v>
          </cell>
          <cell r="C198" t="str">
            <v>West King County Areas</v>
          </cell>
        </row>
        <row r="199">
          <cell r="A199">
            <v>1130260</v>
          </cell>
          <cell r="C199" t="str">
            <v>West King County Areas</v>
          </cell>
        </row>
        <row r="200">
          <cell r="A200">
            <v>1130261</v>
          </cell>
          <cell r="C200" t="str">
            <v>West King County Areas</v>
          </cell>
        </row>
        <row r="201">
          <cell r="A201">
            <v>1130706</v>
          </cell>
          <cell r="C201" t="str">
            <v>West King County Areas</v>
          </cell>
        </row>
        <row r="202">
          <cell r="A202">
            <v>1130707</v>
          </cell>
          <cell r="C202" t="str">
            <v>West King County Areas</v>
          </cell>
        </row>
        <row r="203">
          <cell r="A203">
            <v>1131132</v>
          </cell>
          <cell r="C203" t="str">
            <v>West King County Areas</v>
          </cell>
        </row>
        <row r="204">
          <cell r="A204">
            <v>1131152</v>
          </cell>
          <cell r="C204" t="str">
            <v>West King County Areas</v>
          </cell>
        </row>
        <row r="205">
          <cell r="A205">
            <v>1131157</v>
          </cell>
          <cell r="C205" t="str">
            <v>West King County Areas</v>
          </cell>
        </row>
        <row r="206">
          <cell r="A206">
            <v>1131162</v>
          </cell>
          <cell r="C206" t="str">
            <v>West King County Areas</v>
          </cell>
        </row>
        <row r="207">
          <cell r="A207">
            <v>1131163</v>
          </cell>
          <cell r="C207" t="str">
            <v>West King County Areas</v>
          </cell>
        </row>
        <row r="208">
          <cell r="A208">
            <v>1131235</v>
          </cell>
          <cell r="C208" t="str">
            <v>West King County Areas</v>
          </cell>
        </row>
        <row r="209">
          <cell r="A209">
            <v>1131236</v>
          </cell>
          <cell r="C209" t="str">
            <v>West King County Areas</v>
          </cell>
        </row>
        <row r="210">
          <cell r="A210">
            <v>1131237</v>
          </cell>
          <cell r="C210" t="str">
            <v>West King County Areas</v>
          </cell>
        </row>
        <row r="211">
          <cell r="A211">
            <v>1131274</v>
          </cell>
          <cell r="C211" t="str">
            <v>West King County Areas</v>
          </cell>
        </row>
        <row r="212">
          <cell r="A212">
            <v>1131387</v>
          </cell>
          <cell r="C212" t="str">
            <v>West King County Areas</v>
          </cell>
        </row>
        <row r="213">
          <cell r="A213">
            <v>1131526</v>
          </cell>
          <cell r="C213" t="str">
            <v>West King County Areas</v>
          </cell>
        </row>
        <row r="214">
          <cell r="A214">
            <v>1131557</v>
          </cell>
          <cell r="C214" t="str">
            <v>West King County Areas</v>
          </cell>
        </row>
        <row r="215">
          <cell r="A215">
            <v>1131671</v>
          </cell>
          <cell r="C215" t="str">
            <v>West King County Areas</v>
          </cell>
        </row>
        <row r="216">
          <cell r="A216">
            <v>1132088</v>
          </cell>
          <cell r="C216" t="str">
            <v>West King County Areas</v>
          </cell>
        </row>
        <row r="217">
          <cell r="A217">
            <v>1132160</v>
          </cell>
          <cell r="C217" t="str">
            <v>West King County Areas</v>
          </cell>
        </row>
        <row r="218">
          <cell r="A218">
            <v>1132418</v>
          </cell>
          <cell r="C218" t="str">
            <v>West King County Areas</v>
          </cell>
        </row>
        <row r="219">
          <cell r="A219">
            <v>1132446</v>
          </cell>
          <cell r="C219" t="str">
            <v>West King County Areas</v>
          </cell>
        </row>
        <row r="220">
          <cell r="A220">
            <v>1132448</v>
          </cell>
          <cell r="C220" t="str">
            <v>West King County Areas</v>
          </cell>
        </row>
        <row r="221">
          <cell r="A221">
            <v>1132450</v>
          </cell>
          <cell r="C221" t="str">
            <v>West King County Areas</v>
          </cell>
        </row>
        <row r="222">
          <cell r="A222">
            <v>1132523</v>
          </cell>
          <cell r="C222" t="str">
            <v>West King County Areas</v>
          </cell>
        </row>
        <row r="223">
          <cell r="A223">
            <v>1133757</v>
          </cell>
          <cell r="C223" t="str">
            <v>West King County Areas</v>
          </cell>
        </row>
        <row r="224">
          <cell r="A224">
            <v>1133868</v>
          </cell>
          <cell r="C224" t="str">
            <v>West King County Areas</v>
          </cell>
        </row>
        <row r="225">
          <cell r="A225">
            <v>1134006</v>
          </cell>
          <cell r="C225" t="str">
            <v>West King County Areas</v>
          </cell>
        </row>
        <row r="226">
          <cell r="A226">
            <v>1134852</v>
          </cell>
          <cell r="C226" t="str">
            <v>West King County Areas</v>
          </cell>
        </row>
        <row r="227">
          <cell r="A227">
            <v>1134986</v>
          </cell>
          <cell r="C227" t="str">
            <v>West King County Areas</v>
          </cell>
        </row>
        <row r="228">
          <cell r="A228">
            <v>1136228</v>
          </cell>
          <cell r="C228" t="str">
            <v>West King County Areas</v>
          </cell>
        </row>
        <row r="229">
          <cell r="A229">
            <v>1136230</v>
          </cell>
          <cell r="C229" t="str">
            <v>West King County Areas</v>
          </cell>
        </row>
        <row r="230">
          <cell r="A230">
            <v>1136237</v>
          </cell>
          <cell r="C230" t="str">
            <v>West King County Areas</v>
          </cell>
        </row>
        <row r="231">
          <cell r="A231">
            <v>1136241</v>
          </cell>
          <cell r="C231" t="str">
            <v>West King County Areas</v>
          </cell>
        </row>
        <row r="232">
          <cell r="A232">
            <v>1136352</v>
          </cell>
          <cell r="C232" t="str">
            <v>West King County Areas</v>
          </cell>
        </row>
      </sheetData>
    </sheetDataSet>
  </externalBook>
</externalLink>
</file>

<file path=xl/namedSheetViews/namedSheetView1.xml><?xml version="1.0" encoding="utf-8"?>
<namedSheetViews xmlns="http://schemas.microsoft.com/office/spreadsheetml/2019/namedsheetviews" xmlns:x="http://schemas.openxmlformats.org/spreadsheetml/2006/main">
  <namedSheetView name="Phase" id="{73093F1B-B302-4180-96B9-AB837C1769D3}">
    <nsvFilter filterId="{FD0A1DBC-6104-499D-8C3A-8B77993790D5}" ref="A1:V72" tableId="0">
      <sortRules>
        <sortRule colId="4">
          <sortCondition descending="1" ref="E1:E72"/>
        </sortRule>
      </sortRules>
    </nsvFilter>
  </namedSheetView>
  <namedSheetView name="PHASE VIEW" id="{538C8A15-87FA-4D29-9930-39936F7637CE}">
    <nsvFilter filterId="{FD0A1DBC-6104-499D-8C3A-8B77993790D5}" ref="A1:V72" tableId="0">
      <sortRules>
        <sortRule colId="4">
          <sortCondition descending="1" ref="E1:E72"/>
        </sortRule>
      </sortRules>
    </nsvFilter>
  </namedSheetView>
</namedSheetViews>
</file>

<file path=xl/persons/person.xml><?xml version="1.0" encoding="utf-8"?>
<personList xmlns="http://schemas.microsoft.com/office/spreadsheetml/2018/threadedcomments" xmlns:x="http://schemas.openxmlformats.org/spreadsheetml/2006/main">
  <person displayName="Shaw, Victoria" id="{E9FA7542-6850-4E5A-8667-E39B68493D8A}" userId="S::vshaw@kingcounty.gov::6832bc5e-af7a-44c0-ac19-82d68448d3fe" providerId="AD"/>
  <person displayName="Olive, Susan" id="{D090E3A5-6968-46F5-809D-4E55E13C49F9}" userId="S::solive@kingcounty.gov::4e5d5fa0-6251-4ce7-9760-042d26b504e1" providerId="AD"/>
  <person displayName="Thompson, Allison" id="{BC71E846-CF0A-4090-8165-B33AEF9445D7}" userId="S::AThompson@kingcounty.gov::2136af32-93f0-4e21-8c9b-de0e06dae5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12-07T16:32:16.92" personId="{BC71E846-CF0A-4090-8165-B33AEF9445D7}" id="{6E31699A-D334-47D5-983B-988364FD516F}">
    <text>Data from Prism (Lifetime Appropriation)</text>
  </threadedComment>
  <threadedComment ref="O1" dT="2020-12-07T16:31:25.09" personId="{BC71E846-CF0A-4090-8165-B33AEF9445D7}" id="{9D34FF52-A19C-4760-A971-5D7490F9C416}">
    <text>Data from Prism (EAC Current)</text>
  </threadedComment>
  <threadedComment ref="P1" dT="2020-12-07T16:29:48.96" personId="{BC71E846-CF0A-4090-8165-B33AEF9445D7}" id="{3013D492-C0F2-40E1-A014-E8D441B5071C}">
    <text>Data pulled from Ad Coordination list</text>
  </threadedComment>
  <threadedComment ref="Q1" dT="2020-12-08T23:42:12.27" personId="{BC71E846-CF0A-4090-8165-B33AEF9445D7}" id="{04FFA762-8D9E-4F77-AF5F-7B1CF69C85F8}">
    <text>Prism data export (EAC Gate 3)</text>
  </threadedComment>
  <threadedComment ref="R1" dT="2020-12-08T23:56:34.36" personId="{BC71E846-CF0A-4090-8165-B33AEF9445D7}" id="{635CC62A-70B1-423D-B8C9-67FB10CD39BC}">
    <text>Prism data export (EAC Gate 3)</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2-08T23:56:34.36" personId="{BC71E846-CF0A-4090-8165-B33AEF9445D7}" id="{610AF447-A418-4161-89FB-BA351C978CB0}">
    <text>Prism data export (EAC Gate 3)</text>
  </threadedComment>
</ThreadedComments>
</file>

<file path=xl/threadedComments/threadedComment3.xml><?xml version="1.0" encoding="utf-8"?>
<ThreadedComments xmlns="http://schemas.microsoft.com/office/spreadsheetml/2018/threadedcomments" xmlns:x="http://schemas.openxmlformats.org/spreadsheetml/2006/main">
  <threadedComment ref="O4" dT="2021-12-15T19:32:29.21" personId="{E9FA7542-6850-4E5A-8667-E39B68493D8A}" id="{5B81D61C-8BFD-48D2-A4FC-AFD0D0786917}">
    <text>I did not update this one yet</text>
  </threadedComment>
  <threadedComment ref="O4" dT="2022-01-19T02:03:19.59" personId="{D090E3A5-6968-46F5-809D-4E55E13C49F9}" id="{632AFFE5-568D-4E08-8256-29104DDBBCC0}" parentId="{5B81D61C-8BFD-48D2-A4FC-AFD0D0786917}">
    <text>Sent Larry/Stephen email 1/18/22 for current status</text>
  </threadedComment>
  <threadedComment ref="C12" dT="2022-01-12T20:01:47.29" personId="{E9FA7542-6850-4E5A-8667-E39B68493D8A}" id="{43D7E4BD-1271-4A7A-BC88-96439B209DA9}">
    <text>Changed from TingTing--is that necessary?</text>
  </threadedComment>
  <threadedComment ref="C12" dT="2022-01-19T01:52:42.36" personId="{D090E3A5-6968-46F5-809D-4E55E13C49F9}" id="{270B752E-E4D8-4860-95FD-74AD151DD370}" parentId="{43D7E4BD-1271-4A7A-BC88-96439B209DA9}">
    <text>I will double check but I think we need to keep with the assigned PM (even though someone else is taking over temporarily)</text>
  </threadedComment>
  <threadedComment ref="M12" dT="2021-12-15T19:43:36.34" personId="{E9FA7542-6850-4E5A-8667-E39B68493D8A}" id="{5BD32775-1267-4874-A904-6EDD09214240}">
    <text>Change to yellow?</text>
  </threadedComment>
  <threadedComment ref="M12" dT="2022-01-19T01:53:26.28" personId="{D090E3A5-6968-46F5-809D-4E55E13C49F9}" id="{E4B6EDF4-3479-4C12-AF39-9DE1323AC55A}" parentId="{5BD32775-1267-4874-A904-6EDD09214240}">
    <text>I think so, since the temp bridge CN was delayed</text>
  </threadedComment>
  <threadedComment ref="C13" dT="2022-01-12T20:01:57.90" personId="{E9FA7542-6850-4E5A-8667-E39B68493D8A}" id="{7EC361D6-F5EF-42E7-84A4-87115A0F659E}">
    <text>same as above--changed from TingTing</text>
  </threadedComment>
  <threadedComment ref="C18" dT="2022-01-12T20:20:01.76" personId="{E9FA7542-6850-4E5A-8667-E39B68493D8A}" id="{76A44769-16D8-42C0-8BEA-60F8278A2357}">
    <text>changed to Hiromal as acting pm</text>
  </threadedComment>
  <threadedComment ref="O20" dT="2022-01-12T20:25:47.97" personId="{E9FA7542-6850-4E5A-8667-E39B68493D8A}" id="{F8B9BD44-691B-44C1-80B9-A1677BDA9196}" done="1">
    <text>Dont see an update on this one</text>
  </threadedComment>
  <threadedComment ref="O20" dT="2022-01-19T02:37:17.10" personId="{D090E3A5-6968-46F5-809D-4E55E13C49F9}" id="{FB36792F-2051-4CC1-8DA0-A38F6A283F8C}" parentId="{F8B9BD44-691B-44C1-80B9-A1677BDA9196}">
    <text>sent email 1/18/22 to jessy for udpate</text>
  </threadedComment>
  <threadedComment ref="O20" dT="2022-01-19T03:49:26.10" personId="{D090E3A5-6968-46F5-809D-4E55E13C49F9}" id="{97964DD6-C831-48FC-9D7A-C7F3764B16EF}" parentId="{F8B9BD44-691B-44C1-80B9-A1677BDA9196}">
    <text>Entered Jessy's update</text>
  </threadedComment>
  <threadedComment ref="O32" dT="2021-12-15T21:39:02.94" personId="{E9FA7542-6850-4E5A-8667-E39B68493D8A}" id="{238257A1-CA50-4FAA-B793-EEE2979C291C}">
    <text>did not do this one</text>
  </threadedComment>
  <threadedComment ref="O32" dT="2022-01-19T02:39:45.90" personId="{D090E3A5-6968-46F5-809D-4E55E13C49F9}" id="{0A399878-29E5-41FE-9537-86EFD63189CC}" parentId="{238257A1-CA50-4FAA-B793-EEE2979C291C}">
    <text>no changes to update</text>
  </threadedComment>
  <threadedComment ref="K48" dT="2022-01-13T15:49:46.79" personId="{E9FA7542-6850-4E5A-8667-E39B68493D8A}" id="{054FC3D3-DC38-40C7-B478-0D179E493808}">
    <text>Date pending, was not sure what to put (actualized in prism)</text>
  </threadedComment>
  <threadedComment ref="K48" dT="2022-01-19T02:54:44.25" personId="{D090E3A5-6968-46F5-809D-4E55E13C49F9}" id="{9AE53667-1B3F-4A91-B6F7-07A4D0006B73}" parentId="{054FC3D3-DC38-40C7-B478-0D179E493808}">
    <text>the CN start date is pending and the project was already advertised June 2021</text>
  </threadedComment>
  <threadedComment ref="M50" dT="2022-01-13T15:54:39.55" personId="{E9FA7542-6850-4E5A-8667-E39B68493D8A}" id="{BFD3FBC3-3EBD-4FBD-94EA-78715F9B62D5}">
    <text>This one seems like we can move to green?</text>
  </threadedComment>
  <threadedComment ref="M50" dT="2022-01-19T03:00:04.90" personId="{D090E3A5-6968-46F5-809D-4E55E13C49F9}" id="{21ECC7EF-B390-42E3-BE20-3858257FC0F5}" parentId="{BFD3FBC3-3EBD-4FBD-94EA-78715F9B62D5}">
    <text>good call. i agree. done</text>
  </threadedComment>
  <threadedComment ref="M51" dT="2022-01-13T17:02:37.48" personId="{E9FA7542-6850-4E5A-8667-E39B68493D8A}" id="{91BF5EC6-F9F0-4C4A-84FC-0D8E9E493A88}">
    <text>Does this still need to be yellow?</text>
  </threadedComment>
  <threadedComment ref="M51" dT="2022-01-19T03:04:33.02" personId="{D090E3A5-6968-46F5-809D-4E55E13C49F9}" id="{0DB56451-0AF3-47EB-B08B-145B0FE332EC}" parentId="{91BF5EC6-F9F0-4C4A-84FC-0D8E9E493A88}">
    <text>No, I updated to green</text>
  </threadedComment>
  <threadedComment ref="M54" dT="2022-01-13T17:10:42.21" personId="{E9FA7542-6850-4E5A-8667-E39B68493D8A}" id="{8399BE9B-5F0C-4975-AC18-3B2A41E53C65}">
    <text>change to yellow?</text>
  </threadedComment>
  <threadedComment ref="M54" dT="2022-01-19T03:10:00.61" personId="{D090E3A5-6968-46F5-809D-4E55E13C49F9}" id="{DFBFF4A0-1FB5-495A-91B2-15D2FFC253B3}" parentId="{8399BE9B-5F0C-4975-AC18-3B2A41E53C65}">
    <text>agreed. done</text>
  </threadedComment>
  <threadedComment ref="M54" dT="2022-01-19T03:12:36.67" personId="{D090E3A5-6968-46F5-809D-4E55E13C49F9}" id="{315570B8-92DA-449B-A724-88DC975633AD}" parentId="{8399BE9B-5F0C-4975-AC18-3B2A41E53C65}">
    <text>Actually, looked at it again and think I'll keep green since there is no clear issue to explain need for yellow besides the fact that we are closely monitoring.  ROW was at risk before ROW plans were finally given to ROW team back in Sept</text>
  </threadedComment>
  <threadedComment ref="O58" dT="2022-01-19T03:42:39.89" personId="{D090E3A5-6968-46F5-809D-4E55E13C49F9}" id="{E182F7C4-C2ED-468F-BC73-270B16A1788C}">
    <text>This is in the notes, but I don't see any contract info in PRISM.  Need to verify with Haiyan. I'll reach out via IM wed morning</text>
  </threadedComment>
  <threadedComment ref="M59" dT="2022-01-19T03:26:23.94" personId="{D090E3A5-6968-46F5-809D-4E55E13C49F9}" id="{4D58E6CA-D20E-429B-9E48-62FC3A4EE5DF}">
    <text>Updated this from yellow to green.  Since CN was moved to 2024, the delays getting the consultant onboard were no longer an issue</text>
  </threadedComment>
  <threadedComment ref="C72" dT="2022-01-19T15:44:42.65" personId="{D090E3A5-6968-46F5-809D-4E55E13C49F9}" id="{27B6F902-993B-4923-9801-E37054C00BAC}">
    <text>Abbas is only the temp design engineer, not the project manager.  Going to change back to Lyou until new PM is assigned.  May change all of Lyou's to Cassidy or Shular.  Will check with Rose and Jon</text>
  </threadedComment>
  <threadedComment ref="O72" dT="2022-01-19T15:49:57.27" personId="{D090E3A5-6968-46F5-809D-4E55E13C49F9}" id="{C382416E-60D6-4D84-8D65-7020F8FA9B75}">
    <text>Want to ask Rose about this one.  Whether or not we want to disclose this recent development from a meeting we had on 1/13/22</text>
  </threadedComment>
  <threadedComment ref="M76" dT="2022-01-13T19:43:31.06" personId="{E9FA7542-6850-4E5A-8667-E39B68493D8A}" id="{DCEA7F70-90D4-41CF-8444-811A5B491AB4}">
    <text>switch to green or yellow?</text>
  </threadedComment>
  <threadedComment ref="O78" dT="2022-01-13T19:51:01.10" personId="{E9FA7542-6850-4E5A-8667-E39B68493D8A}" id="{3A64BF40-D17E-4F91-9076-F06B78CF7807}">
    <text>Was not sure on wording for this one--too much detail?</text>
  </threadedComment>
  <threadedComment ref="M82" dT="2022-01-13T19:56:24.51" personId="{E9FA7542-6850-4E5A-8667-E39B68493D8A}" id="{6F6C6531-976E-44E3-BD30-EDE4EDD60440}">
    <text>maybe move to red?</text>
  </threadedComment>
  <threadedComment ref="M100" dT="2022-01-13T21:25:02.20" personId="{E9FA7542-6850-4E5A-8667-E39B68493D8A}" id="{63D931E4-5AA4-480D-8D2A-3CD8FB027F49}">
    <text>change to red?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BD52-A59E-4C6A-A462-C7E96551A285}">
  <sheetPr filterMode="1">
    <tabColor rgb="FF7030A0"/>
  </sheetPr>
  <dimension ref="A1:V72"/>
  <sheetViews>
    <sheetView zoomScaleNormal="100" workbookViewId="0">
      <pane ySplit="1" topLeftCell="A51" activePane="bottomLeft" state="frozen"/>
      <selection pane="bottomLeft" activeCell="T58" sqref="T58"/>
    </sheetView>
  </sheetViews>
  <sheetFormatPr defaultRowHeight="14.4" x14ac:dyDescent="0.3"/>
  <cols>
    <col min="1" max="1" width="9.109375" style="76"/>
    <col min="2" max="2" width="33.109375" style="79" customWidth="1"/>
    <col min="3" max="3" width="10" customWidth="1"/>
    <col min="4" max="4" width="16.33203125" style="79" customWidth="1"/>
    <col min="5" max="5" width="4.44140625" style="79" hidden="1" customWidth="1"/>
    <col min="6" max="6" width="20" style="79" customWidth="1"/>
    <col min="7" max="10" width="21.5546875" hidden="1" customWidth="1"/>
    <col min="11" max="11" width="40.6640625" style="79" hidden="1" customWidth="1"/>
    <col min="12" max="12" width="13.109375" style="79" customWidth="1"/>
    <col min="13" max="13" width="12.5546875" style="150" customWidth="1"/>
    <col min="14" max="14" width="10.88671875" customWidth="1"/>
    <col min="15" max="15" width="12.6640625" customWidth="1"/>
    <col min="16" max="16" width="17.6640625" customWidth="1"/>
    <col min="17" max="17" width="17.6640625" hidden="1" customWidth="1"/>
    <col min="18" max="18" width="11.5546875" hidden="1" customWidth="1"/>
    <col min="19" max="19" width="17.5546875" style="79" customWidth="1"/>
    <col min="20" max="20" width="17.6640625" style="79" customWidth="1"/>
    <col min="21" max="21" width="27.6640625" style="79" customWidth="1"/>
    <col min="22" max="22" width="40.88671875" customWidth="1"/>
  </cols>
  <sheetData>
    <row r="1" spans="1:22" ht="46.8" x14ac:dyDescent="0.3">
      <c r="A1" s="77" t="s">
        <v>0</v>
      </c>
      <c r="B1" s="71" t="s">
        <v>1</v>
      </c>
      <c r="C1" s="72" t="s">
        <v>2</v>
      </c>
      <c r="D1" s="72" t="s">
        <v>3</v>
      </c>
      <c r="E1" s="72"/>
      <c r="F1" s="72" t="s">
        <v>4</v>
      </c>
      <c r="G1" s="81" t="s">
        <v>5</v>
      </c>
      <c r="H1" s="81" t="s">
        <v>6</v>
      </c>
      <c r="I1" s="81" t="s">
        <v>7</v>
      </c>
      <c r="J1" s="81" t="s">
        <v>8</v>
      </c>
      <c r="K1" s="72" t="s">
        <v>9</v>
      </c>
      <c r="L1" s="72" t="s">
        <v>10</v>
      </c>
      <c r="M1" s="151" t="s">
        <v>11</v>
      </c>
      <c r="N1" s="72" t="s">
        <v>12</v>
      </c>
      <c r="O1" s="72" t="s">
        <v>13</v>
      </c>
      <c r="P1" s="72" t="s">
        <v>14</v>
      </c>
      <c r="Q1" s="72" t="s">
        <v>15</v>
      </c>
      <c r="R1" s="72" t="s">
        <v>16</v>
      </c>
      <c r="S1" s="72" t="s">
        <v>17</v>
      </c>
      <c r="T1" s="72" t="s">
        <v>18</v>
      </c>
      <c r="U1" s="72" t="s">
        <v>19</v>
      </c>
      <c r="V1" s="73" t="s">
        <v>20</v>
      </c>
    </row>
    <row r="2" spans="1:22" ht="37.5" hidden="1" customHeight="1" x14ac:dyDescent="0.3">
      <c r="A2" s="76">
        <v>1129588</v>
      </c>
      <c r="B2" s="79" t="s">
        <v>21</v>
      </c>
      <c r="C2" t="s">
        <v>22</v>
      </c>
      <c r="D2" t="s">
        <v>23</v>
      </c>
      <c r="E2">
        <f t="shared" ref="E2:E33" si="0">IF(F2="Implementation",4,IF(F2="Final Design",3,IF(F2="Preliminary Design",2,IF(F2="Planning",1, IF(F2="Substantially Complete",5,IF(F2="Status is varied for program work",6))))))</f>
        <v>6</v>
      </c>
      <c r="F2" s="79" t="str">
        <f>INDEX(Current!N$5:N$104,MATCH(A2,Current!A$5:A$104,0))</f>
        <v>Status is varied for program work</v>
      </c>
      <c r="K2" s="79" t="s">
        <v>24</v>
      </c>
      <c r="L2" s="79" t="str">
        <f>INDEX(Current!J$5:J$106,MATCH(A2,Current!A$5:A$106,0))</f>
        <v>Various dates for program work</v>
      </c>
      <c r="M2" s="150" t="str">
        <f>INDEX(Current!K$5:K$106,MATCH(A2,Current!A$5:A$106,0))</f>
        <v>In-house</v>
      </c>
      <c r="N2" s="75">
        <f>INDEX('Prism Export'!E$2:E$90000,MATCH(A2,'Prism Export'!A$2:A$900000,0))</f>
        <v>5225961</v>
      </c>
      <c r="O2" s="75">
        <f>INDEX('Prism Export'!D$2:D$90000,MATCH(A2,'Prism Export'!A$2:A$900000,0))</f>
        <v>7761399.3046000004</v>
      </c>
      <c r="P2" t="s">
        <v>25</v>
      </c>
      <c r="Q2" t="str">
        <f>INDEX('Prism Export'!F$2:F$90000,MATCH(A2,'Prism Export'!A$2:A$900000,0))</f>
        <v/>
      </c>
      <c r="R2" t="str">
        <f>VLOOKUP(A2,Sheet1!B$2:F$800,5,FALSE)</f>
        <v>No</v>
      </c>
      <c r="U2" s="79" t="s">
        <v>24</v>
      </c>
    </row>
    <row r="3" spans="1:22" ht="37.5" customHeight="1" x14ac:dyDescent="0.3">
      <c r="A3" s="76">
        <v>1130991</v>
      </c>
      <c r="B3" s="79" t="s">
        <v>26</v>
      </c>
      <c r="C3" t="s">
        <v>27</v>
      </c>
      <c r="D3" t="s">
        <v>28</v>
      </c>
      <c r="E3">
        <f t="shared" si="0"/>
        <v>6</v>
      </c>
      <c r="F3" s="79" t="str">
        <f>INDEX(Current!N$5:N$104,MATCH(A3,Current!A$5:A$104,0))</f>
        <v>Status is varied for program work</v>
      </c>
      <c r="L3" s="79" t="str">
        <f>INDEX(Current!J$5:J$106,MATCH(A3,Current!A$5:A$106,0))</f>
        <v>Various dates for program work</v>
      </c>
      <c r="M3" s="150" t="str">
        <f>INDEX(Current!K$5:K$106,MATCH(A3,Current!A$5:A$106,0))</f>
        <v>In-house</v>
      </c>
      <c r="N3" s="75" t="e">
        <f>INDEX('Prism Export'!E$2:E$90000,MATCH(A3,'Prism Export'!A$2:A$900000,0))</f>
        <v>#N/A</v>
      </c>
      <c r="O3" s="75" t="e">
        <f>INDEX('Prism Export'!D$2:D$90000,MATCH(A3,'Prism Export'!A$2:A$900000,0))</f>
        <v>#N/A</v>
      </c>
      <c r="P3" t="s">
        <v>25</v>
      </c>
      <c r="Q3" t="e">
        <f>INDEX('Prism Export'!F$2:F$90000,MATCH(A3,'Prism Export'!A$2:A$900000,0))</f>
        <v>#N/A</v>
      </c>
      <c r="R3" t="e">
        <f>VLOOKUP(A3,Sheet1!B$2:F$800,5,FALSE)</f>
        <v>#N/A</v>
      </c>
    </row>
    <row r="4" spans="1:22" ht="37.5" hidden="1" customHeight="1" x14ac:dyDescent="0.3">
      <c r="A4" s="76">
        <v>1136576</v>
      </c>
      <c r="B4" s="79" t="s">
        <v>29</v>
      </c>
      <c r="C4" t="s">
        <v>30</v>
      </c>
      <c r="D4" s="79" t="s">
        <v>31</v>
      </c>
      <c r="E4">
        <f t="shared" si="0"/>
        <v>6</v>
      </c>
      <c r="F4" s="79" t="str">
        <f>INDEX(Current!N$5:N$104,MATCH(A4,Current!A$5:A$104,0))</f>
        <v>Status is varied for program work</v>
      </c>
      <c r="G4">
        <v>3</v>
      </c>
      <c r="K4" s="79" t="s">
        <v>32</v>
      </c>
      <c r="L4" s="79" t="str">
        <f>INDEX(Current!J$5:J$106,MATCH(A4,Current!A$5:A$106,0))</f>
        <v>Various dates for program work</v>
      </c>
      <c r="M4" s="150" t="str">
        <f>INDEX(Current!K$5:K$106,MATCH(A4,Current!A$5:A$106,0))</f>
        <v>In-house</v>
      </c>
      <c r="N4" s="75">
        <f>INDEX('Prism Export'!E$2:E$90000,MATCH(A4,'Prism Export'!A$2:A$900000,0))</f>
        <v>248509.87</v>
      </c>
      <c r="O4" s="75">
        <f>INDEX('Prism Export'!D$2:D$90000,MATCH(A4,'Prism Export'!A$2:A$900000,0))</f>
        <v>224135.6</v>
      </c>
      <c r="P4" t="s">
        <v>25</v>
      </c>
      <c r="Q4" t="str">
        <f>INDEX('Prism Export'!F$2:F$90000,MATCH(A4,'Prism Export'!A$2:A$900000,0))</f>
        <v/>
      </c>
      <c r="R4" t="str">
        <f>VLOOKUP(A4,Sheet1!B$2:F$800,5,FALSE)</f>
        <v>No</v>
      </c>
    </row>
    <row r="5" spans="1:22" ht="37.5" hidden="1" customHeight="1" x14ac:dyDescent="0.3">
      <c r="A5" s="76">
        <v>1136633</v>
      </c>
      <c r="B5" s="145" t="s">
        <v>33</v>
      </c>
      <c r="C5" t="s">
        <v>34</v>
      </c>
      <c r="D5" t="s">
        <v>23</v>
      </c>
      <c r="E5">
        <f t="shared" si="0"/>
        <v>5</v>
      </c>
      <c r="F5" s="79" t="str">
        <f>INDEX(Current!N$5:N$104,MATCH(A5,Current!A$5:A$104,0))</f>
        <v>Substantially Complete</v>
      </c>
      <c r="L5" s="79" t="str">
        <f>INDEX(Current!J$5:J$106,MATCH(A5,Current!A$5:A$106,0))</f>
        <v>February
2021</v>
      </c>
      <c r="M5" s="150" t="str">
        <f>INDEX(Current!K$5:K$106,MATCH(A5,Current!A$5:A$106,0))</f>
        <v>July
2020</v>
      </c>
      <c r="N5" s="75">
        <f>INDEX('Prism Export'!E$2:E$90000,MATCH(A5,'Prism Export'!A$2:A$900000,0))</f>
        <v>620000</v>
      </c>
      <c r="O5" s="75">
        <f>INDEX('Prism Export'!D$2:D$90000,MATCH(A5,'Prism Export'!A$2:A$900000,0))</f>
        <v>115422.22</v>
      </c>
      <c r="P5" t="s">
        <v>25</v>
      </c>
      <c r="Q5" t="str">
        <f>INDEX('Prism Export'!F$2:F$90000,MATCH(A5,'Prism Export'!A$2:A$900000,0))</f>
        <v/>
      </c>
      <c r="R5" t="str">
        <f>VLOOKUP(A5,Sheet1!B$2:F$800,5,FALSE)</f>
        <v>No</v>
      </c>
    </row>
    <row r="6" spans="1:22" ht="37.5" hidden="1" customHeight="1" x14ac:dyDescent="0.3">
      <c r="A6" s="76">
        <v>1136631</v>
      </c>
      <c r="B6" s="145" t="s">
        <v>35</v>
      </c>
      <c r="C6" t="s">
        <v>36</v>
      </c>
      <c r="D6" t="s">
        <v>23</v>
      </c>
      <c r="E6">
        <f t="shared" si="0"/>
        <v>5</v>
      </c>
      <c r="F6" s="79" t="str">
        <f>INDEX(Current!N$5:N$104,MATCH(A6,Current!A$5:A$104,0))</f>
        <v>Substantially Complete</v>
      </c>
      <c r="L6" s="79" t="str">
        <f>INDEX(Current!J$5:J$106,MATCH(A6,Current!A$5:A$106,0))</f>
        <v>March
2021</v>
      </c>
      <c r="M6" s="150" t="str">
        <f>INDEX(Current!K$5:K$106,MATCH(A6,Current!A$5:A$106,0))</f>
        <v>August
2020</v>
      </c>
      <c r="N6" s="75">
        <f>INDEX('Prism Export'!E$2:E$90000,MATCH(A6,'Prism Export'!A$2:A$900000,0))</f>
        <v>100000</v>
      </c>
      <c r="O6" s="75">
        <f>INDEX('Prism Export'!D$2:D$90000,MATCH(A6,'Prism Export'!A$2:A$900000,0))</f>
        <v>93832.79</v>
      </c>
      <c r="P6" t="s">
        <v>25</v>
      </c>
      <c r="Q6" t="str">
        <f>INDEX('Prism Export'!F$2:F$90000,MATCH(A6,'Prism Export'!A$2:A$900000,0))</f>
        <v/>
      </c>
      <c r="R6" t="str">
        <f>VLOOKUP(A6,Sheet1!B$2:F$800,5,FALSE)</f>
        <v>No</v>
      </c>
    </row>
    <row r="7" spans="1:22" ht="37.5" hidden="1" customHeight="1" x14ac:dyDescent="0.3">
      <c r="A7" s="76">
        <v>1137996</v>
      </c>
      <c r="B7" s="79" t="s">
        <v>37</v>
      </c>
      <c r="C7" t="s">
        <v>38</v>
      </c>
      <c r="D7" t="s">
        <v>39</v>
      </c>
      <c r="E7">
        <f t="shared" si="0"/>
        <v>5</v>
      </c>
      <c r="F7" s="79" t="str">
        <f>INDEX(Current!N$5:N$104,MATCH(A7,Current!A$5:A$104,0))</f>
        <v>Substantially Complete</v>
      </c>
      <c r="L7" s="79" t="str">
        <f>INDEX(Current!J$5:J$106,MATCH(A7,Current!A$5:A$106,0))</f>
        <v>June
2020</v>
      </c>
      <c r="M7" s="150" t="str">
        <f>INDEX(Current!K$5:K$106,MATCH(A7,Current!A$5:A$106,0))</f>
        <v>March
2020</v>
      </c>
      <c r="N7" s="75">
        <f>INDEX('Prism Export'!E$2:E$90000,MATCH(A7,'Prism Export'!A$2:A$900000,0))</f>
        <v>5195706</v>
      </c>
      <c r="O7" s="75">
        <f>INDEX('Prism Export'!D$2:D$90000,MATCH(A7,'Prism Export'!A$2:A$900000,0))</f>
        <v>5920885.71</v>
      </c>
      <c r="P7" t="s">
        <v>25</v>
      </c>
      <c r="Q7">
        <f>INDEX('Prism Export'!F$2:F$90000,MATCH(A7,'Prism Export'!A$2:A$900000,0))</f>
        <v>4444263.9775</v>
      </c>
      <c r="R7" t="str">
        <f>VLOOKUP(A7,Sheet1!B$2:F$800,5,FALSE)</f>
        <v>Yes</v>
      </c>
    </row>
    <row r="8" spans="1:22" ht="37.5" hidden="1" customHeight="1" x14ac:dyDescent="0.3">
      <c r="A8" s="76">
        <v>1136001</v>
      </c>
      <c r="B8" s="79" t="s">
        <v>40</v>
      </c>
      <c r="C8" t="s">
        <v>41</v>
      </c>
      <c r="D8" t="s">
        <v>23</v>
      </c>
      <c r="E8">
        <f t="shared" si="0"/>
        <v>5</v>
      </c>
      <c r="F8" s="79" t="str">
        <f>INDEX(Current!N$5:N$104,MATCH(A8,Current!A$5:A$104,0))</f>
        <v>Substantially Complete</v>
      </c>
      <c r="G8">
        <v>99</v>
      </c>
      <c r="H8">
        <v>99</v>
      </c>
      <c r="K8" s="79" t="s">
        <v>42</v>
      </c>
      <c r="L8" s="79" t="str">
        <f>INDEX(Current!J$5:J$106,MATCH(A8,Current!A$5:A$106,0))</f>
        <v>July
2021</v>
      </c>
      <c r="M8" s="150" t="str">
        <f>INDEX(Current!K$5:K$106,MATCH(A8,Current!A$5:A$106,0))</f>
        <v>April
2021</v>
      </c>
      <c r="N8" s="75">
        <f>INDEX('Prism Export'!E$2:E$90000,MATCH(A8,'Prism Export'!A$2:A$900000,0))</f>
        <v>0.04</v>
      </c>
      <c r="O8" s="75">
        <f>INDEX('Prism Export'!D$2:D$90000,MATCH(A8,'Prism Export'!A$2:A$900000,0))</f>
        <v>2555316.0528000002</v>
      </c>
      <c r="P8" t="s">
        <v>25</v>
      </c>
      <c r="Q8">
        <f>INDEX('Prism Export'!F$2:F$90000,MATCH(A8,'Prism Export'!A$2:A$900000,0))</f>
        <v>1953030.6524</v>
      </c>
      <c r="R8" t="str">
        <f>VLOOKUP(A8,Sheet1!B$2:F$800,5,FALSE)</f>
        <v>Yes</v>
      </c>
      <c r="S8" s="79" t="s">
        <v>43</v>
      </c>
      <c r="T8" s="79" t="s">
        <v>44</v>
      </c>
      <c r="U8" s="79" t="s">
        <v>45</v>
      </c>
    </row>
    <row r="9" spans="1:22" ht="37.5" hidden="1" customHeight="1" x14ac:dyDescent="0.3">
      <c r="A9" s="76">
        <v>1135997</v>
      </c>
      <c r="B9" s="79" t="s">
        <v>46</v>
      </c>
      <c r="C9" t="s">
        <v>47</v>
      </c>
      <c r="D9" t="s">
        <v>23</v>
      </c>
      <c r="E9">
        <f t="shared" si="0"/>
        <v>4</v>
      </c>
      <c r="F9" s="79" t="str">
        <f>INDEX(Current!N$5:N$104,MATCH(A9,Current!A$5:A$104,0))</f>
        <v>Implementation</v>
      </c>
      <c r="I9" t="s">
        <v>48</v>
      </c>
      <c r="J9" s="84">
        <v>44265</v>
      </c>
      <c r="K9" s="79" t="s">
        <v>49</v>
      </c>
      <c r="L9" s="79" t="str">
        <f>INDEX(Current!J$5:J$106,MATCH(A9,Current!A$5:A$106,0))</f>
        <v>September
2021</v>
      </c>
      <c r="M9" s="150" t="str">
        <f>INDEX(Current!K$5:K$106,MATCH(A9,Current!A$5:A$106,0))</f>
        <v>May
2021</v>
      </c>
      <c r="N9" s="75">
        <f>INDEX('Prism Export'!E$2:E$90000,MATCH(A9,'Prism Export'!A$2:A$900000,0))</f>
        <v>7.0000000000000007E-2</v>
      </c>
      <c r="O9" s="75">
        <f>INDEX('Prism Export'!D$2:D$90000,MATCH(A9,'Prism Export'!A$2:A$900000,0))</f>
        <v>6619816.2960000001</v>
      </c>
      <c r="P9" t="s">
        <v>25</v>
      </c>
      <c r="Q9">
        <f>INDEX('Prism Export'!F$2:F$90000,MATCH(A9,'Prism Export'!A$2:A$900000,0))</f>
        <v>5534359.8348000003</v>
      </c>
      <c r="R9" t="str">
        <f>VLOOKUP(A9,Sheet1!B$2:F$800,5,FALSE)</f>
        <v>Yes</v>
      </c>
      <c r="S9" s="79" t="s">
        <v>50</v>
      </c>
      <c r="U9" s="79" t="s">
        <v>51</v>
      </c>
    </row>
    <row r="10" spans="1:22" ht="37.5" customHeight="1" x14ac:dyDescent="0.3">
      <c r="A10" s="76">
        <v>1136233</v>
      </c>
      <c r="B10" s="79" t="s">
        <v>52</v>
      </c>
      <c r="C10" t="s">
        <v>53</v>
      </c>
      <c r="D10" t="s">
        <v>28</v>
      </c>
      <c r="E10">
        <f t="shared" si="0"/>
        <v>5</v>
      </c>
      <c r="F10" s="79" t="str">
        <f>INDEX(Current!N$5:N$104,MATCH(A10,Current!A$5:A$104,0))</f>
        <v>Substantially Complete</v>
      </c>
      <c r="G10">
        <v>1</v>
      </c>
      <c r="K10" s="79" t="s">
        <v>54</v>
      </c>
      <c r="L10" s="79" t="str">
        <f>INDEX(Current!J$5:J$106,MATCH(A10,Current!A$5:A$106,0))</f>
        <v>July
2021</v>
      </c>
      <c r="M10" s="150" t="str">
        <f>INDEX(Current!K$5:K$106,MATCH(A10,Current!A$5:A$106,0))</f>
        <v>In-house</v>
      </c>
      <c r="N10" s="75">
        <f>INDEX('Prism Export'!E$2:E$90000,MATCH(A10,'Prism Export'!A$2:A$900000,0))</f>
        <v>262000</v>
      </c>
      <c r="O10" s="75">
        <f>INDEX('Prism Export'!D$2:D$90000,MATCH(A10,'Prism Export'!A$2:A$900000,0))</f>
        <v>1925321.87</v>
      </c>
      <c r="P10" t="s">
        <v>25</v>
      </c>
      <c r="Q10" t="str">
        <f>INDEX('Prism Export'!F$2:F$90000,MATCH(A10,'Prism Export'!A$2:A$900000,0))</f>
        <v/>
      </c>
      <c r="R10" t="str">
        <f>VLOOKUP(A10,Sheet1!B$2:F$800,5,FALSE)</f>
        <v>No</v>
      </c>
      <c r="U10" s="79" t="s">
        <v>55</v>
      </c>
    </row>
    <row r="11" spans="1:22" ht="37.5" customHeight="1" x14ac:dyDescent="0.3">
      <c r="A11" s="76">
        <v>1125758</v>
      </c>
      <c r="B11" s="79" t="s">
        <v>56</v>
      </c>
      <c r="C11" t="s">
        <v>57</v>
      </c>
      <c r="D11" t="s">
        <v>28</v>
      </c>
      <c r="E11">
        <f t="shared" si="0"/>
        <v>4</v>
      </c>
      <c r="F11" s="79" t="str">
        <f>INDEX(Current!N$5:N$104,MATCH(A11,Current!A$5:A$104,0))</f>
        <v>Implementation</v>
      </c>
      <c r="K11" s="79" t="s">
        <v>58</v>
      </c>
      <c r="L11" s="79" t="str">
        <f>INDEX(Current!J$5:J$106,MATCH(A11,Current!A$5:A$106,0))</f>
        <v>August
2020</v>
      </c>
      <c r="M11" s="150" t="str">
        <f>INDEX(Current!K$5:K$106,MATCH(A11,Current!A$5:A$106,0))</f>
        <v>In-house</v>
      </c>
      <c r="N11" s="75">
        <f>INDEX('Prism Export'!E$2:E$90000,MATCH(A11,'Prism Export'!A$2:A$900000,0))</f>
        <v>961421</v>
      </c>
      <c r="O11" s="75">
        <f>INDEX('Prism Export'!D$2:D$90000,MATCH(A11,'Prism Export'!A$2:A$900000,0))</f>
        <v>599463.84</v>
      </c>
      <c r="P11" t="s">
        <v>25</v>
      </c>
      <c r="Q11" t="str">
        <f>INDEX('Prism Export'!F$2:F$90000,MATCH(A11,'Prism Export'!A$2:A$900000,0))</f>
        <v/>
      </c>
      <c r="R11" t="str">
        <f>VLOOKUP(A11,Sheet1!B$2:F$800,5,FALSE)</f>
        <v>No</v>
      </c>
    </row>
    <row r="12" spans="1:22" ht="37.5" customHeight="1" x14ac:dyDescent="0.3">
      <c r="A12" s="76">
        <v>1139815</v>
      </c>
      <c r="B12" s="79" t="s">
        <v>59</v>
      </c>
      <c r="C12" t="s">
        <v>60</v>
      </c>
      <c r="D12" t="s">
        <v>28</v>
      </c>
      <c r="E12">
        <f t="shared" si="0"/>
        <v>4</v>
      </c>
      <c r="F12" s="79" t="str">
        <f>INDEX(Current!N$5:N$104,MATCH(A12,Current!A$5:A$104,0))</f>
        <v>Implementation</v>
      </c>
      <c r="L12" s="79" t="str">
        <f>INDEX(Current!J$5:J$106,MATCH(A12,Current!A$5:A$106,0))</f>
        <v>September
2020</v>
      </c>
      <c r="M12" s="150" t="str">
        <f>INDEX(Current!K$5:K$106,MATCH(A12,Current!A$5:A$106,0))</f>
        <v>Emergency Declaration 
2020</v>
      </c>
      <c r="N12" s="75">
        <f>INDEX('Prism Export'!E$2:E$90000,MATCH(A12,'Prism Export'!A$2:A$900000,0))</f>
        <v>3000000</v>
      </c>
      <c r="O12" s="75">
        <f>INDEX('Prism Export'!D$2:D$90000,MATCH(A12,'Prism Export'!A$2:A$900000,0))</f>
        <v>2736005.94</v>
      </c>
      <c r="P12" t="s">
        <v>25</v>
      </c>
      <c r="Q12" t="str">
        <f>INDEX('Prism Export'!F$2:F$90000,MATCH(A12,'Prism Export'!A$2:A$900000,0))</f>
        <v/>
      </c>
      <c r="R12" t="str">
        <f>VLOOKUP(A12,Sheet1!B$2:F$800,5,FALSE)</f>
        <v>No</v>
      </c>
    </row>
    <row r="13" spans="1:22" ht="37.5" hidden="1" customHeight="1" x14ac:dyDescent="0.3">
      <c r="A13" s="76">
        <v>1136580</v>
      </c>
      <c r="B13" s="79" t="s">
        <v>61</v>
      </c>
      <c r="C13" t="s">
        <v>62</v>
      </c>
      <c r="D13" t="s">
        <v>63</v>
      </c>
      <c r="E13">
        <f t="shared" si="0"/>
        <v>4</v>
      </c>
      <c r="F13" s="79" t="str">
        <f>INDEX(Current!N$5:N$104,MATCH(A13,Current!A$5:A$104,0))</f>
        <v>Implementation</v>
      </c>
      <c r="G13">
        <v>2</v>
      </c>
      <c r="K13" s="79" t="s">
        <v>64</v>
      </c>
      <c r="L13" s="79" t="str">
        <f>INDEX(Current!J$5:J$106,MATCH(A13,Current!A$5:A$106,0))</f>
        <v>May 
2022</v>
      </c>
      <c r="M13" s="150" t="str">
        <f>INDEX(Current!K$5:K$106,MATCH(A13,Current!A$5:A$106,0))</f>
        <v xml:space="preserve">March
2022  </v>
      </c>
      <c r="N13" s="75">
        <f>INDEX('Prism Export'!E$2:E$90000,MATCH(A13,'Prism Export'!A$2:A$900000,0))</f>
        <v>208300</v>
      </c>
      <c r="O13" s="75">
        <f>INDEX('Prism Export'!D$2:D$90000,MATCH(A13,'Prism Export'!A$2:A$900000,0))</f>
        <v>258894.068</v>
      </c>
      <c r="P13" s="74" t="s">
        <v>65</v>
      </c>
      <c r="Q13" t="str">
        <f>INDEX('Prism Export'!F$2:F$90000,MATCH(A13,'Prism Export'!A$2:A$900000,0))</f>
        <v/>
      </c>
      <c r="R13" t="str">
        <f>VLOOKUP(A13,Sheet1!B$2:F$800,5,FALSE)</f>
        <v>Yes</v>
      </c>
      <c r="S13" s="146"/>
      <c r="T13" s="146"/>
      <c r="U13" s="79" t="s">
        <v>66</v>
      </c>
      <c r="V13" t="s">
        <v>67</v>
      </c>
    </row>
    <row r="14" spans="1:22" ht="37.5" hidden="1" customHeight="1" x14ac:dyDescent="0.3">
      <c r="A14" s="76">
        <v>1136085</v>
      </c>
      <c r="B14" s="79" t="s">
        <v>68</v>
      </c>
      <c r="C14" t="s">
        <v>69</v>
      </c>
      <c r="D14" t="s">
        <v>63</v>
      </c>
      <c r="E14">
        <f t="shared" si="0"/>
        <v>5</v>
      </c>
      <c r="F14" s="79" t="str">
        <f>INDEX(Current!N$5:N$104,MATCH(A14,Current!A$5:A$104,0))</f>
        <v>Substantially Complete</v>
      </c>
      <c r="L14" s="79" t="str">
        <f>INDEX(Current!J$5:J$106,MATCH(A14,Current!A$5:A$106,0))</f>
        <v>February
2021</v>
      </c>
      <c r="M14" s="150" t="str">
        <f>INDEX(Current!K$5:K$106,MATCH(A14,Current!A$5:A$106,0))</f>
        <v>October
2020</v>
      </c>
      <c r="N14" s="75">
        <f>INDEX('Prism Export'!E$2:E$90000,MATCH(A14,'Prism Export'!A$2:A$900000,0))</f>
        <v>4100000</v>
      </c>
      <c r="O14" s="75">
        <f>INDEX('Prism Export'!D$2:D$90000,MATCH(A14,'Prism Export'!A$2:A$900000,0))</f>
        <v>3598914.55</v>
      </c>
      <c r="P14" t="s">
        <v>25</v>
      </c>
      <c r="Q14">
        <f>INDEX('Prism Export'!F$2:F$90000,MATCH(A14,'Prism Export'!A$2:A$900000,0))</f>
        <v>4520001.0080000004</v>
      </c>
      <c r="R14" t="str">
        <f>VLOOKUP(A14,Sheet1!B$2:F$800,5,FALSE)</f>
        <v>Yes</v>
      </c>
    </row>
    <row r="15" spans="1:22" ht="37.5" hidden="1" customHeight="1" x14ac:dyDescent="0.3">
      <c r="A15" s="76">
        <v>1136646</v>
      </c>
      <c r="B15" s="79" t="s">
        <v>70</v>
      </c>
      <c r="C15" t="s">
        <v>62</v>
      </c>
      <c r="D15" t="s">
        <v>63</v>
      </c>
      <c r="E15">
        <f t="shared" si="0"/>
        <v>4</v>
      </c>
      <c r="F15" s="79" t="str">
        <f>INDEX(Current!N$5:N$104,MATCH(A15,Current!A$5:A$104,0))</f>
        <v>Implementation</v>
      </c>
      <c r="K15" s="79" t="s">
        <v>71</v>
      </c>
      <c r="L15" s="79" t="str">
        <f>INDEX(Current!J$5:J$106,MATCH(A15,Current!A$5:A$106,0))</f>
        <v>October
2020</v>
      </c>
      <c r="M15" s="150" t="str">
        <f>INDEX(Current!K$5:K$106,MATCH(A15,Current!A$5:A$106,0))</f>
        <v>June
2020</v>
      </c>
      <c r="N15" s="75">
        <f>INDEX('Prism Export'!E$2:E$90000,MATCH(A15,'Prism Export'!A$2:A$900000,0))</f>
        <v>99700</v>
      </c>
      <c r="O15" s="75">
        <f>INDEX('Prism Export'!D$2:D$90000,MATCH(A15,'Prism Export'!A$2:A$900000,0))</f>
        <v>110016.43</v>
      </c>
      <c r="P15" t="s">
        <v>25</v>
      </c>
      <c r="Q15" t="str">
        <f>INDEX('Prism Export'!F$2:F$90000,MATCH(A15,'Prism Export'!A$2:A$900000,0))</f>
        <v/>
      </c>
      <c r="R15" t="str">
        <f>VLOOKUP(A15,Sheet1!B$2:F$800,5,FALSE)</f>
        <v>No</v>
      </c>
      <c r="V15" t="s">
        <v>72</v>
      </c>
    </row>
    <row r="16" spans="1:22" ht="37.5" hidden="1" customHeight="1" x14ac:dyDescent="0.3">
      <c r="A16" s="76">
        <v>1136582</v>
      </c>
      <c r="B16" s="79" t="s">
        <v>73</v>
      </c>
      <c r="C16" t="s">
        <v>62</v>
      </c>
      <c r="D16" t="s">
        <v>63</v>
      </c>
      <c r="E16">
        <f t="shared" si="0"/>
        <v>4</v>
      </c>
      <c r="F16" s="79" t="str">
        <f>INDEX(Current!N$5:N$104,MATCH(A16,Current!A$5:A$104,0))</f>
        <v>Implementation</v>
      </c>
      <c r="K16" s="79" t="s">
        <v>71</v>
      </c>
      <c r="L16" s="79" t="str">
        <f>INDEX(Current!J$5:J$106,MATCH(A16,Current!A$5:A$106,0))</f>
        <v>October
2020</v>
      </c>
      <c r="M16" s="150" t="str">
        <f>INDEX(Current!K$5:K$106,MATCH(A16,Current!A$5:A$106,0))</f>
        <v>June
2020</v>
      </c>
      <c r="N16" s="75">
        <f>INDEX('Prism Export'!E$2:E$90000,MATCH(A16,'Prism Export'!A$2:A$900000,0))</f>
        <v>120000</v>
      </c>
      <c r="O16" s="75">
        <f>INDEX('Prism Export'!D$2:D$90000,MATCH(A16,'Prism Export'!A$2:A$900000,0))</f>
        <v>102250.95</v>
      </c>
      <c r="P16" t="s">
        <v>25</v>
      </c>
      <c r="Q16" t="str">
        <f>INDEX('Prism Export'!F$2:F$90000,MATCH(A16,'Prism Export'!A$2:A$900000,0))</f>
        <v/>
      </c>
      <c r="R16" t="str">
        <f>VLOOKUP(A16,Sheet1!B$2:F$800,5,FALSE)</f>
        <v>No</v>
      </c>
      <c r="V16" t="s">
        <v>72</v>
      </c>
    </row>
    <row r="17" spans="1:22" ht="37.5" hidden="1" customHeight="1" x14ac:dyDescent="0.3">
      <c r="A17" s="76">
        <v>1137862</v>
      </c>
      <c r="B17" s="79" t="s">
        <v>74</v>
      </c>
      <c r="C17" t="s">
        <v>75</v>
      </c>
      <c r="D17" s="79" t="s">
        <v>31</v>
      </c>
      <c r="E17">
        <f t="shared" si="0"/>
        <v>4</v>
      </c>
      <c r="F17" s="79" t="str">
        <f>INDEX(Current!N$5:N$104,MATCH(A17,Current!A$5:A$104,0))</f>
        <v>Implementation</v>
      </c>
      <c r="K17" s="79" t="s">
        <v>76</v>
      </c>
      <c r="L17" s="79" t="str">
        <f>INDEX(Current!J$5:J$106,MATCH(A17,Current!A$5:A$106,0))</f>
        <v>TBD
2022</v>
      </c>
      <c r="M17" s="150" t="str">
        <f>INDEX(Current!K$5:K$106,MATCH(A17,Current!A$5:A$106,0))</f>
        <v>June 
2021</v>
      </c>
      <c r="N17" s="75">
        <f>INDEX('Prism Export'!E$2:E$90000,MATCH(A17,'Prism Export'!A$2:A$900000,0))</f>
        <v>537400</v>
      </c>
      <c r="O17" s="75">
        <f>INDEX('Prism Export'!D$2:D$90000,MATCH(A17,'Prism Export'!A$2:A$900000,0))</f>
        <v>3053659.6293000001</v>
      </c>
      <c r="P17" t="s">
        <v>25</v>
      </c>
      <c r="Q17">
        <f>INDEX('Prism Export'!F$2:F$90000,MATCH(A17,'Prism Export'!A$2:A$900000,0))</f>
        <v>3139019.2148000002</v>
      </c>
      <c r="R17" t="str">
        <f>VLOOKUP(A17,Sheet1!B$2:F$800,5,FALSE)</f>
        <v>Yes</v>
      </c>
      <c r="U17" s="79" t="s">
        <v>77</v>
      </c>
    </row>
    <row r="18" spans="1:22" ht="37.5" hidden="1" customHeight="1" x14ac:dyDescent="0.3">
      <c r="A18" s="76">
        <v>1129714</v>
      </c>
      <c r="B18" s="79" t="s">
        <v>78</v>
      </c>
      <c r="C18" t="s">
        <v>75</v>
      </c>
      <c r="D18" s="79" t="s">
        <v>31</v>
      </c>
      <c r="E18">
        <f t="shared" si="0"/>
        <v>5</v>
      </c>
      <c r="F18" s="79" t="str">
        <f>INDEX(Current!N$5:N$104,MATCH(A18,Current!A$5:A$104,0))</f>
        <v>Substantially Complete</v>
      </c>
      <c r="K18" s="79" t="s">
        <v>79</v>
      </c>
      <c r="L18" s="79" t="str">
        <f>INDEX(Current!J$5:J$106,MATCH(A18,Current!A$5:A$106,0))</f>
        <v>July
2021</v>
      </c>
      <c r="M18" s="150" t="str">
        <f>INDEX(Current!K$5:K$106,MATCH(A18,Current!A$5:A$106,0))</f>
        <v>March
2021</v>
      </c>
      <c r="N18" s="75">
        <f>INDEX('Prism Export'!E$2:E$90000,MATCH(A18,'Prism Export'!A$2:A$900000,0))</f>
        <v>845190</v>
      </c>
      <c r="O18" s="75">
        <f>INDEX('Prism Export'!D$2:D$90000,MATCH(A18,'Prism Export'!A$2:A$900000,0))</f>
        <v>4270387.5292999996</v>
      </c>
      <c r="P18" t="s">
        <v>25</v>
      </c>
      <c r="Q18">
        <f>INDEX('Prism Export'!F$2:F$90000,MATCH(A18,'Prism Export'!A$2:A$900000,0))</f>
        <v>5049999.4595999997</v>
      </c>
      <c r="R18" t="str">
        <f>VLOOKUP(A18,Sheet1!B$2:F$800,5,FALSE)</f>
        <v>Yes</v>
      </c>
      <c r="U18" s="79" t="s">
        <v>80</v>
      </c>
    </row>
    <row r="19" spans="1:22" ht="37.5" hidden="1" customHeight="1" x14ac:dyDescent="0.3">
      <c r="A19" s="76">
        <v>1131157</v>
      </c>
      <c r="B19" s="79" t="s">
        <v>81</v>
      </c>
      <c r="C19" t="s">
        <v>62</v>
      </c>
      <c r="D19" s="79" t="s">
        <v>31</v>
      </c>
      <c r="E19">
        <f t="shared" si="0"/>
        <v>4</v>
      </c>
      <c r="F19" s="79" t="str">
        <f>INDEX(Current!N$5:N$104,MATCH(A19,Current!A$5:A$104,0))</f>
        <v>Implementation</v>
      </c>
      <c r="G19">
        <v>2</v>
      </c>
      <c r="K19" s="79" t="s">
        <v>64</v>
      </c>
      <c r="L19" s="79" t="str">
        <f>INDEX(Current!J$5:J$106,MATCH(A19,Current!A$5:A$106,0))</f>
        <v>May
2022</v>
      </c>
      <c r="M19" s="150" t="str">
        <f>INDEX(Current!K$5:K$106,MATCH(A19,Current!A$5:A$106,0))</f>
        <v>March
2022</v>
      </c>
      <c r="N19" s="75">
        <f>INDEX('Prism Export'!E$2:E$90000,MATCH(A19,'Prism Export'!A$2:A$900000,0))</f>
        <v>150000</v>
      </c>
      <c r="O19" s="75">
        <f>INDEX('Prism Export'!D$2:D$90000,MATCH(A19,'Prism Export'!A$2:A$900000,0))</f>
        <v>171863.6</v>
      </c>
      <c r="P19" t="s">
        <v>25</v>
      </c>
      <c r="Q19" t="str">
        <f>INDEX('Prism Export'!F$2:F$90000,MATCH(A19,'Prism Export'!A$2:A$900000,0))</f>
        <v/>
      </c>
      <c r="R19" t="str">
        <f>VLOOKUP(A19,Sheet1!B$2:F$800,5,FALSE)</f>
        <v>Yes</v>
      </c>
      <c r="U19" s="79" t="s">
        <v>66</v>
      </c>
      <c r="V19" t="s">
        <v>72</v>
      </c>
    </row>
    <row r="20" spans="1:22" ht="37.5" hidden="1" customHeight="1" x14ac:dyDescent="0.3">
      <c r="A20" s="76">
        <v>1135999</v>
      </c>
      <c r="B20" s="79" t="s">
        <v>82</v>
      </c>
      <c r="C20" t="s">
        <v>47</v>
      </c>
      <c r="D20" s="79" t="s">
        <v>23</v>
      </c>
      <c r="E20">
        <f t="shared" si="0"/>
        <v>3</v>
      </c>
      <c r="F20" s="79" t="str">
        <f>INDEX(Current!N$5:N$104,MATCH(A20,Current!A$5:A$104,0))</f>
        <v>Final Design</v>
      </c>
      <c r="G20">
        <v>2</v>
      </c>
      <c r="K20" s="79" t="s">
        <v>83</v>
      </c>
      <c r="L20" s="79" t="str">
        <f>INDEX(Current!J$5:J$106,MATCH(A20,Current!A$5:A$106,0))</f>
        <v>April        2022</v>
      </c>
      <c r="M20" s="150" t="str">
        <f>INDEX(Current!K$5:K$106,MATCH(A20,Current!A$5:A$106,0))</f>
        <v>February 2022</v>
      </c>
      <c r="N20" s="75">
        <f>INDEX('Prism Export'!E$2:E$90000,MATCH(A20,'Prism Export'!A$2:A$900000,0))</f>
        <v>0.04</v>
      </c>
      <c r="O20" s="75">
        <f>INDEX('Prism Export'!D$2:D$90000,MATCH(A20,'Prism Export'!A$2:A$900000,0))</f>
        <v>5045999.6745999996</v>
      </c>
      <c r="P20" t="s">
        <v>25</v>
      </c>
      <c r="Q20" t="str">
        <f>INDEX('Prism Export'!F$2:F$90000,MATCH(A20,'Prism Export'!A$2:A$900000,0))</f>
        <v/>
      </c>
      <c r="R20" t="str">
        <f>VLOOKUP(A20,Sheet1!B$2:F$800,5,FALSE)</f>
        <v>Yes</v>
      </c>
      <c r="S20" s="79" t="s">
        <v>43</v>
      </c>
      <c r="U20" s="79" t="s">
        <v>84</v>
      </c>
    </row>
    <row r="21" spans="1:22" ht="37.5" hidden="1" customHeight="1" x14ac:dyDescent="0.3">
      <c r="A21" s="76">
        <v>1135998</v>
      </c>
      <c r="B21" s="79" t="s">
        <v>85</v>
      </c>
      <c r="C21" t="s">
        <v>60</v>
      </c>
      <c r="D21" s="79" t="s">
        <v>23</v>
      </c>
      <c r="E21">
        <f t="shared" si="0"/>
        <v>3</v>
      </c>
      <c r="F21" s="79" t="str">
        <f>INDEX(Current!N$5:N$104,MATCH(A21,Current!A$5:A$104,0))</f>
        <v>Final Design</v>
      </c>
      <c r="G21">
        <v>3</v>
      </c>
      <c r="K21" s="79" t="s">
        <v>86</v>
      </c>
      <c r="L21" s="79" t="str">
        <f>INDEX(Current!J$5:J$106,MATCH(A21,Current!A$5:A$106,0))</f>
        <v>June
2023</v>
      </c>
      <c r="M21" s="150" t="str">
        <f>INDEX(Current!K$5:K$106,MATCH(A21,Current!A$5:A$106,0))</f>
        <v>March
2023</v>
      </c>
      <c r="N21" s="75">
        <f>INDEX('Prism Export'!E$2:E$90000,MATCH(A21,'Prism Export'!A$2:A$900000,0))</f>
        <v>7.0000000000000007E-2</v>
      </c>
      <c r="O21" s="75">
        <f>INDEX('Prism Export'!D$2:D$90000,MATCH(A21,'Prism Export'!A$2:A$900000,0))</f>
        <v>10111246.4549</v>
      </c>
      <c r="P21" t="s">
        <v>25</v>
      </c>
      <c r="Q21">
        <f>INDEX('Prism Export'!F$2:F$90000,MATCH(A21,'Prism Export'!A$2:A$900000,0))</f>
        <v>10165177.448100001</v>
      </c>
      <c r="R21" t="str">
        <f>VLOOKUP(A21,Sheet1!B$2:F$800,5,FALSE)</f>
        <v>Yes</v>
      </c>
      <c r="S21" s="79" t="s">
        <v>87</v>
      </c>
      <c r="T21" s="79" t="s">
        <v>88</v>
      </c>
      <c r="U21" s="79" t="s">
        <v>89</v>
      </c>
    </row>
    <row r="22" spans="1:22" ht="37.5" hidden="1" customHeight="1" x14ac:dyDescent="0.3">
      <c r="A22" s="76">
        <v>1136000</v>
      </c>
      <c r="B22" s="79" t="s">
        <v>90</v>
      </c>
      <c r="C22" t="s">
        <v>60</v>
      </c>
      <c r="D22" s="79" t="s">
        <v>23</v>
      </c>
      <c r="E22">
        <f t="shared" si="0"/>
        <v>3</v>
      </c>
      <c r="F22" s="79" t="str">
        <f>INDEX(Current!N$5:N$104,MATCH(A22,Current!A$5:A$104,0))</f>
        <v>Final Design</v>
      </c>
      <c r="G22">
        <v>4</v>
      </c>
      <c r="K22" s="79" t="s">
        <v>91</v>
      </c>
      <c r="L22" s="79" t="str">
        <f>INDEX(Current!J$5:J$106,MATCH(A22,Current!A$5:A$106,0))</f>
        <v>April
2024</v>
      </c>
      <c r="M22" s="150" t="str">
        <f>INDEX(Current!K$5:K$106,MATCH(A22,Current!A$5:A$106,0))</f>
        <v>November
2023</v>
      </c>
      <c r="N22" s="75">
        <f>INDEX('Prism Export'!E$2:E$90000,MATCH(A22,'Prism Export'!A$2:A$900000,0))</f>
        <v>0.04</v>
      </c>
      <c r="O22" s="75">
        <f>INDEX('Prism Export'!D$2:D$90000,MATCH(A22,'Prism Export'!A$2:A$900000,0))</f>
        <v>13144595.668400001</v>
      </c>
      <c r="P22" t="s">
        <v>25</v>
      </c>
      <c r="Q22" t="str">
        <f>INDEX('Prism Export'!F$2:F$90000,MATCH(A22,'Prism Export'!A$2:A$900000,0))</f>
        <v/>
      </c>
      <c r="R22" t="str">
        <f>VLOOKUP(A22,Sheet1!B$2:F$800,5,FALSE)</f>
        <v>No</v>
      </c>
      <c r="U22" s="79" t="s">
        <v>92</v>
      </c>
    </row>
    <row r="23" spans="1:22" ht="37.5" hidden="1" customHeight="1" x14ac:dyDescent="0.3">
      <c r="A23" s="76">
        <v>1138914</v>
      </c>
      <c r="B23" s="79" t="s">
        <v>93</v>
      </c>
      <c r="C23" t="s">
        <v>94</v>
      </c>
      <c r="D23" s="79" t="s">
        <v>23</v>
      </c>
      <c r="E23">
        <f t="shared" si="0"/>
        <v>3</v>
      </c>
      <c r="F23" s="79" t="str">
        <f>INDEX(Current!N$5:N$104,MATCH(A23,Current!A$5:A$104,0))</f>
        <v>Final Design</v>
      </c>
      <c r="H23">
        <v>1</v>
      </c>
      <c r="K23" s="79" t="s">
        <v>95</v>
      </c>
      <c r="L23" s="79" t="str">
        <f>INDEX(Current!J$5:J$106,MATCH(A23,Current!A$5:A$106,0))</f>
        <v>January
2023</v>
      </c>
      <c r="M23" s="150" t="str">
        <f>INDEX(Current!K$5:K$106,MATCH(A23,Current!A$5:A$106,0))</f>
        <v>November
2022</v>
      </c>
      <c r="N23" s="75">
        <f>INDEX('Prism Export'!E$2:E$90000,MATCH(A23,'Prism Export'!A$2:A$900000,0))</f>
        <v>0.08</v>
      </c>
      <c r="O23" s="75">
        <f>INDEX('Prism Export'!D$2:D$90000,MATCH(A23,'Prism Export'!A$2:A$900000,0))</f>
        <v>5471258.3526999997</v>
      </c>
      <c r="P23" t="s">
        <v>25</v>
      </c>
      <c r="Q23" t="str">
        <f>INDEX('Prism Export'!F$2:F$90000,MATCH(A23,'Prism Export'!A$2:A$900000,0))</f>
        <v/>
      </c>
      <c r="R23" t="str">
        <f>VLOOKUP(A23,Sheet1!B$2:F$800,5,FALSE)</f>
        <v>No</v>
      </c>
      <c r="S23" s="79" t="s">
        <v>96</v>
      </c>
      <c r="U23" s="79" t="s">
        <v>97</v>
      </c>
      <c r="V23" t="s">
        <v>98</v>
      </c>
    </row>
    <row r="24" spans="1:22" ht="37.5" customHeight="1" x14ac:dyDescent="0.3">
      <c r="A24" s="76">
        <v>1127589</v>
      </c>
      <c r="B24" s="79" t="s">
        <v>99</v>
      </c>
      <c r="C24" t="s">
        <v>100</v>
      </c>
      <c r="D24" s="79" t="s">
        <v>28</v>
      </c>
      <c r="E24">
        <f t="shared" si="0"/>
        <v>3</v>
      </c>
      <c r="F24" s="79" t="str">
        <f>INDEX(Current!N$5:N$104,MATCH(A24,Current!A$5:A$104,0))</f>
        <v>Final Design</v>
      </c>
      <c r="K24" s="82" t="s">
        <v>101</v>
      </c>
      <c r="L24" s="79" t="str">
        <f>INDEX(Current!J$5:J$106,MATCH(A24,Current!A$5:A$106,0))</f>
        <v>TBD</v>
      </c>
      <c r="M24" s="150" t="str">
        <f>INDEX(Current!K$5:K$106,MATCH(A24,Current!A$5:A$106,0))</f>
        <v>In-house</v>
      </c>
      <c r="N24" s="75">
        <f>INDEX('Prism Export'!E$2:E$90000,MATCH(A24,'Prism Export'!A$2:A$900000,0))</f>
        <v>760146</v>
      </c>
      <c r="O24" s="75">
        <f>INDEX('Prism Export'!D$2:D$90000,MATCH(A24,'Prism Export'!A$2:A$900000,0))</f>
        <v>811593.11</v>
      </c>
      <c r="P24" t="s">
        <v>25</v>
      </c>
      <c r="Q24" t="str">
        <f>INDEX('Prism Export'!F$2:F$90000,MATCH(A24,'Prism Export'!A$2:A$900000,0))</f>
        <v/>
      </c>
      <c r="R24" t="str">
        <f>VLOOKUP(A24,Sheet1!B$2:F$800,5,FALSE)</f>
        <v>No</v>
      </c>
      <c r="U24" s="79" t="s">
        <v>102</v>
      </c>
    </row>
    <row r="25" spans="1:22" ht="37.5" customHeight="1" x14ac:dyDescent="0.3">
      <c r="A25" s="76">
        <v>1132710</v>
      </c>
      <c r="B25" s="79" t="s">
        <v>103</v>
      </c>
      <c r="C25" t="s">
        <v>104</v>
      </c>
      <c r="D25" s="79" t="s">
        <v>28</v>
      </c>
      <c r="E25">
        <f t="shared" si="0"/>
        <v>3</v>
      </c>
      <c r="F25" s="79" t="str">
        <f>INDEX(Current!N$5:N$104,MATCH(A25,Current!A$5:A$104,0))</f>
        <v>Final Design</v>
      </c>
      <c r="K25" s="79" t="s">
        <v>105</v>
      </c>
      <c r="L25" s="79" t="str">
        <f>INDEX(Current!J$5:J$106,MATCH(A25,Current!A$5:A$106,0))</f>
        <v>June
2022</v>
      </c>
      <c r="M25" s="150" t="str">
        <f>INDEX(Current!K$5:K$106,MATCH(A25,Current!A$5:A$106,0))</f>
        <v>In-house</v>
      </c>
      <c r="N25" s="75">
        <f>INDEX('Prism Export'!E$2:E$90000,MATCH(A25,'Prism Export'!A$2:A$900000,0))</f>
        <v>100000</v>
      </c>
      <c r="O25" s="75">
        <f>INDEX('Prism Export'!D$2:D$90000,MATCH(A25,'Prism Export'!A$2:A$900000,0))</f>
        <v>341170.88</v>
      </c>
      <c r="P25" t="s">
        <v>25</v>
      </c>
      <c r="Q25" t="str">
        <f>INDEX('Prism Export'!F$2:F$90000,MATCH(A25,'Prism Export'!A$2:A$900000,0))</f>
        <v/>
      </c>
      <c r="R25" t="str">
        <f>VLOOKUP(A25,Sheet1!B$2:F$800,5,FALSE)</f>
        <v>No</v>
      </c>
      <c r="U25" s="79" t="s">
        <v>106</v>
      </c>
    </row>
    <row r="26" spans="1:22" ht="37.5" customHeight="1" x14ac:dyDescent="0.3">
      <c r="A26" s="76">
        <v>1131511</v>
      </c>
      <c r="B26" s="79" t="s">
        <v>107</v>
      </c>
      <c r="C26" t="s">
        <v>104</v>
      </c>
      <c r="D26" s="79" t="s">
        <v>28</v>
      </c>
      <c r="E26">
        <f t="shared" si="0"/>
        <v>3</v>
      </c>
      <c r="F26" s="79" t="str">
        <f>INDEX(Current!N$5:N$104,MATCH(A26,Current!A$5:A$104,0))</f>
        <v>Final Design</v>
      </c>
      <c r="K26" s="79" t="s">
        <v>105</v>
      </c>
      <c r="L26" s="79" t="str">
        <f>INDEX(Current!J$5:J$106,MATCH(A26,Current!A$5:A$106,0))</f>
        <v>August 2022</v>
      </c>
      <c r="M26" s="150" t="str">
        <f>INDEX(Current!K$5:K$106,MATCH(A26,Current!A$5:A$106,0))</f>
        <v>In-house</v>
      </c>
      <c r="N26" s="75">
        <f>INDEX('Prism Export'!E$2:E$90000,MATCH(A26,'Prism Export'!A$2:A$900000,0))</f>
        <v>160000</v>
      </c>
      <c r="O26" s="75">
        <f>INDEX('Prism Export'!D$2:D$90000,MATCH(A26,'Prism Export'!A$2:A$900000,0))</f>
        <v>362498.05</v>
      </c>
      <c r="P26" t="s">
        <v>25</v>
      </c>
      <c r="Q26" t="str">
        <f>INDEX('Prism Export'!F$2:F$90000,MATCH(A26,'Prism Export'!A$2:A$900000,0))</f>
        <v/>
      </c>
      <c r="R26" t="str">
        <f>VLOOKUP(A26,Sheet1!B$2:F$800,5,FALSE)</f>
        <v>No</v>
      </c>
      <c r="U26" s="79" t="s">
        <v>108</v>
      </c>
    </row>
    <row r="27" spans="1:22" ht="37.5" customHeight="1" x14ac:dyDescent="0.3">
      <c r="A27" s="76">
        <v>1138339</v>
      </c>
      <c r="B27" s="79" t="s">
        <v>109</v>
      </c>
      <c r="C27" t="s">
        <v>104</v>
      </c>
      <c r="D27" s="79" t="s">
        <v>28</v>
      </c>
      <c r="E27">
        <f t="shared" si="0"/>
        <v>3</v>
      </c>
      <c r="F27" s="79" t="str">
        <f>INDEX(Current!N$5:N$104,MATCH(A27,Current!A$5:A$104,0))</f>
        <v>Final Design</v>
      </c>
      <c r="G27">
        <v>3</v>
      </c>
      <c r="K27" s="79" t="s">
        <v>110</v>
      </c>
      <c r="L27" s="79" t="str">
        <f>INDEX(Current!J$5:J$106,MATCH(A27,Current!A$5:A$106,0))</f>
        <v>August
2022</v>
      </c>
      <c r="M27" s="150" t="str">
        <f>INDEX(Current!K$5:K$106,MATCH(A27,Current!A$5:A$106,0))</f>
        <v>In-house</v>
      </c>
      <c r="N27" s="75">
        <f>INDEX('Prism Export'!E$2:E$90000,MATCH(A27,'Prism Export'!A$2:A$900000,0))</f>
        <v>151000</v>
      </c>
      <c r="O27" s="75">
        <f>INDEX('Prism Export'!D$2:D$90000,MATCH(A27,'Prism Export'!A$2:A$900000,0))</f>
        <v>413592</v>
      </c>
      <c r="P27" t="s">
        <v>25</v>
      </c>
      <c r="Q27" t="str">
        <f>INDEX('Prism Export'!F$2:F$90000,MATCH(A27,'Prism Export'!A$2:A$900000,0))</f>
        <v/>
      </c>
      <c r="R27" t="str">
        <f>VLOOKUP(A27,Sheet1!B$2:F$800,5,FALSE)</f>
        <v>No</v>
      </c>
    </row>
    <row r="28" spans="1:22" ht="37.5" customHeight="1" x14ac:dyDescent="0.3">
      <c r="A28" s="76">
        <v>1131672</v>
      </c>
      <c r="B28" s="79" t="s">
        <v>111</v>
      </c>
      <c r="C28" t="s">
        <v>112</v>
      </c>
      <c r="D28" s="79" t="s">
        <v>28</v>
      </c>
      <c r="E28">
        <f t="shared" si="0"/>
        <v>3</v>
      </c>
      <c r="F28" s="79" t="str">
        <f>INDEX(Current!N$5:N$104,MATCH(A28,Current!A$5:A$104,0))</f>
        <v>Final Design</v>
      </c>
      <c r="L28" s="79" t="str">
        <f>INDEX(Current!J$5:J$106,MATCH(A28,Current!A$5:A$106,0))</f>
        <v>Not Scheduled</v>
      </c>
      <c r="M28" s="150" t="str">
        <f>INDEX(Current!K$5:K$106,MATCH(A28,Current!A$5:A$106,0))</f>
        <v>Ad not scheduled</v>
      </c>
      <c r="N28" s="75">
        <f>INDEX('Prism Export'!E$2:E$90000,MATCH(A28,'Prism Export'!A$2:A$900000,0))</f>
        <v>91200</v>
      </c>
      <c r="O28" s="75">
        <f>INDEX('Prism Export'!D$2:D$90000,MATCH(A28,'Prism Export'!A$2:A$900000,0))</f>
        <v>175322.83</v>
      </c>
      <c r="P28" t="s">
        <v>25</v>
      </c>
      <c r="Q28" t="str">
        <f>INDEX('Prism Export'!F$2:F$90000,MATCH(A28,'Prism Export'!A$2:A$900000,0))</f>
        <v/>
      </c>
      <c r="R28" t="str">
        <f>VLOOKUP(A28,Sheet1!B$2:F$800,5,FALSE)</f>
        <v>No</v>
      </c>
    </row>
    <row r="29" spans="1:22" ht="37.5" customHeight="1" x14ac:dyDescent="0.3">
      <c r="A29" s="76">
        <v>1131671</v>
      </c>
      <c r="B29" s="79" t="s">
        <v>113</v>
      </c>
      <c r="C29" t="s">
        <v>112</v>
      </c>
      <c r="D29" s="79" t="s">
        <v>28</v>
      </c>
      <c r="E29">
        <f t="shared" si="0"/>
        <v>3</v>
      </c>
      <c r="F29" s="79" t="str">
        <f>INDEX(Current!N$5:N$104,MATCH(A29,Current!A$5:A$104,0))</f>
        <v>Final Design</v>
      </c>
      <c r="L29" s="79" t="str">
        <f>INDEX(Current!J$5:J$106,MATCH(A29,Current!A$5:A$106,0))</f>
        <v>Not Scheduled</v>
      </c>
      <c r="M29" s="150" t="str">
        <f>INDEX(Current!K$5:K$106,MATCH(A29,Current!A$5:A$106,0))</f>
        <v>Ad not scheduled</v>
      </c>
      <c r="N29" s="75">
        <f>INDEX('Prism Export'!E$2:E$90000,MATCH(A29,'Prism Export'!A$2:A$900000,0))</f>
        <v>102800</v>
      </c>
      <c r="O29" s="75">
        <f>INDEX('Prism Export'!D$2:D$90000,MATCH(A29,'Prism Export'!A$2:A$900000,0))</f>
        <v>248469.71</v>
      </c>
      <c r="P29" t="s">
        <v>25</v>
      </c>
      <c r="Q29" t="str">
        <f>INDEX('Prism Export'!F$2:F$90000,MATCH(A29,'Prism Export'!A$2:A$900000,0))</f>
        <v/>
      </c>
      <c r="R29" t="str">
        <f>VLOOKUP(A29,Sheet1!B$2:F$800,5,FALSE)</f>
        <v>No</v>
      </c>
    </row>
    <row r="30" spans="1:22" ht="37.5" customHeight="1" x14ac:dyDescent="0.3">
      <c r="A30" s="76">
        <v>1131526</v>
      </c>
      <c r="B30" s="79" t="s">
        <v>114</v>
      </c>
      <c r="C30" t="s">
        <v>112</v>
      </c>
      <c r="D30" s="79" t="s">
        <v>28</v>
      </c>
      <c r="E30">
        <f t="shared" si="0"/>
        <v>3</v>
      </c>
      <c r="F30" s="79" t="str">
        <f>INDEX(Current!N$5:N$104,MATCH(A30,Current!A$5:A$104,0))</f>
        <v>Final Design</v>
      </c>
      <c r="H30">
        <v>1</v>
      </c>
      <c r="L30" s="79" t="str">
        <f>INDEX(Current!J$5:J$106,MATCH(A30,Current!A$5:A$106,0))</f>
        <v>May 
2024</v>
      </c>
      <c r="M30" s="150" t="str">
        <f>INDEX(Current!K$5:K$106,MATCH(A30,Current!A$5:A$106,0))</f>
        <v>March 
2024</v>
      </c>
      <c r="N30" s="75">
        <f>INDEX('Prism Export'!E$2:E$90000,MATCH(A30,'Prism Export'!A$2:A$900000,0))</f>
        <v>530700.26</v>
      </c>
      <c r="O30" s="75">
        <f>INDEX('Prism Export'!D$2:D$90000,MATCH(A30,'Prism Export'!A$2:A$900000,0))</f>
        <v>5325001.2790000001</v>
      </c>
      <c r="P30" t="s">
        <v>65</v>
      </c>
      <c r="Q30" t="str">
        <f>INDEX('Prism Export'!F$2:F$90000,MATCH(A30,'Prism Export'!A$2:A$900000,0))</f>
        <v/>
      </c>
      <c r="R30" t="str">
        <f>VLOOKUP(A30,Sheet1!B$2:F$800,5,FALSE)</f>
        <v>No</v>
      </c>
    </row>
    <row r="31" spans="1:22" ht="37.5" customHeight="1" x14ac:dyDescent="0.3">
      <c r="A31" s="76">
        <v>1136238</v>
      </c>
      <c r="B31" s="79" t="s">
        <v>115</v>
      </c>
      <c r="C31" t="s">
        <v>53</v>
      </c>
      <c r="D31" s="79" t="s">
        <v>28</v>
      </c>
      <c r="E31">
        <f t="shared" si="0"/>
        <v>3</v>
      </c>
      <c r="F31" s="79" t="str">
        <f>INDEX(Current!N$5:N$104,MATCH(A31,Current!A$5:A$104,0))</f>
        <v>Final Design</v>
      </c>
      <c r="K31" s="79" t="s">
        <v>116</v>
      </c>
      <c r="L31" s="79" t="str">
        <f>INDEX(Current!J$5:J$106,MATCH(A31,Current!A$5:A$106,0))</f>
        <v>July 
2023</v>
      </c>
      <c r="M31" s="150" t="str">
        <f>INDEX(Current!K$5:K$106,MATCH(A31,Current!A$5:A$106,0))</f>
        <v>In-house</v>
      </c>
      <c r="N31" s="75">
        <f>INDEX('Prism Export'!E$2:E$90000,MATCH(A31,'Prism Export'!A$2:A$900000,0))</f>
        <v>57000</v>
      </c>
      <c r="O31" s="75">
        <f>INDEX('Prism Export'!D$2:D$90000,MATCH(A31,'Prism Export'!A$2:A$900000,0))</f>
        <v>913608.12710000004</v>
      </c>
      <c r="P31" t="s">
        <v>65</v>
      </c>
      <c r="Q31" t="str">
        <f>INDEX('Prism Export'!F$2:F$90000,MATCH(A31,'Prism Export'!A$2:A$900000,0))</f>
        <v/>
      </c>
      <c r="R31" t="str">
        <f>VLOOKUP(A31,Sheet1!B$2:F$800,5,FALSE)</f>
        <v>No</v>
      </c>
      <c r="S31" s="79" t="s">
        <v>117</v>
      </c>
      <c r="U31" s="79" t="s">
        <v>118</v>
      </c>
    </row>
    <row r="32" spans="1:22" ht="37.5" customHeight="1" x14ac:dyDescent="0.3">
      <c r="A32" s="76">
        <v>1130710</v>
      </c>
      <c r="B32" s="79" t="s">
        <v>119</v>
      </c>
      <c r="C32" t="s">
        <v>120</v>
      </c>
      <c r="D32" s="79" t="s">
        <v>28</v>
      </c>
      <c r="E32">
        <f t="shared" si="0"/>
        <v>3</v>
      </c>
      <c r="F32" s="79" t="str">
        <f>INDEX(Current!N$5:N$104,MATCH(A32,Current!A$5:A$104,0))</f>
        <v>Final Design</v>
      </c>
      <c r="G32">
        <v>4</v>
      </c>
      <c r="K32" s="79" t="s">
        <v>121</v>
      </c>
      <c r="L32" s="79" t="str">
        <f>INDEX(Current!J$5:J$106,MATCH(A32,Current!A$5:A$106,0))</f>
        <v xml:space="preserve">June
2022  </v>
      </c>
      <c r="M32" s="150" t="str">
        <f>INDEX(Current!K$5:K$106,MATCH(A32,Current!A$5:A$106,0))</f>
        <v xml:space="preserve">March
2022  </v>
      </c>
      <c r="N32" s="75">
        <f>INDEX('Prism Export'!E$2:E$90000,MATCH(A32,'Prism Export'!A$2:A$900000,0))</f>
        <v>590000</v>
      </c>
      <c r="O32" s="75">
        <f>INDEX('Prism Export'!D$2:D$90000,MATCH(A32,'Prism Export'!A$2:A$900000,0))</f>
        <v>996484.79669999995</v>
      </c>
      <c r="P32" t="s">
        <v>65</v>
      </c>
      <c r="Q32">
        <f>INDEX('Prism Export'!F$2:F$90000,MATCH(A32,'Prism Export'!A$2:A$900000,0))</f>
        <v>1001250.3936</v>
      </c>
      <c r="R32" t="str">
        <f>VLOOKUP(A32,Sheet1!B$2:F$800,5,FALSE)</f>
        <v>Yes</v>
      </c>
    </row>
    <row r="33" spans="1:21" ht="37.5" customHeight="1" x14ac:dyDescent="0.3">
      <c r="A33" s="76">
        <v>1136235</v>
      </c>
      <c r="B33" s="79" t="s">
        <v>122</v>
      </c>
      <c r="C33" t="s">
        <v>112</v>
      </c>
      <c r="D33" s="79" t="s">
        <v>28</v>
      </c>
      <c r="E33">
        <f t="shared" si="0"/>
        <v>3</v>
      </c>
      <c r="F33" s="79" t="str">
        <f>INDEX(Current!N$5:N$104,MATCH(A33,Current!A$5:A$104,0))</f>
        <v>Final Design</v>
      </c>
      <c r="L33" s="79" t="str">
        <f>INDEX(Current!J$5:J$106,MATCH(A33,Current!A$5:A$106,0))</f>
        <v>2023</v>
      </c>
      <c r="M33" s="150" t="str">
        <f>INDEX(Current!K$5:K$106,MATCH(A33,Current!A$5:A$106,0))</f>
        <v>Ad not scheduled</v>
      </c>
      <c r="N33" s="75">
        <f>INDEX('Prism Export'!E$2:E$90000,MATCH(A33,'Prism Export'!A$2:A$900000,0))</f>
        <v>332000</v>
      </c>
      <c r="O33" s="75">
        <f>INDEX('Prism Export'!D$2:D$90000,MATCH(A33,'Prism Export'!A$2:A$900000,0))</f>
        <v>2309147.7407</v>
      </c>
      <c r="P33" t="s">
        <v>65</v>
      </c>
      <c r="Q33" t="str">
        <f>INDEX('Prism Export'!F$2:F$90000,MATCH(A33,'Prism Export'!A$2:A$900000,0))</f>
        <v/>
      </c>
      <c r="R33" t="str">
        <f>VLOOKUP(A33,Sheet1!B$2:F$800,5,FALSE)</f>
        <v>No</v>
      </c>
    </row>
    <row r="34" spans="1:21" ht="37.5" customHeight="1" x14ac:dyDescent="0.3">
      <c r="A34" s="76">
        <v>1129595</v>
      </c>
      <c r="B34" s="79" t="s">
        <v>123</v>
      </c>
      <c r="C34" t="s">
        <v>120</v>
      </c>
      <c r="D34" s="79" t="s">
        <v>28</v>
      </c>
      <c r="E34">
        <f t="shared" ref="E34:E64" si="1">IF(F34="Implementation",4,IF(F34="Final Design",3,IF(F34="Preliminary Design",2,IF(F34="Planning",1, IF(F34="Substantially Complete",5,IF(F34="Status is varied for program work",6))))))</f>
        <v>3</v>
      </c>
      <c r="F34" s="79" t="str">
        <f>INDEX(Current!N$5:N$104,MATCH(A34,Current!A$5:A$104,0))</f>
        <v>Final Design</v>
      </c>
      <c r="G34">
        <v>2</v>
      </c>
      <c r="K34" s="79" t="s">
        <v>124</v>
      </c>
      <c r="L34" s="79" t="str">
        <f>INDEX(Current!J$5:J$106,MATCH(A34,Current!A$5:A$106,0))</f>
        <v>July
2022</v>
      </c>
      <c r="M34" s="150" t="str">
        <f>INDEX(Current!K$5:K$106,MATCH(A34,Current!A$5:A$106,0))</f>
        <v>May
2022</v>
      </c>
      <c r="N34" s="75">
        <f>INDEX('Prism Export'!E$2:E$90000,MATCH(A34,'Prism Export'!A$2:A$900000,0))</f>
        <v>2300000</v>
      </c>
      <c r="O34" s="75">
        <f>INDEX('Prism Export'!D$2:D$90000,MATCH(A34,'Prism Export'!A$2:A$900000,0))</f>
        <v>2254358.4046999998</v>
      </c>
      <c r="P34" t="s">
        <v>25</v>
      </c>
      <c r="Q34">
        <f>INDEX('Prism Export'!F$2:F$90000,MATCH(A34,'Prism Export'!A$2:A$900000,0))</f>
        <v>2299999.89</v>
      </c>
      <c r="R34" t="str">
        <f>VLOOKUP(A34,Sheet1!B$2:F$800,5,FALSE)</f>
        <v>Yes</v>
      </c>
    </row>
    <row r="35" spans="1:21" ht="37.5" customHeight="1" x14ac:dyDescent="0.3">
      <c r="A35" s="76">
        <v>1129596</v>
      </c>
      <c r="B35" s="79" t="s">
        <v>125</v>
      </c>
      <c r="C35" t="s">
        <v>120</v>
      </c>
      <c r="D35" s="79" t="s">
        <v>28</v>
      </c>
      <c r="E35">
        <f t="shared" si="1"/>
        <v>3</v>
      </c>
      <c r="F35" s="79" t="str">
        <f>INDEX(Current!N$5:N$104,MATCH(A35,Current!A$5:A$104,0))</f>
        <v>Final Design</v>
      </c>
      <c r="G35">
        <v>2</v>
      </c>
      <c r="K35" s="79" t="s">
        <v>124</v>
      </c>
      <c r="L35" s="79" t="str">
        <f>INDEX(Current!J$5:J$106,MATCH(A35,Current!A$5:A$106,0))</f>
        <v>July
2022</v>
      </c>
      <c r="M35" s="150" t="str">
        <f>INDEX(Current!K$5:K$106,MATCH(A35,Current!A$5:A$106,0))</f>
        <v>May
2022</v>
      </c>
      <c r="N35" s="75">
        <f>INDEX('Prism Export'!E$2:E$90000,MATCH(A35,'Prism Export'!A$2:A$900000,0))</f>
        <v>2750000</v>
      </c>
      <c r="O35" s="75">
        <f>INDEX('Prism Export'!D$2:D$90000,MATCH(A35,'Prism Export'!A$2:A$900000,0))</f>
        <v>2719436.9767</v>
      </c>
      <c r="P35" t="s">
        <v>25</v>
      </c>
      <c r="Q35">
        <f>INDEX('Prism Export'!F$2:F$90000,MATCH(A35,'Prism Export'!A$2:A$900000,0))</f>
        <v>2750000.51</v>
      </c>
      <c r="R35" t="str">
        <f>VLOOKUP(A35,Sheet1!B$2:F$800,5,FALSE)</f>
        <v>Yes</v>
      </c>
    </row>
    <row r="36" spans="1:21" ht="37.5" customHeight="1" x14ac:dyDescent="0.3">
      <c r="A36" s="76">
        <v>1136236</v>
      </c>
      <c r="B36" s="79" t="s">
        <v>126</v>
      </c>
      <c r="C36" t="s">
        <v>112</v>
      </c>
      <c r="D36" s="79" t="s">
        <v>28</v>
      </c>
      <c r="E36">
        <f t="shared" si="1"/>
        <v>3</v>
      </c>
      <c r="F36" s="79" t="str">
        <f>INDEX(Current!N$5:N$104,MATCH(A36,Current!A$5:A$104,0))</f>
        <v>Final Design</v>
      </c>
      <c r="L36" s="79" t="str">
        <f>INDEX(Current!J$5:J$106,MATCH(A36,Current!A$5:A$106,0))</f>
        <v>Not Scheduled</v>
      </c>
      <c r="M36" s="150" t="str">
        <f>INDEX(Current!K$5:K$106,MATCH(A36,Current!A$5:A$106,0))</f>
        <v>Ad not scheduled</v>
      </c>
      <c r="N36" s="75">
        <f>INDEX('Prism Export'!E$2:E$90000,MATCH(A36,'Prism Export'!A$2:A$900000,0))</f>
        <v>332000</v>
      </c>
      <c r="O36" s="75">
        <f>INDEX('Prism Export'!D$2:D$90000,MATCH(A36,'Prism Export'!A$2:A$900000,0))</f>
        <v>658688.35</v>
      </c>
      <c r="P36" t="s">
        <v>65</v>
      </c>
      <c r="Q36" t="str">
        <f>INDEX('Prism Export'!F$2:F$90000,MATCH(A36,'Prism Export'!A$2:A$900000,0))</f>
        <v/>
      </c>
      <c r="R36" t="str">
        <f>VLOOKUP(A36,Sheet1!B$2:F$800,5,FALSE)</f>
        <v>No</v>
      </c>
    </row>
    <row r="37" spans="1:21" ht="37.5" customHeight="1" x14ac:dyDescent="0.3">
      <c r="A37" s="76">
        <v>1136232</v>
      </c>
      <c r="B37" s="79" t="s">
        <v>127</v>
      </c>
      <c r="C37" t="s">
        <v>112</v>
      </c>
      <c r="D37" s="79" t="s">
        <v>28</v>
      </c>
      <c r="E37">
        <f t="shared" si="1"/>
        <v>3</v>
      </c>
      <c r="F37" s="79" t="str">
        <f>INDEX(Current!N$5:N$104,MATCH(A37,Current!A$5:A$104,0))</f>
        <v>Final Design</v>
      </c>
      <c r="L37" s="79" t="str">
        <f>INDEX(Current!J$5:J$106,MATCH(A37,Current!A$5:A$106,0))</f>
        <v>Not Scheduled</v>
      </c>
      <c r="M37" s="150" t="str">
        <f>INDEX(Current!K$5:K$106,MATCH(A37,Current!A$5:A$106,0))</f>
        <v>Ad not scheduled</v>
      </c>
      <c r="N37" s="75">
        <f>INDEX('Prism Export'!E$2:E$90000,MATCH(A37,'Prism Export'!A$2:A$900000,0))</f>
        <v>332000</v>
      </c>
      <c r="O37" s="75">
        <f>INDEX('Prism Export'!D$2:D$90000,MATCH(A37,'Prism Export'!A$2:A$900000,0))</f>
        <v>896682.59</v>
      </c>
      <c r="P37" t="s">
        <v>65</v>
      </c>
      <c r="Q37" t="str">
        <f>INDEX('Prism Export'!F$2:F$90000,MATCH(A37,'Prism Export'!A$2:A$900000,0))</f>
        <v/>
      </c>
      <c r="R37" t="str">
        <f>VLOOKUP(A37,Sheet1!B$2:F$800,5,FALSE)</f>
        <v>No</v>
      </c>
    </row>
    <row r="38" spans="1:21" ht="37.5" customHeight="1" x14ac:dyDescent="0.3">
      <c r="A38" s="76">
        <v>1136419</v>
      </c>
      <c r="B38" s="79" t="s">
        <v>128</v>
      </c>
      <c r="C38" t="s">
        <v>104</v>
      </c>
      <c r="D38" s="79" t="s">
        <v>28</v>
      </c>
      <c r="E38">
        <f t="shared" si="1"/>
        <v>3</v>
      </c>
      <c r="F38" s="79" t="str">
        <f>INDEX(Current!N$5:N$104,MATCH(A38,Current!A$5:A$104,0))</f>
        <v>Final Design</v>
      </c>
      <c r="K38" s="79" t="s">
        <v>129</v>
      </c>
      <c r="L38" s="79" t="str">
        <f>INDEX(Current!J$5:J$106,MATCH(A38,Current!A$5:A$106,0))</f>
        <v>2023</v>
      </c>
      <c r="M38" s="150" t="str">
        <f>INDEX(Current!K$5:K$106,MATCH(A38,Current!A$5:A$106,0))</f>
        <v>In-house</v>
      </c>
      <c r="N38" s="75">
        <f>INDEX('Prism Export'!E$2:E$90000,MATCH(A38,'Prism Export'!A$2:A$900000,0))</f>
        <v>57000</v>
      </c>
      <c r="O38" s="75">
        <f>INDEX('Prism Export'!D$2:D$90000,MATCH(A38,'Prism Export'!A$2:A$900000,0))</f>
        <v>1101340.1614000001</v>
      </c>
      <c r="P38" t="s">
        <v>65</v>
      </c>
      <c r="Q38" t="str">
        <f>INDEX('Prism Export'!F$2:F$90000,MATCH(A38,'Prism Export'!A$2:A$900000,0))</f>
        <v/>
      </c>
      <c r="R38" t="str">
        <f>VLOOKUP(A38,Sheet1!B$2:F$800,5,FALSE)</f>
        <v>No</v>
      </c>
      <c r="U38" s="79" t="s">
        <v>118</v>
      </c>
    </row>
    <row r="39" spans="1:21" ht="37.5" hidden="1" customHeight="1" x14ac:dyDescent="0.3">
      <c r="A39" s="76">
        <v>1129599</v>
      </c>
      <c r="B39" s="79" t="s">
        <v>130</v>
      </c>
      <c r="C39" t="s">
        <v>131</v>
      </c>
      <c r="D39" s="79" t="s">
        <v>31</v>
      </c>
      <c r="E39">
        <f t="shared" si="1"/>
        <v>3</v>
      </c>
      <c r="F39" s="79" t="str">
        <f>INDEX(Current!N$5:N$104,MATCH(A39,Current!A$5:A$104,0))</f>
        <v>Final Design</v>
      </c>
      <c r="G39">
        <v>4</v>
      </c>
      <c r="K39" s="79" t="s">
        <v>132</v>
      </c>
      <c r="L39" s="79" t="str">
        <f>INDEX(Current!J$5:J$106,MATCH(A39,Current!A$5:A$106,0))</f>
        <v>June
2022</v>
      </c>
      <c r="M39" s="150" t="str">
        <f>INDEX(Current!K$5:K$106,MATCH(A39,Current!A$5:A$106,0))</f>
        <v>April
2022</v>
      </c>
      <c r="N39" s="75">
        <f>INDEX('Prism Export'!E$2:E$90000,MATCH(A39,'Prism Export'!A$2:A$900000,0))</f>
        <v>2854412</v>
      </c>
      <c r="O39" s="75">
        <f>INDEX('Prism Export'!D$2:D$90000,MATCH(A39,'Prism Export'!A$2:A$900000,0))</f>
        <v>2798477.2226999998</v>
      </c>
      <c r="P39" t="s">
        <v>65</v>
      </c>
      <c r="Q39">
        <f>INDEX('Prism Export'!F$2:F$90000,MATCH(A39,'Prism Export'!A$2:A$900000,0))</f>
        <v>3399999.3319000001</v>
      </c>
      <c r="R39" t="str">
        <f>VLOOKUP(A39,Sheet1!B$2:F$800,5,FALSE)</f>
        <v>Yes</v>
      </c>
      <c r="S39" s="79" t="s">
        <v>133</v>
      </c>
      <c r="T39" s="79" t="s">
        <v>134</v>
      </c>
      <c r="U39" s="79" t="s">
        <v>135</v>
      </c>
    </row>
    <row r="40" spans="1:21" ht="37.5" hidden="1" customHeight="1" x14ac:dyDescent="0.3">
      <c r="A40" s="76">
        <v>1136086</v>
      </c>
      <c r="B40" s="79" t="s">
        <v>136</v>
      </c>
      <c r="C40" t="s">
        <v>131</v>
      </c>
      <c r="D40" s="79" t="s">
        <v>31</v>
      </c>
      <c r="E40">
        <f t="shared" si="1"/>
        <v>3</v>
      </c>
      <c r="F40" s="79" t="str">
        <f>INDEX(Current!N$5:N$104,MATCH(A40,Current!A$5:A$104,0))</f>
        <v>Final Design</v>
      </c>
      <c r="K40" s="79" t="s">
        <v>137</v>
      </c>
      <c r="L40" s="79" t="str">
        <f>INDEX(Current!J$5:J$106,MATCH(A40,Current!A$5:A$106,0))</f>
        <v>May
2022</v>
      </c>
      <c r="M40" s="150" t="str">
        <f>INDEX(Current!K$5:K$106,MATCH(A40,Current!A$5:A$106,0))</f>
        <v>February
2022</v>
      </c>
      <c r="N40" s="75">
        <f>INDEX('Prism Export'!E$2:E$90000,MATCH(A40,'Prism Export'!A$2:A$900000,0))</f>
        <v>877846</v>
      </c>
      <c r="O40" s="75">
        <f>INDEX('Prism Export'!D$2:D$90000,MATCH(A40,'Prism Export'!A$2:A$900000,0))</f>
        <v>5468484.2545999996</v>
      </c>
      <c r="P40" t="s">
        <v>25</v>
      </c>
      <c r="Q40" t="str">
        <f>INDEX('Prism Export'!F$2:F$90000,MATCH(A40,'Prism Export'!A$2:A$900000,0))</f>
        <v/>
      </c>
      <c r="R40" t="str">
        <f>VLOOKUP(A40,Sheet1!B$2:F$800,5,FALSE)</f>
        <v>No</v>
      </c>
    </row>
    <row r="41" spans="1:21" ht="37.5" hidden="1" customHeight="1" x14ac:dyDescent="0.3">
      <c r="A41" s="76">
        <v>1134081</v>
      </c>
      <c r="B41" s="79" t="s">
        <v>138</v>
      </c>
      <c r="C41" t="s">
        <v>131</v>
      </c>
      <c r="D41" s="79" t="s">
        <v>31</v>
      </c>
      <c r="E41">
        <f t="shared" si="1"/>
        <v>3</v>
      </c>
      <c r="F41" s="79" t="str">
        <f>INDEX(Current!N$5:N$104,MATCH(A41,Current!A$5:A$104,0))</f>
        <v>Final Design</v>
      </c>
      <c r="G41">
        <v>1</v>
      </c>
      <c r="K41" s="79" t="s">
        <v>139</v>
      </c>
      <c r="L41" s="79" t="str">
        <f>INDEX(Current!J$5:J$106,MATCH(A41,Current!A$5:A$106,0))</f>
        <v>June
2022</v>
      </c>
      <c r="M41" s="150" t="str">
        <f>INDEX(Current!K$5:K$106,MATCH(A41,Current!A$5:A$106,0))</f>
        <v>April
2022</v>
      </c>
      <c r="N41" s="75">
        <f>INDEX('Prism Export'!E$2:E$90000,MATCH(A41,'Prism Export'!A$2:A$900000,0))</f>
        <v>1200000</v>
      </c>
      <c r="O41" s="75">
        <f>INDEX('Prism Export'!D$2:D$90000,MATCH(A41,'Prism Export'!A$2:A$900000,0))</f>
        <v>1457608.8067000001</v>
      </c>
      <c r="P41" t="s">
        <v>25</v>
      </c>
      <c r="Q41">
        <f>INDEX('Prism Export'!F$2:F$90000,MATCH(A41,'Prism Export'!A$2:A$900000,0))</f>
        <v>1379999.52</v>
      </c>
      <c r="R41" t="str">
        <f>VLOOKUP(A41,Sheet1!B$2:F$800,5,FALSE)</f>
        <v>Yes</v>
      </c>
      <c r="U41" s="79" t="s">
        <v>140</v>
      </c>
    </row>
    <row r="42" spans="1:21" ht="37.5" hidden="1" customHeight="1" x14ac:dyDescent="0.3">
      <c r="A42" s="76">
        <v>1131235</v>
      </c>
      <c r="B42" s="79" t="s">
        <v>141</v>
      </c>
      <c r="C42" t="s">
        <v>100</v>
      </c>
      <c r="D42" s="79" t="s">
        <v>31</v>
      </c>
      <c r="E42">
        <f t="shared" si="1"/>
        <v>3</v>
      </c>
      <c r="F42" s="79" t="str">
        <f>INDEX(Current!N$5:N$104,MATCH(A42,Current!A$5:A$104,0))</f>
        <v>Final Design</v>
      </c>
      <c r="H42">
        <v>1</v>
      </c>
      <c r="K42" s="82" t="s">
        <v>142</v>
      </c>
      <c r="L42" s="79" t="str">
        <f>INDEX(Current!J$5:J$106,MATCH(A42,Current!A$5:A$106,0))</f>
        <v>August
2023</v>
      </c>
      <c r="M42" s="150" t="str">
        <f>INDEX(Current!K$5:K$106,MATCH(A42,Current!A$5:A$106,0))</f>
        <v>June
2023</v>
      </c>
      <c r="N42" s="75">
        <f>INDEX('Prism Export'!E$2:E$90000,MATCH(A42,'Prism Export'!A$2:A$900000,0))</f>
        <v>4150000</v>
      </c>
      <c r="O42" s="75">
        <f>INDEX('Prism Export'!D$2:D$90000,MATCH(A42,'Prism Export'!A$2:A$900000,0))</f>
        <v>4181199.9671999998</v>
      </c>
      <c r="P42" t="s">
        <v>25</v>
      </c>
      <c r="Q42" t="str">
        <f>INDEX('Prism Export'!F$2:F$90000,MATCH(A42,'Prism Export'!A$2:A$900000,0))</f>
        <v/>
      </c>
      <c r="R42" t="str">
        <f>VLOOKUP(A42,Sheet1!B$2:F$800,5,FALSE)</f>
        <v>No</v>
      </c>
      <c r="S42" s="79" t="s">
        <v>143</v>
      </c>
      <c r="U42" s="79" t="s">
        <v>144</v>
      </c>
    </row>
    <row r="43" spans="1:21" ht="37.5" hidden="1" customHeight="1" x14ac:dyDescent="0.3">
      <c r="A43" s="76">
        <v>1138337</v>
      </c>
      <c r="B43" s="145" t="s">
        <v>145</v>
      </c>
      <c r="C43" t="s">
        <v>22</v>
      </c>
      <c r="D43" t="s">
        <v>23</v>
      </c>
      <c r="E43">
        <f t="shared" si="1"/>
        <v>5</v>
      </c>
      <c r="F43" s="79" t="str">
        <f>INDEX(Current!N$5:N$106,MATCH(A43,Current!A$5:A$106,0))</f>
        <v>Substantially Complete</v>
      </c>
      <c r="G43">
        <v>1</v>
      </c>
      <c r="K43" s="79" t="s">
        <v>146</v>
      </c>
      <c r="L43" s="79" t="str">
        <f>INDEX(Current!J$5:J$106,MATCH(A43,Current!A$5:A$106,0))</f>
        <v>July
2021</v>
      </c>
      <c r="M43" s="150" t="str">
        <f>INDEX(Current!K$5:K$106,MATCH(A43,Current!A$5:A$106,0))</f>
        <v>In-house</v>
      </c>
      <c r="N43" s="75">
        <f>INDEX('Prism Export'!E$2:E$90000,MATCH(A43,'Prism Export'!A$2:A$900000,0))</f>
        <v>80000</v>
      </c>
      <c r="O43" s="75">
        <f>INDEX('Prism Export'!D$2:D$90000,MATCH(A43,'Prism Export'!A$2:A$900000,0))</f>
        <v>43933.48</v>
      </c>
      <c r="P43" t="s">
        <v>25</v>
      </c>
      <c r="Q43" t="str">
        <f>INDEX('Prism Export'!F$2:F$90000,MATCH(A43,'Prism Export'!A$2:A$900000,0))</f>
        <v/>
      </c>
      <c r="R43" t="str">
        <f>VLOOKUP(A43,Sheet1!B$2:F$800,5,FALSE)</f>
        <v>No</v>
      </c>
    </row>
    <row r="44" spans="1:21" ht="37.5" hidden="1" customHeight="1" x14ac:dyDescent="0.3">
      <c r="A44" s="76">
        <v>1138913</v>
      </c>
      <c r="B44" s="79" t="s">
        <v>147</v>
      </c>
      <c r="C44" t="s">
        <v>36</v>
      </c>
      <c r="D44" t="s">
        <v>23</v>
      </c>
      <c r="E44">
        <f t="shared" si="1"/>
        <v>2</v>
      </c>
      <c r="F44" s="79" t="str">
        <f>INDEX(Current!N$5:N$104,MATCH(A44,Current!A$5:A$104,0))</f>
        <v>Preliminary Design</v>
      </c>
      <c r="K44" s="79" t="s">
        <v>148</v>
      </c>
      <c r="L44" s="79" t="str">
        <f>INDEX(Current!J$5:J$106,MATCH(A44,Current!A$5:A$106,0))</f>
        <v>February
2024</v>
      </c>
      <c r="M44" s="150" t="str">
        <f>INDEX(Current!K$5:K$106,MATCH(A44,Current!A$5:A$106,0))</f>
        <v>October
2023</v>
      </c>
      <c r="N44" s="75">
        <f>INDEX('Prism Export'!E$2:E$90000,MATCH(A44,'Prism Export'!A$2:A$900000,0))</f>
        <v>0.06</v>
      </c>
      <c r="O44" s="75">
        <f>INDEX('Prism Export'!D$2:D$90000,MATCH(A44,'Prism Export'!A$2:A$900000,0))</f>
        <v>2971062.1710999999</v>
      </c>
      <c r="P44" t="s">
        <v>25</v>
      </c>
      <c r="Q44" t="str">
        <f>INDEX('Prism Export'!F$2:F$90000,MATCH(A44,'Prism Export'!A$2:A$900000,0))</f>
        <v/>
      </c>
      <c r="R44" t="str">
        <f>VLOOKUP(A44,Sheet1!B$2:F$800,5,FALSE)</f>
        <v>No</v>
      </c>
      <c r="S44" s="79" t="s">
        <v>96</v>
      </c>
      <c r="U44" s="79" t="s">
        <v>149</v>
      </c>
    </row>
    <row r="45" spans="1:21" ht="37.5" customHeight="1" x14ac:dyDescent="0.3">
      <c r="A45" s="76">
        <v>1130706</v>
      </c>
      <c r="B45" s="79" t="s">
        <v>150</v>
      </c>
      <c r="C45" t="s">
        <v>120</v>
      </c>
      <c r="D45" t="s">
        <v>28</v>
      </c>
      <c r="E45">
        <f t="shared" si="1"/>
        <v>2</v>
      </c>
      <c r="F45" s="79" t="str">
        <f>INDEX(Current!N$5:N$104,MATCH(A45,Current!A$5:A$104,0))</f>
        <v>Preliminary Design</v>
      </c>
      <c r="K45" s="79" t="s">
        <v>151</v>
      </c>
      <c r="L45" s="79">
        <f>INDEX(Current!J$5:J$106,MATCH(A45,Current!A$5:A$106,0))</f>
        <v>2022</v>
      </c>
      <c r="M45" s="150" t="str">
        <f>INDEX(Current!K$5:K$106,MATCH(A45,Current!A$5:A$106,0))</f>
        <v>In-house</v>
      </c>
      <c r="N45" s="75">
        <f>INDEX('Prism Export'!E$2:E$90000,MATCH(A45,'Prism Export'!A$2:A$900000,0))</f>
        <v>400000</v>
      </c>
      <c r="O45" s="75">
        <f>INDEX('Prism Export'!D$2:D$90000,MATCH(A45,'Prism Export'!A$2:A$900000,0))</f>
        <v>19365.28</v>
      </c>
      <c r="P45" t="s">
        <v>25</v>
      </c>
      <c r="Q45" t="str">
        <f>INDEX('Prism Export'!F$2:F$90000,MATCH(A45,'Prism Export'!A$2:A$900000,0))</f>
        <v/>
      </c>
      <c r="R45" t="str">
        <f>VLOOKUP(A45,Sheet1!B$2:F$800,5,FALSE)</f>
        <v>No</v>
      </c>
    </row>
    <row r="46" spans="1:21" ht="37.5" customHeight="1" x14ac:dyDescent="0.3">
      <c r="A46" s="76">
        <v>1136237</v>
      </c>
      <c r="B46" s="79" t="s">
        <v>152</v>
      </c>
      <c r="C46" t="s">
        <v>120</v>
      </c>
      <c r="D46" t="s">
        <v>28</v>
      </c>
      <c r="E46">
        <f t="shared" si="1"/>
        <v>2</v>
      </c>
      <c r="F46" s="79" t="str">
        <f>INDEX(Current!N$5:N$104,MATCH(A46,Current!A$5:A$104,0))</f>
        <v>Preliminary Design</v>
      </c>
      <c r="K46" s="79" t="s">
        <v>153</v>
      </c>
      <c r="L46" s="79" t="str">
        <f>INDEX(Current!J$5:J$106,MATCH(A46,Current!A$5:A$106,0))</f>
        <v>Not Scheduled</v>
      </c>
      <c r="M46" s="150" t="str">
        <f>INDEX(Current!K$5:K$106,MATCH(A46,Current!A$5:A$106,0))</f>
        <v>In-house</v>
      </c>
      <c r="N46" s="75">
        <f>INDEX('Prism Export'!E$2:E$90000,MATCH(A46,'Prism Export'!A$2:A$900000,0))</f>
        <v>57000</v>
      </c>
      <c r="O46" s="75">
        <f>INDEX('Prism Export'!D$2:D$90000,MATCH(A46,'Prism Export'!A$2:A$900000,0))</f>
        <v>13851.96</v>
      </c>
      <c r="P46" t="s">
        <v>65</v>
      </c>
      <c r="Q46" t="str">
        <f>INDEX('Prism Export'!F$2:F$90000,MATCH(A46,'Prism Export'!A$2:A$900000,0))</f>
        <v/>
      </c>
      <c r="R46" t="str">
        <f>VLOOKUP(A46,Sheet1!B$2:F$800,5,FALSE)</f>
        <v>No</v>
      </c>
    </row>
    <row r="47" spans="1:21" ht="37.5" customHeight="1" x14ac:dyDescent="0.3">
      <c r="A47" s="76">
        <v>1136239</v>
      </c>
      <c r="B47" s="79" t="s">
        <v>154</v>
      </c>
      <c r="C47" t="s">
        <v>53</v>
      </c>
      <c r="D47" t="s">
        <v>28</v>
      </c>
      <c r="E47">
        <f t="shared" si="1"/>
        <v>2</v>
      </c>
      <c r="F47" s="79" t="str">
        <f>INDEX(Current!N$5:N$104,MATCH(A47,Current!A$5:A$104,0))</f>
        <v>Preliminary Design</v>
      </c>
      <c r="K47" s="79" t="s">
        <v>155</v>
      </c>
      <c r="L47" s="79" t="str">
        <f>INDEX(Current!J$5:J$106,MATCH(A47,Current!A$5:A$106,0))</f>
        <v>Not Scheduled</v>
      </c>
      <c r="M47" s="150" t="str">
        <f>INDEX(Current!K$5:K$106,MATCH(A47,Current!A$5:A$106,0))</f>
        <v>In-house</v>
      </c>
      <c r="N47" s="75">
        <f>INDEX('Prism Export'!E$2:E$90000,MATCH(A47,'Prism Export'!A$2:A$900000,0))</f>
        <v>57000</v>
      </c>
      <c r="O47" s="75">
        <f>INDEX('Prism Export'!D$2:D$90000,MATCH(A47,'Prism Export'!A$2:A$900000,0))</f>
        <v>975352.11990000005</v>
      </c>
      <c r="P47" t="s">
        <v>65</v>
      </c>
      <c r="Q47" t="str">
        <f>INDEX('Prism Export'!F$2:F$90000,MATCH(A47,'Prism Export'!A$2:A$900000,0))</f>
        <v/>
      </c>
      <c r="R47" t="str">
        <f>VLOOKUP(A47,Sheet1!B$2:F$800,5,FALSE)</f>
        <v>No</v>
      </c>
      <c r="S47" s="79" t="s">
        <v>156</v>
      </c>
      <c r="U47" s="79" t="s">
        <v>118</v>
      </c>
    </row>
    <row r="48" spans="1:21" ht="37.5" customHeight="1" x14ac:dyDescent="0.3">
      <c r="A48" s="76">
        <v>1136229</v>
      </c>
      <c r="B48" s="79" t="s">
        <v>157</v>
      </c>
      <c r="C48" t="s">
        <v>112</v>
      </c>
      <c r="D48" t="s">
        <v>28</v>
      </c>
      <c r="E48">
        <f t="shared" si="1"/>
        <v>2</v>
      </c>
      <c r="F48" s="79" t="str">
        <f>INDEX(Current!N$5:N$104,MATCH(A48,Current!A$5:A$104,0))</f>
        <v>Preliminary Design</v>
      </c>
      <c r="L48" s="79" t="str">
        <f>INDEX(Current!J$5:J$106,MATCH(A48,Current!A$5:A$106,0))</f>
        <v>Not Scheduled</v>
      </c>
      <c r="M48" s="150" t="str">
        <f>INDEX(Current!K$5:K$106,MATCH(A48,Current!A$5:A$106,0))</f>
        <v>Ad not scheduled</v>
      </c>
      <c r="N48" s="75">
        <f>INDEX('Prism Export'!E$2:E$90000,MATCH(A48,'Prism Export'!A$2:A$900000,0))</f>
        <v>292000</v>
      </c>
      <c r="O48" s="75">
        <f>INDEX('Prism Export'!D$2:D$90000,MATCH(A48,'Prism Export'!A$2:A$900000,0))</f>
        <v>704656.07380000001</v>
      </c>
      <c r="P48" t="s">
        <v>65</v>
      </c>
      <c r="Q48" t="str">
        <f>INDEX('Prism Export'!F$2:F$90000,MATCH(A48,'Prism Export'!A$2:A$900000,0))</f>
        <v/>
      </c>
      <c r="R48" t="str">
        <f>VLOOKUP(A48,Sheet1!B$2:F$800,5,FALSE)</f>
        <v>No</v>
      </c>
    </row>
    <row r="49" spans="1:22" ht="37.5" customHeight="1" x14ac:dyDescent="0.3">
      <c r="A49" s="76">
        <v>1136234</v>
      </c>
      <c r="B49" s="79" t="s">
        <v>158</v>
      </c>
      <c r="C49" t="s">
        <v>104</v>
      </c>
      <c r="D49" t="s">
        <v>28</v>
      </c>
      <c r="E49">
        <f t="shared" si="1"/>
        <v>2</v>
      </c>
      <c r="F49" s="79" t="str">
        <f>INDEX(Current!N$5:N$104,MATCH(A49,Current!A$5:A$104,0))</f>
        <v>Preliminary Design</v>
      </c>
      <c r="K49" s="83" t="s">
        <v>159</v>
      </c>
      <c r="L49" s="79" t="str">
        <f>INDEX(Current!J$5:J$106,MATCH(A49,Current!A$5:A$106,0))</f>
        <v>June 
2023</v>
      </c>
      <c r="M49" s="150" t="str">
        <f>INDEX(Current!K$5:K$106,MATCH(A49,Current!A$5:A$106,0))</f>
        <v>May 
2023</v>
      </c>
      <c r="N49" s="75">
        <f>INDEX('Prism Export'!E$2:E$90000,MATCH(A49,'Prism Export'!A$2:A$900000,0))</f>
        <v>322000</v>
      </c>
      <c r="O49" s="75">
        <f>INDEX('Prism Export'!D$2:D$90000,MATCH(A49,'Prism Export'!A$2:A$900000,0))</f>
        <v>1769920.73</v>
      </c>
      <c r="P49" t="s">
        <v>25</v>
      </c>
      <c r="Q49" t="str">
        <f>INDEX('Prism Export'!F$2:F$90000,MATCH(A49,'Prism Export'!A$2:A$900000,0))</f>
        <v/>
      </c>
      <c r="R49" t="str">
        <f>VLOOKUP(A49,Sheet1!B$2:F$800,5,FALSE)</f>
        <v>No</v>
      </c>
      <c r="U49" s="79" t="s">
        <v>118</v>
      </c>
    </row>
    <row r="50" spans="1:22" ht="37.5" customHeight="1" x14ac:dyDescent="0.3">
      <c r="A50" s="76">
        <v>1136231</v>
      </c>
      <c r="B50" s="79" t="s">
        <v>160</v>
      </c>
      <c r="C50" t="s">
        <v>112</v>
      </c>
      <c r="D50" t="s">
        <v>28</v>
      </c>
      <c r="E50">
        <f t="shared" si="1"/>
        <v>2</v>
      </c>
      <c r="F50" s="79" t="str">
        <f>INDEX(Current!N$5:N$104,MATCH(A50,Current!A$5:A$104,0))</f>
        <v>Preliminary Design</v>
      </c>
      <c r="L50" s="79" t="str">
        <f>INDEX(Current!J$5:J$106,MATCH(A50,Current!A$5:A$106,0))</f>
        <v>2023</v>
      </c>
      <c r="M50" s="150" t="str">
        <f>INDEX(Current!K$5:K$106,MATCH(A50,Current!A$5:A$106,0))</f>
        <v>Ad not scheduled</v>
      </c>
      <c r="N50" s="75">
        <f>INDEX('Prism Export'!E$2:E$90000,MATCH(A50,'Prism Export'!A$2:A$900000,0))</f>
        <v>122000</v>
      </c>
      <c r="O50" s="75">
        <f>INDEX('Prism Export'!D$2:D$90000,MATCH(A50,'Prism Export'!A$2:A$900000,0))</f>
        <v>1147132.7993999999</v>
      </c>
      <c r="P50" t="s">
        <v>65</v>
      </c>
      <c r="Q50" t="str">
        <f>INDEX('Prism Export'!F$2:F$90000,MATCH(A50,'Prism Export'!A$2:A$900000,0))</f>
        <v/>
      </c>
      <c r="R50" t="str">
        <f>VLOOKUP(A50,Sheet1!B$2:F$800,5,FALSE)</f>
        <v>No</v>
      </c>
    </row>
    <row r="51" spans="1:22" ht="37.5" customHeight="1" x14ac:dyDescent="0.3">
      <c r="A51" s="76">
        <v>1140906</v>
      </c>
      <c r="B51" s="79" t="s">
        <v>161</v>
      </c>
      <c r="D51" t="s">
        <v>28</v>
      </c>
      <c r="E51">
        <f t="shared" si="1"/>
        <v>2</v>
      </c>
      <c r="F51" s="79" t="str">
        <f>INDEX(Current!N$5:N$104,MATCH(A51,Current!A$5:A$104,0))</f>
        <v>Preliminary Design</v>
      </c>
      <c r="H51">
        <v>2</v>
      </c>
      <c r="K51" s="79" t="s">
        <v>162</v>
      </c>
      <c r="L51" s="79" t="str">
        <f>INDEX(Current!J$5:J$106,MATCH(A51,Current!A$5:A$106,0))</f>
        <v>Not Scheduled</v>
      </c>
      <c r="M51" s="150" t="str">
        <f>INDEX(Current!K$5:K$106,MATCH(A51,Current!A$5:A$106,0))</f>
        <v>In-house</v>
      </c>
    </row>
    <row r="52" spans="1:22" ht="37.5" hidden="1" customHeight="1" x14ac:dyDescent="0.3">
      <c r="A52" s="76">
        <v>1141625</v>
      </c>
      <c r="B52" s="79" t="s">
        <v>163</v>
      </c>
      <c r="C52" t="s">
        <v>75</v>
      </c>
      <c r="D52" s="79" t="s">
        <v>31</v>
      </c>
      <c r="E52">
        <f t="shared" si="1"/>
        <v>3</v>
      </c>
      <c r="F52" s="79" t="str">
        <f>INDEX(Current!N$5:N$104,MATCH(A52,Current!A$5:A$104,0))</f>
        <v>Final Design</v>
      </c>
      <c r="K52" s="79" t="s">
        <v>164</v>
      </c>
      <c r="L52" s="79" t="str">
        <f>INDEX(Current!J$5:J$106,MATCH(A52,Current!A$5:A$106,0))</f>
        <v>July
2022</v>
      </c>
      <c r="M52" s="150" t="str">
        <f>INDEX(Current!K$5:K$106,MATCH(A52,Current!A$5:A$106,0))</f>
        <v>May
2022</v>
      </c>
      <c r="N52" s="75" t="e">
        <f>INDEX('Prism Export'!E$2:E$90000,MATCH(A52,'Prism Export'!A$2:A$900000,0))</f>
        <v>#N/A</v>
      </c>
      <c r="O52" s="75" t="e">
        <f>INDEX('Prism Export'!D$2:D$90000,MATCH(A52,'Prism Export'!A$2:A$900000,0))</f>
        <v>#N/A</v>
      </c>
      <c r="P52" t="s">
        <v>25</v>
      </c>
      <c r="Q52" t="e">
        <f>INDEX('Prism Export'!F$2:F$90000,MATCH(A52,'Prism Export'!A$2:A$900000,0))</f>
        <v>#N/A</v>
      </c>
      <c r="R52" t="str">
        <f>VLOOKUP(A52,Sheet1!B$2:F$800,5,FALSE)</f>
        <v>No</v>
      </c>
      <c r="U52" s="79" t="s">
        <v>144</v>
      </c>
    </row>
    <row r="53" spans="1:22" ht="37.5" hidden="1" customHeight="1" x14ac:dyDescent="0.3">
      <c r="A53" s="76">
        <v>1129598</v>
      </c>
      <c r="B53" s="79" t="s">
        <v>165</v>
      </c>
      <c r="C53" t="s">
        <v>131</v>
      </c>
      <c r="D53" s="79" t="s">
        <v>31</v>
      </c>
      <c r="E53">
        <f t="shared" si="1"/>
        <v>2</v>
      </c>
      <c r="F53" s="79" t="str">
        <f>INDEX(Current!N$5:N$104,MATCH(A53,Current!A$5:A$104,0))</f>
        <v>Preliminary Design</v>
      </c>
      <c r="K53" s="79" t="s">
        <v>166</v>
      </c>
      <c r="L53" s="79" t="str">
        <f>INDEX(Current!J$5:J$106,MATCH(A53,Current!A$5:A$106,0))</f>
        <v>June
 2024</v>
      </c>
      <c r="M53" s="150" t="str">
        <f>INDEX(Current!K$5:K$106,MATCH(A53,Current!A$5:A$106,0))</f>
        <v>April 
2024</v>
      </c>
      <c r="N53" s="75">
        <f>INDEX('Prism Export'!E$2:E$90000,MATCH(A53,'Prism Export'!A$2:A$900000,0))</f>
        <v>755000</v>
      </c>
      <c r="O53" s="75">
        <f>INDEX('Prism Export'!D$2:D$90000,MATCH(A53,'Prism Export'!A$2:A$900000,0))</f>
        <v>669943.52</v>
      </c>
      <c r="P53" t="s">
        <v>25</v>
      </c>
      <c r="Q53" t="str">
        <f>INDEX('Prism Export'!F$2:F$90000,MATCH(A53,'Prism Export'!A$2:A$900000,0))</f>
        <v/>
      </c>
      <c r="R53" t="str">
        <f>VLOOKUP(A53,Sheet1!B$2:F$800,5,FALSE)</f>
        <v>No</v>
      </c>
      <c r="U53" s="79" t="s">
        <v>144</v>
      </c>
    </row>
    <row r="54" spans="1:22" ht="37.5" hidden="1" customHeight="1" x14ac:dyDescent="0.3">
      <c r="A54" s="76">
        <v>1134080</v>
      </c>
      <c r="B54" s="79" t="s">
        <v>167</v>
      </c>
      <c r="C54" t="s">
        <v>75</v>
      </c>
      <c r="D54" s="79" t="s">
        <v>31</v>
      </c>
      <c r="E54">
        <f t="shared" si="1"/>
        <v>2</v>
      </c>
      <c r="F54" s="79" t="str">
        <f>INDEX(Current!N$5:N$104,MATCH(A54,Current!A$5:A$104,0))</f>
        <v>Preliminary Design</v>
      </c>
      <c r="K54" s="79" t="s">
        <v>144</v>
      </c>
      <c r="L54" s="79" t="str">
        <f>INDEX(Current!J$5:J$106,MATCH(A54,Current!A$5:A$106,0))</f>
        <v>Not Scheduled</v>
      </c>
      <c r="M54" s="150" t="str">
        <f>INDEX(Current!K$5:K$106,MATCH(A54,Current!A$5:A$106,0))</f>
        <v>Ad not scheduled</v>
      </c>
      <c r="N54" s="75">
        <f>INDEX('Prism Export'!E$2:E$90000,MATCH(A54,'Prism Export'!A$2:A$900000,0))</f>
        <v>150000</v>
      </c>
      <c r="O54" s="75">
        <f>INDEX('Prism Export'!D$2:D$90000,MATCH(A54,'Prism Export'!A$2:A$900000,0))</f>
        <v>412629.58909999998</v>
      </c>
      <c r="P54" t="s">
        <v>25</v>
      </c>
      <c r="Q54" t="str">
        <f>INDEX('Prism Export'!F$2:F$90000,MATCH(A54,'Prism Export'!A$2:A$900000,0))</f>
        <v/>
      </c>
      <c r="R54" t="str">
        <f>VLOOKUP(A54,Sheet1!B$2:F$800,5,FALSE)</f>
        <v>No</v>
      </c>
      <c r="U54" s="79" t="s">
        <v>144</v>
      </c>
    </row>
    <row r="55" spans="1:22" ht="37.5" hidden="1" customHeight="1" x14ac:dyDescent="0.3">
      <c r="A55" s="76">
        <v>1138330</v>
      </c>
      <c r="B55" s="79" t="s">
        <v>168</v>
      </c>
      <c r="C55" t="s">
        <v>75</v>
      </c>
      <c r="D55" s="79" t="s">
        <v>31</v>
      </c>
      <c r="E55">
        <f t="shared" si="1"/>
        <v>3</v>
      </c>
      <c r="F55" s="79" t="str">
        <f>INDEX(Current!N$5:N$106,MATCH(A55,Current!A$5:A$106,0))</f>
        <v>Final Design</v>
      </c>
      <c r="K55" s="79" t="s">
        <v>169</v>
      </c>
      <c r="L55" s="79" t="str">
        <f>INDEX(Current!J$5:J$106,MATCH(A55,Current!A$5:A$106,0))</f>
        <v xml:space="preserve">May 
2023 </v>
      </c>
      <c r="M55" s="150" t="str">
        <f>INDEX(Current!K$5:K$106,MATCH(A55,Current!A$5:A$106,0))</f>
        <v>March 
2023</v>
      </c>
      <c r="N55" s="75">
        <f>INDEX('Prism Export'!E$2:E$90000,MATCH(A55,'Prism Export'!A$2:A$900000,0))</f>
        <v>100000</v>
      </c>
      <c r="O55" s="75">
        <f>INDEX('Prism Export'!D$2:D$90000,MATCH(A55,'Prism Export'!A$2:A$900000,0))</f>
        <v>794129.68440000003</v>
      </c>
      <c r="P55" t="s">
        <v>25</v>
      </c>
      <c r="Q55" t="str">
        <f>INDEX('Prism Export'!F$2:F$90000,MATCH(A55,'Prism Export'!A$2:A$900000,0))</f>
        <v/>
      </c>
      <c r="R55" t="str">
        <f>VLOOKUP(A55,Sheet1!B$2:F$800,5,FALSE)</f>
        <v>No</v>
      </c>
      <c r="U55" s="79" t="s">
        <v>144</v>
      </c>
    </row>
    <row r="56" spans="1:22" ht="37.5" hidden="1" customHeight="1" x14ac:dyDescent="0.3">
      <c r="A56" s="76">
        <v>1138918</v>
      </c>
      <c r="B56" s="79" t="s">
        <v>170</v>
      </c>
      <c r="C56" t="s">
        <v>69</v>
      </c>
      <c r="D56" s="79" t="s">
        <v>31</v>
      </c>
      <c r="E56">
        <f t="shared" si="1"/>
        <v>3</v>
      </c>
      <c r="F56" s="79" t="str">
        <f>INDEX(Current!N$5:N$104,MATCH(A56,Current!A$5:A$104,0))</f>
        <v>Final Design</v>
      </c>
      <c r="K56" s="79" t="s">
        <v>171</v>
      </c>
      <c r="L56" s="79" t="str">
        <f>INDEX(Current!J$5:J$106,MATCH(A56,Current!A$5:A$106,0))</f>
        <v>Summer 
2024</v>
      </c>
      <c r="M56" s="150" t="str">
        <f>INDEX(Current!K$5:K$106,MATCH(A56,Current!A$5:A$106,0))</f>
        <v>Spring
2023</v>
      </c>
      <c r="N56" s="75">
        <f>INDEX('Prism Export'!E$2:E$90000,MATCH(A56,'Prism Export'!A$2:A$900000,0))</f>
        <v>958000</v>
      </c>
      <c r="O56" s="75">
        <f>INDEX('Prism Export'!D$2:D$90000,MATCH(A56,'Prism Export'!A$2:A$900000,0))</f>
        <v>976312.18299999996</v>
      </c>
      <c r="P56" t="s">
        <v>25</v>
      </c>
      <c r="Q56" t="str">
        <f>INDEX('Prism Export'!F$2:F$90000,MATCH(A56,'Prism Export'!A$2:A$900000,0))</f>
        <v/>
      </c>
      <c r="R56" t="str">
        <f>VLOOKUP(A56,Sheet1!B$2:F$800,5,FALSE)</f>
        <v>No</v>
      </c>
      <c r="U56" s="79" t="s">
        <v>172</v>
      </c>
      <c r="V56" t="s">
        <v>173</v>
      </c>
    </row>
    <row r="57" spans="1:22" ht="37.5" hidden="1" customHeight="1" x14ac:dyDescent="0.3">
      <c r="A57" s="76">
        <v>1141001</v>
      </c>
      <c r="B57" s="79" t="s">
        <v>174</v>
      </c>
      <c r="C57" t="s">
        <v>22</v>
      </c>
      <c r="D57" t="s">
        <v>23</v>
      </c>
      <c r="E57">
        <f t="shared" si="1"/>
        <v>2</v>
      </c>
      <c r="F57" s="79" t="str">
        <f>INDEX(Current!N$5:N$104,MATCH(A57,Current!A$5:A$104,0))</f>
        <v>Preliminary Design</v>
      </c>
      <c r="H57">
        <v>2</v>
      </c>
      <c r="K57" s="79" t="s">
        <v>175</v>
      </c>
      <c r="L57" s="79" t="str">
        <f>INDEX(Current!J$5:J$106,MATCH(A57,Current!A$5:A$106,0))</f>
        <v>March
2023</v>
      </c>
      <c r="M57" s="150" t="str">
        <f>INDEX(Current!K$5:K$106,MATCH(A57,Current!A$5:A$106,0))</f>
        <v>June
2023</v>
      </c>
      <c r="O57" s="80">
        <v>792842</v>
      </c>
      <c r="R57" t="str">
        <f>VLOOKUP(A57,Sheet1!B$2:F$800,5,FALSE)</f>
        <v>No</v>
      </c>
      <c r="S57" s="79" t="s">
        <v>176</v>
      </c>
      <c r="T57" s="79" t="s">
        <v>177</v>
      </c>
      <c r="V57" t="s">
        <v>178</v>
      </c>
    </row>
    <row r="58" spans="1:22" ht="37.5" customHeight="1" x14ac:dyDescent="0.3">
      <c r="A58" s="76">
        <v>1140858</v>
      </c>
      <c r="B58" s="79" t="s">
        <v>179</v>
      </c>
      <c r="C58" t="s">
        <v>100</v>
      </c>
      <c r="D58" t="s">
        <v>63</v>
      </c>
      <c r="E58">
        <f t="shared" si="1"/>
        <v>2</v>
      </c>
      <c r="F58" s="79" t="str">
        <f>INDEX(Current!N$5:N$104,MATCH(A58,Current!A$5:A$104,0))</f>
        <v>Preliminary Design</v>
      </c>
      <c r="K58" s="82" t="s">
        <v>180</v>
      </c>
      <c r="L58" s="79" t="str">
        <f>INDEX(Current!J$5:J$106,MATCH(A58,Current!A$5:A$106,0))</f>
        <v>June
2023</v>
      </c>
      <c r="M58" s="150" t="str">
        <f>INDEX(Current!K$5:K$106,MATCH(A58,Current!A$5:A$106,0))</f>
        <v>April
2023</v>
      </c>
      <c r="N58" s="75">
        <f>INDEX('Prism Export'!E$2:E$90000,MATCH(A58,'Prism Export'!A$2:A$900000,0))</f>
        <v>200000</v>
      </c>
      <c r="O58" s="75" t="s">
        <v>181</v>
      </c>
      <c r="P58" t="s">
        <v>25</v>
      </c>
      <c r="Q58" t="str">
        <f>INDEX('Prism Export'!F$2:F$90000,MATCH(A58,'Prism Export'!A$2:A$900000,0))</f>
        <v/>
      </c>
      <c r="R58" t="str">
        <f>VLOOKUP(A58,Sheet1!B$2:F$800,5,FALSE)</f>
        <v>No</v>
      </c>
      <c r="S58" s="79" t="s">
        <v>182</v>
      </c>
      <c r="T58" s="79" t="s">
        <v>183</v>
      </c>
      <c r="U58" s="79" t="s">
        <v>184</v>
      </c>
      <c r="V58" t="s">
        <v>178</v>
      </c>
    </row>
    <row r="59" spans="1:22" ht="37.5" customHeight="1" x14ac:dyDescent="0.3">
      <c r="A59" s="76">
        <v>1130709</v>
      </c>
      <c r="B59" s="79" t="s">
        <v>185</v>
      </c>
      <c r="C59" t="s">
        <v>120</v>
      </c>
      <c r="D59" t="s">
        <v>28</v>
      </c>
      <c r="E59">
        <f t="shared" si="1"/>
        <v>1</v>
      </c>
      <c r="F59" s="79" t="str">
        <f>INDEX(Current!N$5:N$104,MATCH(A59,Current!A$5:A$104,0))</f>
        <v>Planning</v>
      </c>
      <c r="L59" s="79" t="str">
        <f>INDEX(Current!J$5:J$106,MATCH(A59,Current!A$5:A$106,0))</f>
        <v xml:space="preserve">TBD </v>
      </c>
      <c r="M59" s="150" t="str">
        <f>INDEX(Current!K$5:K$106,MATCH(A59,Current!A$5:A$106,0))</f>
        <v>Ad not scheduled</v>
      </c>
      <c r="N59" s="75" t="str">
        <f>INDEX('Prism Export'!E$2:E$90000,MATCH(A59,'Prism Export'!A$2:A$900000,0))</f>
        <v/>
      </c>
      <c r="R59" t="str">
        <f>VLOOKUP(A59,Sheet1!B$2:F$800,5,FALSE)</f>
        <v>No</v>
      </c>
      <c r="S59" s="79" t="s">
        <v>186</v>
      </c>
    </row>
    <row r="60" spans="1:22" ht="37.5" customHeight="1" x14ac:dyDescent="0.3">
      <c r="A60" s="76">
        <v>1139716</v>
      </c>
      <c r="B60" s="79" t="s">
        <v>187</v>
      </c>
      <c r="C60" t="s">
        <v>112</v>
      </c>
      <c r="D60" t="s">
        <v>28</v>
      </c>
      <c r="E60">
        <f t="shared" si="1"/>
        <v>2</v>
      </c>
      <c r="F60" s="79" t="str">
        <f>INDEX(Current!N$5:N$104,MATCH(A60,Current!A$5:A$104,0))</f>
        <v>Preliminary Design</v>
      </c>
      <c r="L60" s="79" t="str">
        <f>INDEX(Current!J$5:J$106,MATCH(A60,Current!A$5:A$106,0))</f>
        <v>October
2022</v>
      </c>
      <c r="M60" s="150" t="str">
        <f>INDEX(Current!K$5:K$106,MATCH(A60,Current!A$5:A$106,0))</f>
        <v>September 2022</v>
      </c>
      <c r="N60" s="75">
        <f>INDEX('Prism Export'!E$2:E$90000,MATCH(A60,'Prism Export'!A$2:A$900000,0))</f>
        <v>778416</v>
      </c>
      <c r="O60" s="75">
        <f>INDEX('Prism Export'!D$2:D$90000,MATCH(A60,'Prism Export'!A$2:A$900000,0))</f>
        <v>8375.41</v>
      </c>
      <c r="P60" t="s">
        <v>25</v>
      </c>
      <c r="Q60" t="str">
        <f>INDEX('Prism Export'!F$2:F$90000,MATCH(A60,'Prism Export'!A$2:A$900000,0))</f>
        <v/>
      </c>
      <c r="R60" t="str">
        <f>VLOOKUP(A60,Sheet1!B$2:F$800,5,FALSE)</f>
        <v>No</v>
      </c>
    </row>
    <row r="61" spans="1:22" ht="37.5" customHeight="1" x14ac:dyDescent="0.3">
      <c r="A61" s="76">
        <v>1136230</v>
      </c>
      <c r="B61" s="79" t="s">
        <v>188</v>
      </c>
      <c r="C61" t="s">
        <v>189</v>
      </c>
      <c r="D61" t="s">
        <v>28</v>
      </c>
      <c r="E61">
        <f t="shared" si="1"/>
        <v>2</v>
      </c>
      <c r="F61" s="79" t="str">
        <f>INDEX(Current!N$5:N$104,MATCH(A61,Current!A$5:A$104,0))</f>
        <v>Preliminary Design</v>
      </c>
      <c r="L61" s="79" t="str">
        <f>INDEX(Current!J$5:J$106,MATCH(A61,Current!A$5:A$106,0))</f>
        <v>CN not scheduled</v>
      </c>
      <c r="M61" s="150" t="str">
        <f>INDEX(Current!K$5:K$106,MATCH(A61,Current!A$5:A$106,0))</f>
        <v>In-house</v>
      </c>
      <c r="N61" s="75">
        <f>INDEX('Prism Export'!E$2:E$90000,MATCH(A61,'Prism Export'!A$2:A$900000,0))</f>
        <v>10000</v>
      </c>
      <c r="O61" s="75">
        <f>INDEX('Prism Export'!D$2:D$90000,MATCH(A61,'Prism Export'!A$2:A$900000,0))</f>
        <v>1407.61</v>
      </c>
      <c r="P61" t="s">
        <v>65</v>
      </c>
      <c r="Q61" t="str">
        <f>INDEX('Prism Export'!F$2:F$90000,MATCH(A61,'Prism Export'!A$2:A$900000,0))</f>
        <v/>
      </c>
      <c r="R61" t="str">
        <f>VLOOKUP(A61,Sheet1!B$2:F$800,5,FALSE)</f>
        <v>No</v>
      </c>
    </row>
    <row r="62" spans="1:22" ht="37.5" hidden="1" customHeight="1" x14ac:dyDescent="0.3">
      <c r="A62" s="76">
        <v>1129590</v>
      </c>
      <c r="B62" s="79" t="s">
        <v>190</v>
      </c>
      <c r="C62" t="s">
        <v>100</v>
      </c>
      <c r="D62" s="79" t="s">
        <v>31</v>
      </c>
      <c r="E62" t="e">
        <f t="shared" si="1"/>
        <v>#N/A</v>
      </c>
      <c r="F62" s="79" t="e">
        <f>INDEX(Current!N$5:N$106,MATCH(A62,Current!A$5:A$106,0))</f>
        <v>#N/A</v>
      </c>
      <c r="K62" s="82" t="s">
        <v>191</v>
      </c>
      <c r="L62" s="79" t="e">
        <f>INDEX(Current!J$5:J$106,MATCH(A62,Current!A$5:A$106,0))</f>
        <v>#N/A</v>
      </c>
      <c r="M62" s="150" t="e">
        <f>INDEX(Current!K$5:K$106,MATCH(A62,Current!A$5:A$106,0))</f>
        <v>#N/A</v>
      </c>
      <c r="N62" s="75">
        <f>INDEX('Prism Export'!E$2:E$90000,MATCH(A62,'Prism Export'!A$2:A$900000,0))</f>
        <v>7877167</v>
      </c>
      <c r="O62" s="75">
        <f>INDEX('Prism Export'!D$2:D$90000,MATCH(A62,'Prism Export'!A$2:A$900000,0))</f>
        <v>8271762.9343999997</v>
      </c>
      <c r="P62" t="s">
        <v>25</v>
      </c>
      <c r="Q62" t="str">
        <f>INDEX('Prism Export'!F$2:F$90000,MATCH(A62,'Prism Export'!A$2:A$900000,0))</f>
        <v/>
      </c>
      <c r="R62" t="str">
        <f>VLOOKUP(A62,Sheet1!B$2:F$800,5,FALSE)</f>
        <v>No</v>
      </c>
      <c r="U62" s="79" t="s">
        <v>192</v>
      </c>
    </row>
    <row r="63" spans="1:22" ht="37.5" customHeight="1" x14ac:dyDescent="0.3">
      <c r="A63" s="76">
        <v>1138947</v>
      </c>
      <c r="B63" s="79" t="s">
        <v>193</v>
      </c>
      <c r="C63" t="s">
        <v>104</v>
      </c>
      <c r="D63" t="s">
        <v>28</v>
      </c>
      <c r="E63">
        <f t="shared" si="1"/>
        <v>2</v>
      </c>
      <c r="F63" s="79" t="str">
        <f>INDEX(Current!N$5:N$106,MATCH(A63,Current!A$5:A$106,0))</f>
        <v>Preliminary Design</v>
      </c>
      <c r="K63" s="79" t="s">
        <v>194</v>
      </c>
      <c r="L63" s="79" t="str">
        <f>INDEX(Current!J$5:J$106,MATCH(A63,Current!A$5:A$106,0))</f>
        <v>July
2022</v>
      </c>
      <c r="M63" s="150" t="str">
        <f>INDEX(Current!K$5:K$106,MATCH(A63,Current!A$5:A$106,0))</f>
        <v>In-house</v>
      </c>
      <c r="N63" s="75" t="str">
        <f>INDEX('Prism Export'!E$2:E$90000,MATCH(A63,'Prism Export'!A$2:A$900000,0))</f>
        <v/>
      </c>
      <c r="O63" s="75" t="str">
        <f>INDEX('Prism Export'!D$2:D$90000,MATCH(A63,'Prism Export'!A$2:A$900000,0))</f>
        <v/>
      </c>
      <c r="P63" t="s">
        <v>25</v>
      </c>
      <c r="Q63" t="str">
        <f>INDEX('Prism Export'!F$2:F$90000,MATCH(A63,'Prism Export'!A$2:A$900000,0))</f>
        <v/>
      </c>
      <c r="R63" t="str">
        <f>VLOOKUP(A63,Sheet1!B$2:F$800,5,FALSE)</f>
        <v>No</v>
      </c>
      <c r="U63" s="79" t="s">
        <v>118</v>
      </c>
    </row>
    <row r="64" spans="1:22" ht="37.5" customHeight="1" x14ac:dyDescent="0.3">
      <c r="A64" s="76">
        <v>1140905</v>
      </c>
      <c r="B64" s="79" t="s">
        <v>195</v>
      </c>
      <c r="D64" t="s">
        <v>28</v>
      </c>
      <c r="E64">
        <f t="shared" si="1"/>
        <v>2</v>
      </c>
      <c r="F64" s="79" t="str">
        <f>INDEX(Current!N$5:N$106,MATCH(A64,Current!A$5:A$106,0))</f>
        <v>Preliminary Design</v>
      </c>
      <c r="H64">
        <v>3</v>
      </c>
      <c r="K64" s="79" t="s">
        <v>196</v>
      </c>
      <c r="L64" s="79" t="str">
        <f>INDEX(Current!J$5:J$106,MATCH(A64,Current!A$5:A$106,0))</f>
        <v>Not Scheduled</v>
      </c>
      <c r="M64" s="150" t="str">
        <f>INDEX(Current!K$5:K$106,MATCH(A64,Current!A$5:A$106,0))</f>
        <v>Ad not scheduled</v>
      </c>
    </row>
    <row r="65" spans="1:20" ht="37.5" customHeight="1" x14ac:dyDescent="0.3">
      <c r="A65" s="76" t="s">
        <v>88</v>
      </c>
      <c r="B65" s="79" t="s">
        <v>197</v>
      </c>
      <c r="C65" t="s">
        <v>198</v>
      </c>
      <c r="D65" t="s">
        <v>28</v>
      </c>
      <c r="E65">
        <v>0</v>
      </c>
      <c r="F65" s="79" t="str">
        <f>INDEX(Current!N$5:N$106,MATCH(A65,Current!A$5:A$106,0))</f>
        <v>Preliminary Design</v>
      </c>
      <c r="L65" s="79">
        <f>INDEX(Current!J$5:J$106,MATCH(A65,Current!A$5:A$106,0))</f>
        <v>45200</v>
      </c>
      <c r="M65" s="150" t="str">
        <f>INDEX(Current!K$5:K$106,MATCH(A65,Current!A$5:A$106,0))</f>
        <v>Ad not scheduled</v>
      </c>
      <c r="R65" t="e">
        <f>VLOOKUP(A65,Sheet1!B$2:F$800,5,FALSE)</f>
        <v>#N/A</v>
      </c>
      <c r="S65" s="79" t="s">
        <v>199</v>
      </c>
    </row>
    <row r="66" spans="1:20" ht="37.5" customHeight="1" x14ac:dyDescent="0.3">
      <c r="A66" s="76" t="s">
        <v>88</v>
      </c>
      <c r="B66" s="79" t="s">
        <v>200</v>
      </c>
      <c r="C66" t="s">
        <v>198</v>
      </c>
      <c r="D66" t="s">
        <v>28</v>
      </c>
      <c r="E66">
        <v>0</v>
      </c>
      <c r="F66" s="79" t="str">
        <f>INDEX(Current!N$5:N$106,MATCH(A66,Current!A$5:A$106,0))</f>
        <v>Preliminary Design</v>
      </c>
      <c r="L66" s="79">
        <f>INDEX(Current!J$5:J$106,MATCH(A66,Current!A$5:A$106,0))</f>
        <v>45200</v>
      </c>
      <c r="M66" s="150" t="str">
        <f>INDEX(Current!K$5:K$106,MATCH(A66,Current!A$5:A$106,0))</f>
        <v>Ad not scheduled</v>
      </c>
      <c r="R66" t="e">
        <f>VLOOKUP(A66,Sheet1!B$2:F$800,5,FALSE)</f>
        <v>#N/A</v>
      </c>
      <c r="S66" s="79" t="s">
        <v>201</v>
      </c>
    </row>
    <row r="67" spans="1:20" ht="37.5" hidden="1" customHeight="1" x14ac:dyDescent="0.3">
      <c r="A67" s="76" t="s">
        <v>88</v>
      </c>
      <c r="B67" s="79" t="s">
        <v>202</v>
      </c>
      <c r="C67" t="s">
        <v>203</v>
      </c>
      <c r="D67" s="79" t="s">
        <v>31</v>
      </c>
      <c r="E67">
        <v>0</v>
      </c>
      <c r="F67" s="79" t="str">
        <f>INDEX(Current!N$5:N$104,MATCH(A67,Current!A$5:A$104,0))</f>
        <v>Preliminary Design</v>
      </c>
      <c r="L67" s="79">
        <f>INDEX(Current!J$5:J$106,MATCH(A67,Current!A$5:A$106,0))</f>
        <v>45200</v>
      </c>
      <c r="M67" s="150" t="str">
        <f>INDEX(Current!K$5:K$106,MATCH(A67,Current!A$5:A$106,0))</f>
        <v>Ad not scheduled</v>
      </c>
      <c r="R67" t="e">
        <f>VLOOKUP(A67,Sheet1!B$2:F$800,5,FALSE)</f>
        <v>#N/A</v>
      </c>
      <c r="S67" s="79" t="s">
        <v>204</v>
      </c>
      <c r="T67" s="79" t="s">
        <v>205</v>
      </c>
    </row>
    <row r="68" spans="1:20" ht="37.5" hidden="1" customHeight="1" x14ac:dyDescent="0.3">
      <c r="A68" s="76">
        <v>1136709</v>
      </c>
      <c r="B68" s="79" t="s">
        <v>206</v>
      </c>
      <c r="C68" s="74"/>
      <c r="D68" s="79" t="s">
        <v>31</v>
      </c>
      <c r="E68">
        <v>0</v>
      </c>
      <c r="F68" s="79" t="e">
        <f>INDEX(Current!N$5:N$104,MATCH(A68,Current!A$5:A$104,0))</f>
        <v>#N/A</v>
      </c>
      <c r="L68" s="79" t="e">
        <f>INDEX(Current!J$5:J$106,MATCH(A68,Current!A$5:A$106,0))</f>
        <v>#N/A</v>
      </c>
      <c r="M68" s="150" t="e">
        <f>INDEX(Current!K$5:K$106,MATCH(A68,Current!A$5:A$106,0))</f>
        <v>#N/A</v>
      </c>
      <c r="N68" s="75">
        <f>INDEX('Prism Export'!E$2:E$90000,MATCH(A68,'Prism Export'!A$2:A$900000,0))</f>
        <v>100000</v>
      </c>
      <c r="O68" s="75">
        <f>INDEX('Prism Export'!D$2:D$90000,MATCH(A68,'Prism Export'!A$2:A$900000,0))</f>
        <v>21152.26</v>
      </c>
      <c r="P68" t="s">
        <v>25</v>
      </c>
      <c r="Q68" t="str">
        <f>INDEX('Prism Export'!F$2:F$90000,MATCH(A68,'Prism Export'!A$2:A$900000,0))</f>
        <v/>
      </c>
      <c r="R68" t="str">
        <f>VLOOKUP(A68,Sheet1!B$2:F$800,5,FALSE)</f>
        <v>No</v>
      </c>
    </row>
    <row r="69" spans="1:20" ht="37.5" hidden="1" customHeight="1" x14ac:dyDescent="0.3">
      <c r="A69" s="76">
        <v>1136716</v>
      </c>
      <c r="B69" s="79" t="s">
        <v>207</v>
      </c>
      <c r="C69" s="74"/>
      <c r="D69" s="79" t="s">
        <v>31</v>
      </c>
      <c r="E69">
        <v>0</v>
      </c>
      <c r="F69" s="79" t="e">
        <f>INDEX(Current!N$5:N$104,MATCH(A69,Current!A$5:A$104,0))</f>
        <v>#N/A</v>
      </c>
      <c r="L69" s="79" t="e">
        <f>INDEX(Current!J$5:J$106,MATCH(A69,Current!A$5:A$106,0))</f>
        <v>#N/A</v>
      </c>
      <c r="M69" s="150" t="e">
        <f>INDEX(Current!K$5:K$106,MATCH(A69,Current!A$5:A$106,0))</f>
        <v>#N/A</v>
      </c>
      <c r="N69" s="75">
        <f>INDEX('Prism Export'!E$2:E$90000,MATCH(A69,'Prism Export'!A$2:A$900000,0))</f>
        <v>168000</v>
      </c>
      <c r="O69" s="75">
        <f>INDEX('Prism Export'!D$2:D$90000,MATCH(A69,'Prism Export'!A$2:A$900000,0))</f>
        <v>3204.42</v>
      </c>
      <c r="P69" t="s">
        <v>25</v>
      </c>
      <c r="Q69" t="str">
        <f>INDEX('Prism Export'!F$2:F$90000,MATCH(A69,'Prism Export'!A$2:A$900000,0))</f>
        <v/>
      </c>
      <c r="R69" t="str">
        <f>VLOOKUP(A69,Sheet1!B$2:F$800,5,FALSE)</f>
        <v>No</v>
      </c>
    </row>
    <row r="70" spans="1:20" ht="37.5" hidden="1" customHeight="1" x14ac:dyDescent="0.3">
      <c r="A70" s="76">
        <v>1136711</v>
      </c>
      <c r="B70" s="79" t="s">
        <v>208</v>
      </c>
      <c r="C70" s="74"/>
      <c r="D70" s="79" t="s">
        <v>31</v>
      </c>
      <c r="E70">
        <v>0</v>
      </c>
      <c r="F70" s="79" t="e">
        <f>INDEX(Current!N$5:N$104,MATCH(A70,Current!A$5:A$104,0))</f>
        <v>#N/A</v>
      </c>
      <c r="L70" s="79" t="e">
        <f>INDEX(Current!J$5:J$106,MATCH(A70,Current!A$5:A$106,0))</f>
        <v>#N/A</v>
      </c>
      <c r="M70" s="150" t="e">
        <f>INDEX(Current!K$5:K$106,MATCH(A70,Current!A$5:A$106,0))</f>
        <v>#N/A</v>
      </c>
      <c r="N70" s="75">
        <f>INDEX('Prism Export'!E$2:E$90000,MATCH(A70,'Prism Export'!A$2:A$900000,0))</f>
        <v>375000</v>
      </c>
      <c r="O70" s="75">
        <f>INDEX('Prism Export'!D$2:D$90000,MATCH(A70,'Prism Export'!A$2:A$900000,0))</f>
        <v>379083.76</v>
      </c>
      <c r="P70" t="s">
        <v>25</v>
      </c>
      <c r="Q70" t="str">
        <f>INDEX('Prism Export'!F$2:F$90000,MATCH(A70,'Prism Export'!A$2:A$900000,0))</f>
        <v/>
      </c>
      <c r="R70" t="str">
        <f>VLOOKUP(A70,Sheet1!B$2:F$800,5,FALSE)</f>
        <v>No</v>
      </c>
    </row>
    <row r="71" spans="1:20" ht="37.5" hidden="1" customHeight="1" x14ac:dyDescent="0.3">
      <c r="A71" s="76">
        <v>1136712</v>
      </c>
      <c r="B71" s="79" t="s">
        <v>209</v>
      </c>
      <c r="C71" s="74"/>
      <c r="D71" s="79" t="s">
        <v>31</v>
      </c>
      <c r="E71">
        <v>0</v>
      </c>
      <c r="F71" s="79" t="e">
        <f>INDEX(Current!N$5:N$104,MATCH(A71,Current!A$5:A$104,0))</f>
        <v>#N/A</v>
      </c>
      <c r="L71" s="79" t="e">
        <f>INDEX(Current!J$5:J$106,MATCH(A71,Current!A$5:A$106,0))</f>
        <v>#N/A</v>
      </c>
      <c r="M71" s="150" t="e">
        <f>INDEX(Current!K$5:K$106,MATCH(A71,Current!A$5:A$106,0))</f>
        <v>#N/A</v>
      </c>
      <c r="N71" s="75">
        <f>INDEX('Prism Export'!E$2:E$90000,MATCH(A71,'Prism Export'!A$2:A$900000,0))</f>
        <v>150000</v>
      </c>
      <c r="O71" s="75">
        <f>INDEX('Prism Export'!D$2:D$90000,MATCH(A71,'Prism Export'!A$2:A$900000,0))</f>
        <v>72329.679999999993</v>
      </c>
      <c r="P71" t="s">
        <v>25</v>
      </c>
      <c r="Q71" t="str">
        <f>INDEX('Prism Export'!F$2:F$90000,MATCH(A71,'Prism Export'!A$2:A$900000,0))</f>
        <v/>
      </c>
      <c r="R71" t="str">
        <f>VLOOKUP(A71,Sheet1!B$2:F$800,5,FALSE)</f>
        <v>No</v>
      </c>
    </row>
    <row r="72" spans="1:20" ht="37.5" hidden="1" customHeight="1" x14ac:dyDescent="0.3">
      <c r="A72" s="76">
        <v>1136715</v>
      </c>
      <c r="B72" s="79" t="s">
        <v>210</v>
      </c>
      <c r="C72" s="74"/>
      <c r="D72" s="79" t="s">
        <v>31</v>
      </c>
      <c r="E72">
        <v>0</v>
      </c>
      <c r="F72" s="79" t="e">
        <f>INDEX(Current!N$5:N$104,MATCH(A72,Current!A$5:A$104,0))</f>
        <v>#N/A</v>
      </c>
      <c r="L72" s="79" t="e">
        <f>INDEX(Current!J$5:J$106,MATCH(A72,Current!A$5:A$106,0))</f>
        <v>#N/A</v>
      </c>
      <c r="M72" s="150" t="e">
        <f>INDEX(Current!K$5:K$106,MATCH(A72,Current!A$5:A$106,0))</f>
        <v>#N/A</v>
      </c>
      <c r="N72" s="75">
        <f>INDEX('Prism Export'!E$2:E$90000,MATCH(A72,'Prism Export'!A$2:A$900000,0))</f>
        <v>200000</v>
      </c>
      <c r="O72" s="75">
        <f>INDEX('Prism Export'!D$2:D$90000,MATCH(A72,'Prism Export'!A$2:A$900000,0))</f>
        <v>144228.54999999999</v>
      </c>
      <c r="P72" t="s">
        <v>25</v>
      </c>
      <c r="Q72" t="str">
        <f>INDEX('Prism Export'!F$2:F$90000,MATCH(A72,'Prism Export'!A$2:A$900000,0))</f>
        <v/>
      </c>
      <c r="R72" t="str">
        <f>VLOOKUP(A72,Sheet1!B$2:F$800,5,FALSE)</f>
        <v>No</v>
      </c>
    </row>
  </sheetData>
  <autoFilter ref="A1:V72" xr:uid="{FD0A1DBC-6104-499D-8C3A-8B77993790D5}">
    <filterColumn colId="3">
      <filters>
        <filter val="Drainage"/>
      </filters>
    </filterColumn>
    <sortState xmlns:xlrd2="http://schemas.microsoft.com/office/spreadsheetml/2017/richdata2" ref="A2:V72">
      <sortCondition descending="1" ref="E1:E72"/>
    </sortState>
  </autoFilter>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D296-4FBC-4837-9BAB-DEC8F0F25AED}">
  <dimension ref="A1:M16"/>
  <sheetViews>
    <sheetView workbookViewId="0">
      <selection activeCell="E1" sqref="E1"/>
    </sheetView>
  </sheetViews>
  <sheetFormatPr defaultRowHeight="14.4" x14ac:dyDescent="0.3"/>
  <cols>
    <col min="1" max="1" width="9" bestFit="1" customWidth="1"/>
    <col min="2" max="2" width="48.88671875" customWidth="1"/>
    <col min="3" max="3" width="0" hidden="1" customWidth="1"/>
    <col min="4" max="4" width="15.5546875" bestFit="1" customWidth="1"/>
    <col min="5" max="5" width="13.5546875" bestFit="1" customWidth="1"/>
  </cols>
  <sheetData>
    <row r="1" spans="1:13" ht="31.2" x14ac:dyDescent="0.3">
      <c r="A1" s="138" t="s">
        <v>0</v>
      </c>
      <c r="B1" s="139" t="s">
        <v>1</v>
      </c>
      <c r="C1" s="140" t="s">
        <v>3</v>
      </c>
      <c r="D1" s="140" t="s">
        <v>4</v>
      </c>
      <c r="E1" s="141" t="s">
        <v>211</v>
      </c>
    </row>
    <row r="2" spans="1:13" x14ac:dyDescent="0.3">
      <c r="A2" s="137">
        <v>1136000</v>
      </c>
      <c r="B2" s="136" t="s">
        <v>90</v>
      </c>
      <c r="C2" s="136" t="s">
        <v>23</v>
      </c>
      <c r="D2" s="136" t="s">
        <v>212</v>
      </c>
      <c r="E2" s="136" t="s">
        <v>213</v>
      </c>
    </row>
    <row r="3" spans="1:13" x14ac:dyDescent="0.3">
      <c r="A3" s="137">
        <v>1136453</v>
      </c>
      <c r="B3" s="136" t="s">
        <v>145</v>
      </c>
      <c r="C3" s="136" t="s">
        <v>23</v>
      </c>
      <c r="D3" s="136" t="s">
        <v>212</v>
      </c>
      <c r="E3" s="136" t="s">
        <v>213</v>
      </c>
    </row>
    <row r="4" spans="1:13" x14ac:dyDescent="0.3">
      <c r="A4" s="137">
        <v>1138914</v>
      </c>
      <c r="B4" s="136" t="s">
        <v>93</v>
      </c>
      <c r="C4" s="136" t="s">
        <v>23</v>
      </c>
      <c r="D4" s="136" t="s">
        <v>212</v>
      </c>
      <c r="E4" s="136" t="s">
        <v>213</v>
      </c>
    </row>
    <row r="5" spans="1:13" x14ac:dyDescent="0.3">
      <c r="A5" s="137"/>
      <c r="B5" s="136"/>
      <c r="C5" s="136"/>
      <c r="D5" s="136"/>
      <c r="E5" s="136"/>
    </row>
    <row r="6" spans="1:13" x14ac:dyDescent="0.3">
      <c r="A6" s="137"/>
      <c r="B6" s="136"/>
      <c r="C6" s="136"/>
      <c r="D6" s="136"/>
      <c r="E6" s="136"/>
    </row>
    <row r="7" spans="1:13" x14ac:dyDescent="0.3">
      <c r="A7" s="137"/>
      <c r="B7" s="136"/>
      <c r="C7" s="136"/>
      <c r="D7" s="136"/>
      <c r="E7" s="136"/>
    </row>
    <row r="8" spans="1:13" x14ac:dyDescent="0.3">
      <c r="A8" s="137"/>
      <c r="B8" s="136"/>
      <c r="C8" s="136"/>
      <c r="D8" s="136"/>
      <c r="E8" s="136"/>
    </row>
    <row r="9" spans="1:13" x14ac:dyDescent="0.3">
      <c r="A9" s="137"/>
      <c r="B9" s="136"/>
      <c r="C9" s="136"/>
      <c r="D9" s="136"/>
      <c r="E9" s="136"/>
      <c r="M9" s="136"/>
    </row>
    <row r="10" spans="1:13" x14ac:dyDescent="0.3">
      <c r="A10" s="137"/>
      <c r="B10" s="136"/>
      <c r="C10" s="136"/>
      <c r="D10" s="136"/>
      <c r="E10" s="136"/>
    </row>
    <row r="11" spans="1:13" x14ac:dyDescent="0.3">
      <c r="A11" s="137"/>
      <c r="B11" s="136"/>
      <c r="C11" s="136"/>
      <c r="D11" s="136"/>
      <c r="E11" s="136"/>
    </row>
    <row r="12" spans="1:13" x14ac:dyDescent="0.3">
      <c r="A12" s="137"/>
      <c r="B12" s="136"/>
      <c r="C12" s="136"/>
      <c r="D12" s="136"/>
      <c r="E12" s="136"/>
    </row>
    <row r="13" spans="1:13" x14ac:dyDescent="0.3">
      <c r="A13" s="137"/>
      <c r="B13" s="136"/>
      <c r="C13" s="136"/>
      <c r="D13" s="136"/>
      <c r="E13" s="136"/>
    </row>
    <row r="14" spans="1:13" x14ac:dyDescent="0.3">
      <c r="A14" s="137"/>
      <c r="B14" s="136"/>
      <c r="C14" s="136"/>
      <c r="D14" s="136"/>
      <c r="E14" s="136"/>
      <c r="J14" s="136"/>
    </row>
    <row r="15" spans="1:13" hidden="1" x14ac:dyDescent="0.3">
      <c r="A15" s="76">
        <v>1125758</v>
      </c>
      <c r="B15" t="s">
        <v>56</v>
      </c>
      <c r="C15" t="s">
        <v>28</v>
      </c>
      <c r="D15" t="s">
        <v>214</v>
      </c>
      <c r="E15" t="s">
        <v>215</v>
      </c>
    </row>
    <row r="16" spans="1:13" hidden="1" x14ac:dyDescent="0.3">
      <c r="A16" s="76">
        <v>1139815</v>
      </c>
      <c r="B16" t="s">
        <v>59</v>
      </c>
      <c r="C16" t="s">
        <v>28</v>
      </c>
      <c r="D16" t="s">
        <v>214</v>
      </c>
      <c r="E16" t="s">
        <v>215</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1FC6-7282-418A-B9AC-1C597E661A57}">
  <dimension ref="A1:F749"/>
  <sheetViews>
    <sheetView topLeftCell="B13" workbookViewId="0">
      <selection activeCell="B13" sqref="B13"/>
    </sheetView>
  </sheetViews>
  <sheetFormatPr defaultRowHeight="14.4" x14ac:dyDescent="0.3"/>
  <cols>
    <col min="5" max="5" width="14.88671875" bestFit="1" customWidth="1"/>
  </cols>
  <sheetData>
    <row r="1" spans="1:6" x14ac:dyDescent="0.3">
      <c r="A1" t="s">
        <v>216</v>
      </c>
      <c r="B1" t="s">
        <v>217</v>
      </c>
      <c r="D1" t="s">
        <v>218</v>
      </c>
      <c r="E1" t="s">
        <v>219</v>
      </c>
      <c r="F1" t="s">
        <v>220</v>
      </c>
    </row>
    <row r="2" spans="1:6" x14ac:dyDescent="0.3">
      <c r="A2" t="s">
        <v>221</v>
      </c>
      <c r="B2" s="76">
        <v>1129595</v>
      </c>
      <c r="C2" t="s">
        <v>212</v>
      </c>
      <c r="D2" t="s">
        <v>222</v>
      </c>
      <c r="E2" t="s">
        <v>223</v>
      </c>
      <c r="F2" t="s">
        <v>224</v>
      </c>
    </row>
    <row r="3" spans="1:6" x14ac:dyDescent="0.3">
      <c r="A3" t="s">
        <v>221</v>
      </c>
      <c r="B3" s="76">
        <v>1129596</v>
      </c>
      <c r="C3" t="s">
        <v>212</v>
      </c>
      <c r="D3" t="s">
        <v>225</v>
      </c>
      <c r="E3" t="s">
        <v>226</v>
      </c>
      <c r="F3" t="s">
        <v>224</v>
      </c>
    </row>
    <row r="4" spans="1:6" x14ac:dyDescent="0.3">
      <c r="A4" t="s">
        <v>221</v>
      </c>
      <c r="B4" s="76">
        <v>1129599</v>
      </c>
      <c r="C4" t="s">
        <v>212</v>
      </c>
      <c r="D4" t="s">
        <v>227</v>
      </c>
      <c r="E4" t="s">
        <v>228</v>
      </c>
      <c r="F4" t="s">
        <v>224</v>
      </c>
    </row>
    <row r="5" spans="1:6" x14ac:dyDescent="0.3">
      <c r="A5" t="s">
        <v>221</v>
      </c>
      <c r="B5" s="76">
        <v>1129714</v>
      </c>
      <c r="C5" t="s">
        <v>214</v>
      </c>
      <c r="D5" t="s">
        <v>229</v>
      </c>
      <c r="E5" t="s">
        <v>230</v>
      </c>
      <c r="F5" t="s">
        <v>224</v>
      </c>
    </row>
    <row r="6" spans="1:6" x14ac:dyDescent="0.3">
      <c r="A6" t="s">
        <v>231</v>
      </c>
      <c r="B6" s="76">
        <v>1111819</v>
      </c>
      <c r="D6" t="s">
        <v>232</v>
      </c>
      <c r="E6" t="s">
        <v>223</v>
      </c>
      <c r="F6" t="s">
        <v>213</v>
      </c>
    </row>
    <row r="7" spans="1:6" x14ac:dyDescent="0.3">
      <c r="A7" t="s">
        <v>221</v>
      </c>
      <c r="B7" s="76">
        <v>1130710</v>
      </c>
      <c r="C7" t="s">
        <v>212</v>
      </c>
      <c r="D7" t="s">
        <v>233</v>
      </c>
      <c r="E7" t="s">
        <v>234</v>
      </c>
      <c r="F7" t="s">
        <v>224</v>
      </c>
    </row>
    <row r="8" spans="1:6" x14ac:dyDescent="0.3">
      <c r="A8" t="s">
        <v>235</v>
      </c>
      <c r="B8" s="76">
        <v>1116885</v>
      </c>
      <c r="D8" t="s">
        <v>236</v>
      </c>
      <c r="E8" t="s">
        <v>228</v>
      </c>
      <c r="F8" t="s">
        <v>213</v>
      </c>
    </row>
    <row r="9" spans="1:6" x14ac:dyDescent="0.3">
      <c r="A9" t="s">
        <v>235</v>
      </c>
      <c r="B9" s="76">
        <v>1124986</v>
      </c>
      <c r="D9" t="s">
        <v>237</v>
      </c>
      <c r="E9" t="s">
        <v>228</v>
      </c>
      <c r="F9" t="s">
        <v>213</v>
      </c>
    </row>
    <row r="10" spans="1:6" x14ac:dyDescent="0.3">
      <c r="A10" t="s">
        <v>231</v>
      </c>
      <c r="B10" s="76">
        <v>1125758</v>
      </c>
      <c r="D10" t="s">
        <v>238</v>
      </c>
      <c r="E10" t="s">
        <v>223</v>
      </c>
      <c r="F10" t="s">
        <v>213</v>
      </c>
    </row>
    <row r="11" spans="1:6" x14ac:dyDescent="0.3">
      <c r="A11" t="s">
        <v>221</v>
      </c>
      <c r="B11" s="76">
        <v>1131157</v>
      </c>
      <c r="C11" t="s">
        <v>214</v>
      </c>
      <c r="D11" t="s">
        <v>239</v>
      </c>
      <c r="E11" t="s">
        <v>228</v>
      </c>
      <c r="F11" t="s">
        <v>224</v>
      </c>
    </row>
    <row r="12" spans="1:6" x14ac:dyDescent="0.3">
      <c r="A12" t="s">
        <v>231</v>
      </c>
      <c r="B12" s="76">
        <v>1127273</v>
      </c>
      <c r="D12" t="s">
        <v>240</v>
      </c>
      <c r="E12" t="s">
        <v>241</v>
      </c>
      <c r="F12" t="s">
        <v>224</v>
      </c>
    </row>
    <row r="13" spans="1:6" x14ac:dyDescent="0.3">
      <c r="A13" t="s">
        <v>221</v>
      </c>
      <c r="B13" s="76">
        <v>1134081</v>
      </c>
      <c r="C13" t="s">
        <v>212</v>
      </c>
      <c r="D13" t="s">
        <v>242</v>
      </c>
      <c r="E13" t="s">
        <v>243</v>
      </c>
      <c r="F13" t="s">
        <v>224</v>
      </c>
    </row>
    <row r="14" spans="1:6" x14ac:dyDescent="0.3">
      <c r="A14" t="s">
        <v>235</v>
      </c>
      <c r="B14" s="76">
        <v>1127590</v>
      </c>
      <c r="D14" t="s">
        <v>244</v>
      </c>
      <c r="E14" t="s">
        <v>223</v>
      </c>
      <c r="F14" t="s">
        <v>213</v>
      </c>
    </row>
    <row r="15" spans="1:6" x14ac:dyDescent="0.3">
      <c r="A15" t="s">
        <v>231</v>
      </c>
      <c r="B15" s="76">
        <v>1129582</v>
      </c>
      <c r="D15" t="s">
        <v>245</v>
      </c>
      <c r="E15" t="s">
        <v>246</v>
      </c>
      <c r="F15" t="s">
        <v>213</v>
      </c>
    </row>
    <row r="16" spans="1:6" x14ac:dyDescent="0.3">
      <c r="A16" t="s">
        <v>231</v>
      </c>
      <c r="B16" s="76">
        <v>1129583</v>
      </c>
      <c r="D16" t="s">
        <v>247</v>
      </c>
      <c r="E16" t="s">
        <v>246</v>
      </c>
      <c r="F16" t="s">
        <v>213</v>
      </c>
    </row>
    <row r="17" spans="1:6" x14ac:dyDescent="0.3">
      <c r="A17" t="s">
        <v>231</v>
      </c>
      <c r="B17" s="76">
        <v>1129584</v>
      </c>
      <c r="D17" t="s">
        <v>248</v>
      </c>
      <c r="E17" t="s">
        <v>246</v>
      </c>
      <c r="F17" t="s">
        <v>213</v>
      </c>
    </row>
    <row r="18" spans="1:6" x14ac:dyDescent="0.3">
      <c r="A18" t="s">
        <v>231</v>
      </c>
      <c r="B18" s="76">
        <v>1129585</v>
      </c>
      <c r="D18" t="s">
        <v>249</v>
      </c>
      <c r="E18" t="s">
        <v>230</v>
      </c>
      <c r="F18" t="s">
        <v>213</v>
      </c>
    </row>
    <row r="19" spans="1:6" x14ac:dyDescent="0.3">
      <c r="A19" t="s">
        <v>231</v>
      </c>
      <c r="B19" s="76">
        <v>1129586</v>
      </c>
      <c r="D19" t="s">
        <v>250</v>
      </c>
      <c r="E19" t="s">
        <v>223</v>
      </c>
      <c r="F19" t="s">
        <v>213</v>
      </c>
    </row>
    <row r="20" spans="1:6" x14ac:dyDescent="0.3">
      <c r="A20" t="s">
        <v>221</v>
      </c>
      <c r="B20" s="76">
        <v>1135046</v>
      </c>
      <c r="C20" t="e">
        <v>#N/A</v>
      </c>
      <c r="D20" t="s">
        <v>251</v>
      </c>
      <c r="E20" t="s">
        <v>241</v>
      </c>
      <c r="F20" t="s">
        <v>224</v>
      </c>
    </row>
    <row r="21" spans="1:6" x14ac:dyDescent="0.3">
      <c r="A21" t="s">
        <v>231</v>
      </c>
      <c r="B21" s="76">
        <v>1129588</v>
      </c>
      <c r="D21" t="s">
        <v>252</v>
      </c>
      <c r="E21" t="s">
        <v>253</v>
      </c>
      <c r="F21" t="s">
        <v>213</v>
      </c>
    </row>
    <row r="22" spans="1:6" x14ac:dyDescent="0.3">
      <c r="A22" t="s">
        <v>231</v>
      </c>
      <c r="B22" s="76">
        <v>1129590</v>
      </c>
      <c r="D22" t="s">
        <v>254</v>
      </c>
      <c r="E22" t="s">
        <v>228</v>
      </c>
      <c r="F22" t="s">
        <v>213</v>
      </c>
    </row>
    <row r="23" spans="1:6" x14ac:dyDescent="0.3">
      <c r="A23" t="s">
        <v>231</v>
      </c>
      <c r="B23" s="76">
        <v>1129591</v>
      </c>
      <c r="D23" t="s">
        <v>255</v>
      </c>
      <c r="E23" t="s">
        <v>228</v>
      </c>
      <c r="F23" t="s">
        <v>213</v>
      </c>
    </row>
    <row r="24" spans="1:6" x14ac:dyDescent="0.3">
      <c r="A24" t="s">
        <v>231</v>
      </c>
      <c r="B24" s="76">
        <v>1129592</v>
      </c>
      <c r="D24" t="s">
        <v>256</v>
      </c>
      <c r="E24" t="s">
        <v>246</v>
      </c>
      <c r="F24" t="s">
        <v>213</v>
      </c>
    </row>
    <row r="25" spans="1:6" x14ac:dyDescent="0.3">
      <c r="A25" t="s">
        <v>231</v>
      </c>
      <c r="B25" s="76">
        <v>1129593</v>
      </c>
      <c r="D25" t="s">
        <v>257</v>
      </c>
      <c r="E25" t="s">
        <v>246</v>
      </c>
      <c r="F25" t="s">
        <v>213</v>
      </c>
    </row>
    <row r="26" spans="1:6" x14ac:dyDescent="0.3">
      <c r="A26" t="s">
        <v>221</v>
      </c>
      <c r="B26" s="76">
        <v>1135997</v>
      </c>
      <c r="C26" t="s">
        <v>214</v>
      </c>
      <c r="D26" t="s">
        <v>258</v>
      </c>
      <c r="E26" t="s">
        <v>259</v>
      </c>
      <c r="F26" t="s">
        <v>224</v>
      </c>
    </row>
    <row r="27" spans="1:6" x14ac:dyDescent="0.3">
      <c r="A27" t="s">
        <v>221</v>
      </c>
      <c r="B27" s="76">
        <v>1135998</v>
      </c>
      <c r="C27" t="s">
        <v>212</v>
      </c>
      <c r="D27" t="s">
        <v>260</v>
      </c>
      <c r="E27" t="s">
        <v>259</v>
      </c>
      <c r="F27" t="s">
        <v>224</v>
      </c>
    </row>
    <row r="28" spans="1:6" x14ac:dyDescent="0.3">
      <c r="A28" t="s">
        <v>221</v>
      </c>
      <c r="B28" s="76">
        <v>1135999</v>
      </c>
      <c r="C28" t="s">
        <v>212</v>
      </c>
      <c r="D28" t="s">
        <v>261</v>
      </c>
      <c r="E28" t="s">
        <v>259</v>
      </c>
      <c r="F28" t="s">
        <v>224</v>
      </c>
    </row>
    <row r="29" spans="1:6" x14ac:dyDescent="0.3">
      <c r="A29" t="s">
        <v>221</v>
      </c>
      <c r="B29" s="76">
        <v>1136001</v>
      </c>
      <c r="C29" t="s">
        <v>214</v>
      </c>
      <c r="D29" t="s">
        <v>262</v>
      </c>
      <c r="E29" t="s">
        <v>259</v>
      </c>
      <c r="F29" t="s">
        <v>224</v>
      </c>
    </row>
    <row r="30" spans="1:6" x14ac:dyDescent="0.3">
      <c r="A30" t="s">
        <v>221</v>
      </c>
      <c r="B30" s="76">
        <v>1136580</v>
      </c>
      <c r="C30" t="s">
        <v>214</v>
      </c>
      <c r="D30" t="s">
        <v>263</v>
      </c>
      <c r="E30" t="s">
        <v>228</v>
      </c>
      <c r="F30" t="s">
        <v>224</v>
      </c>
    </row>
    <row r="31" spans="1:6" x14ac:dyDescent="0.3">
      <c r="A31" t="s">
        <v>221</v>
      </c>
      <c r="B31" s="76">
        <v>1137862</v>
      </c>
      <c r="C31" t="s">
        <v>214</v>
      </c>
      <c r="D31" t="s">
        <v>264</v>
      </c>
      <c r="E31" t="s">
        <v>228</v>
      </c>
      <c r="F31" t="s">
        <v>224</v>
      </c>
    </row>
    <row r="32" spans="1:6" x14ac:dyDescent="0.3">
      <c r="A32" t="s">
        <v>231</v>
      </c>
      <c r="B32" s="76">
        <v>1129716</v>
      </c>
      <c r="D32" t="s">
        <v>265</v>
      </c>
      <c r="E32" t="s">
        <v>223</v>
      </c>
      <c r="F32" t="s">
        <v>213</v>
      </c>
    </row>
    <row r="33" spans="1:6" x14ac:dyDescent="0.3">
      <c r="A33" t="s">
        <v>231</v>
      </c>
      <c r="B33" s="76">
        <v>1129717</v>
      </c>
      <c r="D33" t="s">
        <v>266</v>
      </c>
      <c r="E33" t="s">
        <v>223</v>
      </c>
      <c r="F33" t="s">
        <v>213</v>
      </c>
    </row>
    <row r="34" spans="1:6" x14ac:dyDescent="0.3">
      <c r="A34" t="s">
        <v>231</v>
      </c>
      <c r="B34" s="76">
        <v>1129718</v>
      </c>
      <c r="D34" t="s">
        <v>267</v>
      </c>
      <c r="E34" t="s">
        <v>223</v>
      </c>
      <c r="F34" t="s">
        <v>213</v>
      </c>
    </row>
    <row r="35" spans="1:6" x14ac:dyDescent="0.3">
      <c r="A35" t="s">
        <v>231</v>
      </c>
      <c r="B35" s="76">
        <v>1129720</v>
      </c>
      <c r="D35" t="s">
        <v>268</v>
      </c>
      <c r="E35" t="s">
        <v>223</v>
      </c>
      <c r="F35" t="s">
        <v>213</v>
      </c>
    </row>
    <row r="36" spans="1:6" x14ac:dyDescent="0.3">
      <c r="A36" t="s">
        <v>231</v>
      </c>
      <c r="B36" s="76">
        <v>1129721</v>
      </c>
      <c r="D36" t="s">
        <v>269</v>
      </c>
      <c r="E36" t="s">
        <v>223</v>
      </c>
      <c r="F36" t="s">
        <v>213</v>
      </c>
    </row>
    <row r="37" spans="1:6" x14ac:dyDescent="0.3">
      <c r="A37" t="s">
        <v>231</v>
      </c>
      <c r="B37" s="76">
        <v>1129722</v>
      </c>
      <c r="D37" t="s">
        <v>270</v>
      </c>
      <c r="E37" t="s">
        <v>223</v>
      </c>
      <c r="F37" t="s">
        <v>213</v>
      </c>
    </row>
    <row r="38" spans="1:6" x14ac:dyDescent="0.3">
      <c r="A38" t="s">
        <v>231</v>
      </c>
      <c r="B38" s="76">
        <v>1129723</v>
      </c>
      <c r="D38" t="s">
        <v>271</v>
      </c>
      <c r="E38" t="s">
        <v>223</v>
      </c>
      <c r="F38" t="s">
        <v>213</v>
      </c>
    </row>
    <row r="39" spans="1:6" x14ac:dyDescent="0.3">
      <c r="A39" t="s">
        <v>231</v>
      </c>
      <c r="B39" s="76">
        <v>1129724</v>
      </c>
      <c r="D39" t="s">
        <v>272</v>
      </c>
      <c r="E39" t="s">
        <v>223</v>
      </c>
      <c r="F39" t="s">
        <v>213</v>
      </c>
    </row>
    <row r="40" spans="1:6" x14ac:dyDescent="0.3">
      <c r="A40" t="s">
        <v>231</v>
      </c>
      <c r="B40" s="76">
        <v>1129725</v>
      </c>
      <c r="D40" t="s">
        <v>273</v>
      </c>
      <c r="E40" t="s">
        <v>223</v>
      </c>
      <c r="F40" t="s">
        <v>213</v>
      </c>
    </row>
    <row r="41" spans="1:6" x14ac:dyDescent="0.3">
      <c r="A41" t="s">
        <v>231</v>
      </c>
      <c r="B41" s="76">
        <v>1129726</v>
      </c>
      <c r="D41" t="s">
        <v>274</v>
      </c>
      <c r="E41" t="s">
        <v>223</v>
      </c>
      <c r="F41" t="s">
        <v>213</v>
      </c>
    </row>
    <row r="42" spans="1:6" x14ac:dyDescent="0.3">
      <c r="A42" t="s">
        <v>231</v>
      </c>
      <c r="B42" s="76">
        <v>1129727</v>
      </c>
      <c r="D42" t="s">
        <v>275</v>
      </c>
      <c r="E42" t="s">
        <v>223</v>
      </c>
      <c r="F42" t="s">
        <v>213</v>
      </c>
    </row>
    <row r="43" spans="1:6" x14ac:dyDescent="0.3">
      <c r="A43" t="s">
        <v>231</v>
      </c>
      <c r="B43" s="76">
        <v>1129728</v>
      </c>
      <c r="D43" t="s">
        <v>276</v>
      </c>
      <c r="E43" t="s">
        <v>223</v>
      </c>
      <c r="F43" t="s">
        <v>213</v>
      </c>
    </row>
    <row r="44" spans="1:6" x14ac:dyDescent="0.3">
      <c r="A44" t="s">
        <v>231</v>
      </c>
      <c r="B44" s="76">
        <v>1129841</v>
      </c>
      <c r="D44" t="s">
        <v>277</v>
      </c>
      <c r="E44" t="s">
        <v>246</v>
      </c>
      <c r="F44" t="s">
        <v>213</v>
      </c>
    </row>
    <row r="45" spans="1:6" x14ac:dyDescent="0.3">
      <c r="A45" t="s">
        <v>231</v>
      </c>
      <c r="B45" s="76">
        <v>1130303</v>
      </c>
      <c r="D45" t="s">
        <v>278</v>
      </c>
      <c r="E45" t="s">
        <v>246</v>
      </c>
      <c r="F45" t="s">
        <v>213</v>
      </c>
    </row>
    <row r="46" spans="1:6" x14ac:dyDescent="0.3">
      <c r="A46" t="s">
        <v>221</v>
      </c>
      <c r="B46" s="76" t="s">
        <v>279</v>
      </c>
      <c r="C46" t="e">
        <v>#N/A</v>
      </c>
      <c r="D46" t="s">
        <v>280</v>
      </c>
      <c r="E46" t="s">
        <v>253</v>
      </c>
      <c r="F46" t="s">
        <v>224</v>
      </c>
    </row>
    <row r="47" spans="1:6" x14ac:dyDescent="0.3">
      <c r="A47" t="s">
        <v>231</v>
      </c>
      <c r="B47" s="76">
        <v>1130707</v>
      </c>
      <c r="D47" t="s">
        <v>281</v>
      </c>
      <c r="E47" t="s">
        <v>234</v>
      </c>
      <c r="F47" t="s">
        <v>224</v>
      </c>
    </row>
    <row r="48" spans="1:6" x14ac:dyDescent="0.3">
      <c r="A48" t="s">
        <v>235</v>
      </c>
      <c r="B48" s="76">
        <v>1130708</v>
      </c>
      <c r="D48" t="s">
        <v>282</v>
      </c>
      <c r="E48" t="s">
        <v>234</v>
      </c>
      <c r="F48" t="s">
        <v>224</v>
      </c>
    </row>
    <row r="49" spans="1:6" x14ac:dyDescent="0.3">
      <c r="A49" t="s">
        <v>235</v>
      </c>
      <c r="B49" s="76">
        <v>1130962</v>
      </c>
      <c r="D49" t="s">
        <v>283</v>
      </c>
      <c r="E49" t="s">
        <v>246</v>
      </c>
      <c r="F49" t="s">
        <v>213</v>
      </c>
    </row>
    <row r="50" spans="1:6" x14ac:dyDescent="0.3">
      <c r="A50" t="s">
        <v>235</v>
      </c>
      <c r="B50" s="76">
        <v>1131132</v>
      </c>
      <c r="D50" t="s">
        <v>284</v>
      </c>
      <c r="E50" t="s">
        <v>285</v>
      </c>
      <c r="F50" t="s">
        <v>224</v>
      </c>
    </row>
    <row r="51" spans="1:6" x14ac:dyDescent="0.3">
      <c r="A51" t="s">
        <v>231</v>
      </c>
      <c r="B51" s="76">
        <v>1131162</v>
      </c>
      <c r="D51" t="s">
        <v>286</v>
      </c>
      <c r="E51" t="s">
        <v>228</v>
      </c>
      <c r="F51" t="s">
        <v>213</v>
      </c>
    </row>
    <row r="52" spans="1:6" x14ac:dyDescent="0.3">
      <c r="A52" t="s">
        <v>235</v>
      </c>
      <c r="B52" s="76">
        <v>1131163</v>
      </c>
      <c r="D52" t="s">
        <v>287</v>
      </c>
      <c r="E52" t="s">
        <v>228</v>
      </c>
      <c r="F52" t="s">
        <v>224</v>
      </c>
    </row>
    <row r="53" spans="1:6" x14ac:dyDescent="0.3">
      <c r="A53" t="s">
        <v>288</v>
      </c>
      <c r="B53" s="76">
        <v>1131236</v>
      </c>
      <c r="D53" t="s">
        <v>289</v>
      </c>
      <c r="E53" t="s">
        <v>243</v>
      </c>
      <c r="F53" t="s">
        <v>213</v>
      </c>
    </row>
    <row r="54" spans="1:6" x14ac:dyDescent="0.3">
      <c r="A54" t="s">
        <v>231</v>
      </c>
      <c r="B54" s="76">
        <v>1131333</v>
      </c>
      <c r="D54" t="s">
        <v>290</v>
      </c>
      <c r="E54" t="s">
        <v>234</v>
      </c>
      <c r="F54" t="s">
        <v>213</v>
      </c>
    </row>
    <row r="55" spans="1:6" x14ac:dyDescent="0.3">
      <c r="A55" t="s">
        <v>235</v>
      </c>
      <c r="B55" s="76">
        <v>1131387</v>
      </c>
      <c r="D55" t="s">
        <v>291</v>
      </c>
      <c r="E55" t="s">
        <v>230</v>
      </c>
      <c r="F55" t="s">
        <v>224</v>
      </c>
    </row>
    <row r="56" spans="1:6" x14ac:dyDescent="0.3">
      <c r="A56" t="s">
        <v>235</v>
      </c>
      <c r="B56" s="76">
        <v>1131508</v>
      </c>
      <c r="D56" t="s">
        <v>292</v>
      </c>
      <c r="E56" t="s">
        <v>241</v>
      </c>
      <c r="F56" t="s">
        <v>213</v>
      </c>
    </row>
    <row r="57" spans="1:6" x14ac:dyDescent="0.3">
      <c r="A57" t="s">
        <v>231</v>
      </c>
      <c r="B57" s="76">
        <v>1131557</v>
      </c>
      <c r="D57" t="s">
        <v>293</v>
      </c>
      <c r="E57" t="s">
        <v>228</v>
      </c>
      <c r="F57" t="s">
        <v>213</v>
      </c>
    </row>
    <row r="58" spans="1:6" x14ac:dyDescent="0.3">
      <c r="A58" t="s">
        <v>231</v>
      </c>
      <c r="B58" s="76">
        <v>1131582</v>
      </c>
      <c r="D58" t="s">
        <v>294</v>
      </c>
      <c r="E58" t="s">
        <v>246</v>
      </c>
      <c r="F58" t="s">
        <v>224</v>
      </c>
    </row>
    <row r="59" spans="1:6" x14ac:dyDescent="0.3">
      <c r="A59" t="s">
        <v>221</v>
      </c>
      <c r="B59" s="76">
        <v>1127271</v>
      </c>
      <c r="C59" t="e">
        <v>#N/A</v>
      </c>
      <c r="D59" t="s">
        <v>295</v>
      </c>
      <c r="E59" t="s">
        <v>296</v>
      </c>
      <c r="F59" t="s">
        <v>213</v>
      </c>
    </row>
    <row r="60" spans="1:6" x14ac:dyDescent="0.3">
      <c r="A60" t="s">
        <v>235</v>
      </c>
      <c r="B60" s="76">
        <v>1131693</v>
      </c>
      <c r="D60" t="s">
        <v>297</v>
      </c>
      <c r="E60" t="s">
        <v>223</v>
      </c>
      <c r="F60" t="s">
        <v>224</v>
      </c>
    </row>
    <row r="61" spans="1:6" x14ac:dyDescent="0.3">
      <c r="A61" t="s">
        <v>221</v>
      </c>
      <c r="B61" s="76">
        <v>1127589</v>
      </c>
      <c r="C61" t="s">
        <v>212</v>
      </c>
      <c r="D61" t="s">
        <v>298</v>
      </c>
      <c r="E61" t="s">
        <v>223</v>
      </c>
      <c r="F61" t="s">
        <v>213</v>
      </c>
    </row>
    <row r="62" spans="1:6" x14ac:dyDescent="0.3">
      <c r="A62" t="s">
        <v>299</v>
      </c>
      <c r="B62" s="76">
        <v>1129598</v>
      </c>
      <c r="D62" t="s">
        <v>300</v>
      </c>
      <c r="E62" t="s">
        <v>243</v>
      </c>
      <c r="F62" t="s">
        <v>213</v>
      </c>
    </row>
    <row r="63" spans="1:6" x14ac:dyDescent="0.3">
      <c r="A63" t="s">
        <v>301</v>
      </c>
      <c r="B63" s="76">
        <v>1130705</v>
      </c>
      <c r="D63" t="s">
        <v>302</v>
      </c>
      <c r="E63" t="s">
        <v>234</v>
      </c>
      <c r="F63" t="s">
        <v>213</v>
      </c>
    </row>
    <row r="64" spans="1:6" x14ac:dyDescent="0.3">
      <c r="A64" t="s">
        <v>235</v>
      </c>
      <c r="B64" s="76">
        <v>1132958</v>
      </c>
      <c r="D64" t="s">
        <v>303</v>
      </c>
      <c r="E64" t="s">
        <v>246</v>
      </c>
      <c r="F64" t="s">
        <v>213</v>
      </c>
    </row>
    <row r="65" spans="1:6" x14ac:dyDescent="0.3">
      <c r="A65" t="s">
        <v>235</v>
      </c>
      <c r="B65" s="76">
        <v>1133219</v>
      </c>
      <c r="D65" t="s">
        <v>304</v>
      </c>
      <c r="E65" t="s">
        <v>230</v>
      </c>
      <c r="F65" t="s">
        <v>224</v>
      </c>
    </row>
    <row r="66" spans="1:6" x14ac:dyDescent="0.3">
      <c r="A66" t="s">
        <v>235</v>
      </c>
      <c r="B66" s="76">
        <v>1133220</v>
      </c>
      <c r="D66" t="s">
        <v>305</v>
      </c>
      <c r="E66" t="s">
        <v>230</v>
      </c>
      <c r="F66" t="s">
        <v>224</v>
      </c>
    </row>
    <row r="67" spans="1:6" x14ac:dyDescent="0.3">
      <c r="A67" t="s">
        <v>235</v>
      </c>
      <c r="B67" s="76">
        <v>1133413</v>
      </c>
      <c r="D67" t="s">
        <v>306</v>
      </c>
      <c r="E67" t="s">
        <v>230</v>
      </c>
      <c r="F67" t="s">
        <v>213</v>
      </c>
    </row>
    <row r="68" spans="1:6" x14ac:dyDescent="0.3">
      <c r="A68" t="s">
        <v>235</v>
      </c>
      <c r="B68" s="76">
        <v>1133440</v>
      </c>
      <c r="D68" t="s">
        <v>307</v>
      </c>
      <c r="E68" t="s">
        <v>246</v>
      </c>
      <c r="F68" t="s">
        <v>213</v>
      </c>
    </row>
    <row r="69" spans="1:6" x14ac:dyDescent="0.3">
      <c r="A69" t="s">
        <v>235</v>
      </c>
      <c r="B69" s="76">
        <v>1133600</v>
      </c>
      <c r="D69" t="s">
        <v>308</v>
      </c>
      <c r="E69" t="s">
        <v>234</v>
      </c>
      <c r="F69" t="s">
        <v>213</v>
      </c>
    </row>
    <row r="70" spans="1:6" x14ac:dyDescent="0.3">
      <c r="A70" t="s">
        <v>235</v>
      </c>
      <c r="B70" s="76">
        <v>1133757</v>
      </c>
      <c r="D70" t="s">
        <v>309</v>
      </c>
      <c r="E70" t="s">
        <v>230</v>
      </c>
      <c r="F70" t="s">
        <v>224</v>
      </c>
    </row>
    <row r="71" spans="1:6" x14ac:dyDescent="0.3">
      <c r="A71" t="s">
        <v>235</v>
      </c>
      <c r="B71" s="76">
        <v>1133864</v>
      </c>
      <c r="D71" t="s">
        <v>310</v>
      </c>
      <c r="E71" t="s">
        <v>246</v>
      </c>
      <c r="F71" t="s">
        <v>213</v>
      </c>
    </row>
    <row r="72" spans="1:6" x14ac:dyDescent="0.3">
      <c r="A72" t="s">
        <v>301</v>
      </c>
      <c r="B72" s="76">
        <v>1130706</v>
      </c>
      <c r="D72" t="s">
        <v>311</v>
      </c>
      <c r="E72" t="s">
        <v>234</v>
      </c>
      <c r="F72" t="s">
        <v>213</v>
      </c>
    </row>
    <row r="73" spans="1:6" x14ac:dyDescent="0.3">
      <c r="A73" t="s">
        <v>221</v>
      </c>
      <c r="B73" s="76">
        <v>1131235</v>
      </c>
      <c r="C73" t="s">
        <v>212</v>
      </c>
      <c r="D73" t="s">
        <v>312</v>
      </c>
      <c r="E73" t="s">
        <v>243</v>
      </c>
      <c r="F73" t="s">
        <v>213</v>
      </c>
    </row>
    <row r="74" spans="1:6" x14ac:dyDescent="0.3">
      <c r="A74" t="s">
        <v>221</v>
      </c>
      <c r="B74" s="76">
        <v>1131511</v>
      </c>
      <c r="C74" t="s">
        <v>212</v>
      </c>
      <c r="D74" t="s">
        <v>313</v>
      </c>
      <c r="E74" t="s">
        <v>223</v>
      </c>
      <c r="F74" t="s">
        <v>213</v>
      </c>
    </row>
    <row r="75" spans="1:6" x14ac:dyDescent="0.3">
      <c r="A75" t="s">
        <v>231</v>
      </c>
      <c r="B75" s="76">
        <v>1134082</v>
      </c>
      <c r="D75" t="s">
        <v>314</v>
      </c>
      <c r="E75" t="s">
        <v>241</v>
      </c>
      <c r="F75" t="s">
        <v>213</v>
      </c>
    </row>
    <row r="76" spans="1:6" x14ac:dyDescent="0.3">
      <c r="A76" t="s">
        <v>221</v>
      </c>
      <c r="B76" s="76">
        <v>1131526</v>
      </c>
      <c r="C76" t="s">
        <v>212</v>
      </c>
      <c r="D76" t="s">
        <v>315</v>
      </c>
      <c r="E76" t="s">
        <v>223</v>
      </c>
      <c r="F76" t="s">
        <v>213</v>
      </c>
    </row>
    <row r="77" spans="1:6" x14ac:dyDescent="0.3">
      <c r="A77" t="s">
        <v>231</v>
      </c>
      <c r="B77" s="76">
        <v>1134093</v>
      </c>
      <c r="D77" t="s">
        <v>316</v>
      </c>
      <c r="E77" t="s">
        <v>228</v>
      </c>
      <c r="F77" t="s">
        <v>213</v>
      </c>
    </row>
    <row r="78" spans="1:6" x14ac:dyDescent="0.3">
      <c r="A78" t="s">
        <v>317</v>
      </c>
      <c r="B78" s="76">
        <v>1135042</v>
      </c>
      <c r="D78" t="s">
        <v>318</v>
      </c>
      <c r="E78" t="s">
        <v>296</v>
      </c>
      <c r="F78" t="s">
        <v>213</v>
      </c>
    </row>
    <row r="79" spans="1:6" x14ac:dyDescent="0.3">
      <c r="A79" t="s">
        <v>317</v>
      </c>
      <c r="B79" s="76">
        <v>1135043</v>
      </c>
      <c r="D79" t="s">
        <v>319</v>
      </c>
      <c r="E79" t="s">
        <v>296</v>
      </c>
      <c r="F79" t="s">
        <v>213</v>
      </c>
    </row>
    <row r="80" spans="1:6" x14ac:dyDescent="0.3">
      <c r="A80" t="s">
        <v>221</v>
      </c>
      <c r="B80" s="76">
        <v>1131671</v>
      </c>
      <c r="C80" t="s">
        <v>212</v>
      </c>
      <c r="D80" t="s">
        <v>320</v>
      </c>
      <c r="E80" t="s">
        <v>223</v>
      </c>
      <c r="F80" t="s">
        <v>213</v>
      </c>
    </row>
    <row r="81" spans="1:6" x14ac:dyDescent="0.3">
      <c r="A81" t="s">
        <v>231</v>
      </c>
      <c r="B81" s="76">
        <v>1135045</v>
      </c>
      <c r="D81" t="s">
        <v>321</v>
      </c>
      <c r="E81" t="s">
        <v>322</v>
      </c>
      <c r="F81" t="s">
        <v>213</v>
      </c>
    </row>
    <row r="82" spans="1:6" x14ac:dyDescent="0.3">
      <c r="A82" t="s">
        <v>221</v>
      </c>
      <c r="B82" s="76">
        <v>1131672</v>
      </c>
      <c r="C82" t="s">
        <v>212</v>
      </c>
      <c r="D82" t="s">
        <v>323</v>
      </c>
      <c r="E82" t="s">
        <v>223</v>
      </c>
      <c r="F82" t="s">
        <v>213</v>
      </c>
    </row>
    <row r="83" spans="1:6" x14ac:dyDescent="0.3">
      <c r="A83" t="s">
        <v>231</v>
      </c>
      <c r="B83" s="76">
        <v>1135073</v>
      </c>
      <c r="D83" t="s">
        <v>324</v>
      </c>
      <c r="E83" t="s">
        <v>325</v>
      </c>
      <c r="F83" t="s">
        <v>213</v>
      </c>
    </row>
    <row r="84" spans="1:6" x14ac:dyDescent="0.3">
      <c r="A84" t="s">
        <v>301</v>
      </c>
      <c r="B84" s="76">
        <v>1132446</v>
      </c>
      <c r="D84" t="s">
        <v>326</v>
      </c>
      <c r="E84" t="s">
        <v>223</v>
      </c>
      <c r="F84" t="s">
        <v>213</v>
      </c>
    </row>
    <row r="85" spans="1:6" x14ac:dyDescent="0.3">
      <c r="A85" t="s">
        <v>299</v>
      </c>
      <c r="B85" s="76">
        <v>1132448</v>
      </c>
      <c r="D85" t="s">
        <v>327</v>
      </c>
      <c r="E85" t="s">
        <v>223</v>
      </c>
      <c r="F85" t="s">
        <v>213</v>
      </c>
    </row>
    <row r="86" spans="1:6" x14ac:dyDescent="0.3">
      <c r="A86" t="s">
        <v>299</v>
      </c>
      <c r="B86" s="76">
        <v>1132523</v>
      </c>
      <c r="D86" t="s">
        <v>328</v>
      </c>
      <c r="E86" t="s">
        <v>223</v>
      </c>
      <c r="F86" t="s">
        <v>213</v>
      </c>
    </row>
    <row r="87" spans="1:6" x14ac:dyDescent="0.3">
      <c r="A87" t="s">
        <v>221</v>
      </c>
      <c r="B87" s="76">
        <v>1132710</v>
      </c>
      <c r="C87" t="s">
        <v>212</v>
      </c>
      <c r="D87" t="s">
        <v>329</v>
      </c>
      <c r="E87" t="s">
        <v>223</v>
      </c>
      <c r="F87" t="s">
        <v>213</v>
      </c>
    </row>
    <row r="88" spans="1:6" x14ac:dyDescent="0.3">
      <c r="A88" t="s">
        <v>235</v>
      </c>
      <c r="B88" s="76">
        <v>1136084</v>
      </c>
      <c r="D88" t="s">
        <v>330</v>
      </c>
      <c r="E88" t="s">
        <v>285</v>
      </c>
      <c r="F88" t="s">
        <v>224</v>
      </c>
    </row>
    <row r="89" spans="1:6" x14ac:dyDescent="0.3">
      <c r="A89" t="s">
        <v>231</v>
      </c>
      <c r="B89" s="76">
        <v>1136085</v>
      </c>
      <c r="D89" t="s">
        <v>331</v>
      </c>
      <c r="E89" t="s">
        <v>285</v>
      </c>
      <c r="F89" t="s">
        <v>224</v>
      </c>
    </row>
    <row r="90" spans="1:6" x14ac:dyDescent="0.3">
      <c r="A90" t="s">
        <v>301</v>
      </c>
      <c r="B90" s="76">
        <v>1134079</v>
      </c>
      <c r="D90" t="s">
        <v>332</v>
      </c>
      <c r="E90" t="s">
        <v>243</v>
      </c>
      <c r="F90" t="s">
        <v>213</v>
      </c>
    </row>
    <row r="91" spans="1:6" x14ac:dyDescent="0.3">
      <c r="A91" t="s">
        <v>301</v>
      </c>
      <c r="B91" s="76">
        <v>1134080</v>
      </c>
      <c r="D91" t="s">
        <v>333</v>
      </c>
      <c r="E91" t="s">
        <v>285</v>
      </c>
      <c r="F91" t="s">
        <v>213</v>
      </c>
    </row>
    <row r="92" spans="1:6" x14ac:dyDescent="0.3">
      <c r="A92" t="s">
        <v>301</v>
      </c>
      <c r="B92" s="76">
        <v>1134083</v>
      </c>
      <c r="D92" t="s">
        <v>334</v>
      </c>
      <c r="E92" t="s">
        <v>285</v>
      </c>
      <c r="F92" t="s">
        <v>213</v>
      </c>
    </row>
    <row r="93" spans="1:6" x14ac:dyDescent="0.3">
      <c r="A93" t="s">
        <v>301</v>
      </c>
      <c r="B93" s="76">
        <v>1135044</v>
      </c>
      <c r="D93" t="s">
        <v>335</v>
      </c>
      <c r="E93" t="s">
        <v>296</v>
      </c>
      <c r="F93" t="s">
        <v>213</v>
      </c>
    </row>
    <row r="94" spans="1:6" x14ac:dyDescent="0.3">
      <c r="A94" t="s">
        <v>221</v>
      </c>
      <c r="B94" s="76">
        <v>1136000</v>
      </c>
      <c r="C94" t="s">
        <v>212</v>
      </c>
      <c r="D94" t="s">
        <v>336</v>
      </c>
      <c r="E94" t="s">
        <v>259</v>
      </c>
      <c r="F94" t="s">
        <v>213</v>
      </c>
    </row>
    <row r="95" spans="1:6" x14ac:dyDescent="0.3">
      <c r="A95" t="s">
        <v>221</v>
      </c>
      <c r="B95" s="76">
        <v>1136086</v>
      </c>
      <c r="C95" t="s">
        <v>212</v>
      </c>
      <c r="D95" t="s">
        <v>337</v>
      </c>
      <c r="E95" t="s">
        <v>230</v>
      </c>
      <c r="F95" t="s">
        <v>213</v>
      </c>
    </row>
    <row r="96" spans="1:6" x14ac:dyDescent="0.3">
      <c r="A96" t="s">
        <v>221</v>
      </c>
      <c r="B96" s="76">
        <v>1136228</v>
      </c>
      <c r="C96" t="e">
        <v>#N/A</v>
      </c>
      <c r="D96" t="s">
        <v>338</v>
      </c>
      <c r="E96" t="s">
        <v>322</v>
      </c>
      <c r="F96" t="s">
        <v>213</v>
      </c>
    </row>
    <row r="97" spans="1:6" x14ac:dyDescent="0.3">
      <c r="A97" t="s">
        <v>299</v>
      </c>
      <c r="B97" s="76">
        <v>1136229</v>
      </c>
      <c r="D97" t="s">
        <v>339</v>
      </c>
      <c r="E97" t="s">
        <v>322</v>
      </c>
      <c r="F97" t="s">
        <v>213</v>
      </c>
    </row>
    <row r="98" spans="1:6" x14ac:dyDescent="0.3">
      <c r="A98" t="s">
        <v>301</v>
      </c>
      <c r="B98" s="76">
        <v>1136230</v>
      </c>
      <c r="D98" t="s">
        <v>340</v>
      </c>
      <c r="E98" t="s">
        <v>322</v>
      </c>
      <c r="F98" t="s">
        <v>213</v>
      </c>
    </row>
    <row r="99" spans="1:6" x14ac:dyDescent="0.3">
      <c r="A99" t="s">
        <v>299</v>
      </c>
      <c r="B99" s="76">
        <v>1136231</v>
      </c>
      <c r="D99" t="s">
        <v>341</v>
      </c>
      <c r="E99" t="s">
        <v>322</v>
      </c>
      <c r="F99" t="s">
        <v>213</v>
      </c>
    </row>
    <row r="100" spans="1:6" x14ac:dyDescent="0.3">
      <c r="A100" t="s">
        <v>221</v>
      </c>
      <c r="B100" s="76">
        <v>1136232</v>
      </c>
      <c r="C100" t="s">
        <v>212</v>
      </c>
      <c r="D100" t="s">
        <v>342</v>
      </c>
      <c r="E100" t="s">
        <v>322</v>
      </c>
      <c r="F100" t="s">
        <v>213</v>
      </c>
    </row>
    <row r="101" spans="1:6" x14ac:dyDescent="0.3">
      <c r="A101" t="s">
        <v>221</v>
      </c>
      <c r="B101" s="76">
        <v>1136233</v>
      </c>
      <c r="C101" t="s">
        <v>212</v>
      </c>
      <c r="D101" t="s">
        <v>343</v>
      </c>
      <c r="E101" t="s">
        <v>322</v>
      </c>
      <c r="F101" t="s">
        <v>213</v>
      </c>
    </row>
    <row r="102" spans="1:6" x14ac:dyDescent="0.3">
      <c r="A102" t="s">
        <v>299</v>
      </c>
      <c r="B102" s="76">
        <v>1136234</v>
      </c>
      <c r="D102" t="s">
        <v>344</v>
      </c>
      <c r="E102" t="s">
        <v>322</v>
      </c>
      <c r="F102" t="s">
        <v>213</v>
      </c>
    </row>
    <row r="103" spans="1:6" x14ac:dyDescent="0.3">
      <c r="A103" t="s">
        <v>231</v>
      </c>
      <c r="B103" s="76">
        <v>1136241</v>
      </c>
      <c r="D103" t="s">
        <v>345</v>
      </c>
      <c r="E103" t="s">
        <v>322</v>
      </c>
      <c r="F103" t="s">
        <v>213</v>
      </c>
    </row>
    <row r="104" spans="1:6" x14ac:dyDescent="0.3">
      <c r="A104" t="s">
        <v>231</v>
      </c>
      <c r="B104" s="76">
        <v>1136351</v>
      </c>
      <c r="D104" t="s">
        <v>346</v>
      </c>
      <c r="E104" t="s">
        <v>230</v>
      </c>
      <c r="F104" t="s">
        <v>213</v>
      </c>
    </row>
    <row r="105" spans="1:6" x14ac:dyDescent="0.3">
      <c r="A105" t="s">
        <v>231</v>
      </c>
      <c r="B105" s="76">
        <v>1136352</v>
      </c>
      <c r="D105" t="s">
        <v>347</v>
      </c>
      <c r="E105" t="s">
        <v>230</v>
      </c>
      <c r="F105" t="s">
        <v>224</v>
      </c>
    </row>
    <row r="106" spans="1:6" x14ac:dyDescent="0.3">
      <c r="A106" t="s">
        <v>221</v>
      </c>
      <c r="B106" s="76">
        <v>1136235</v>
      </c>
      <c r="C106" t="s">
        <v>212</v>
      </c>
      <c r="D106" t="s">
        <v>348</v>
      </c>
      <c r="E106" t="s">
        <v>322</v>
      </c>
      <c r="F106" t="s">
        <v>213</v>
      </c>
    </row>
    <row r="107" spans="1:6" x14ac:dyDescent="0.3">
      <c r="A107" t="s">
        <v>221</v>
      </c>
      <c r="B107" s="76">
        <v>1136236</v>
      </c>
      <c r="C107" t="s">
        <v>212</v>
      </c>
      <c r="D107" t="s">
        <v>349</v>
      </c>
      <c r="E107" t="s">
        <v>322</v>
      </c>
      <c r="F107" t="s">
        <v>213</v>
      </c>
    </row>
    <row r="108" spans="1:6" x14ac:dyDescent="0.3">
      <c r="A108" t="s">
        <v>231</v>
      </c>
      <c r="B108" s="76">
        <v>1136576</v>
      </c>
      <c r="D108" t="s">
        <v>350</v>
      </c>
      <c r="E108" t="s">
        <v>228</v>
      </c>
      <c r="F108" t="s">
        <v>213</v>
      </c>
    </row>
    <row r="109" spans="1:6" x14ac:dyDescent="0.3">
      <c r="A109" t="s">
        <v>299</v>
      </c>
      <c r="B109" s="76">
        <v>1136237</v>
      </c>
      <c r="D109" t="s">
        <v>351</v>
      </c>
      <c r="E109" t="s">
        <v>322</v>
      </c>
      <c r="F109" t="s">
        <v>213</v>
      </c>
    </row>
    <row r="110" spans="1:6" x14ac:dyDescent="0.3">
      <c r="A110" t="s">
        <v>221</v>
      </c>
      <c r="B110" s="76">
        <v>1136238</v>
      </c>
      <c r="C110" t="s">
        <v>212</v>
      </c>
      <c r="D110" t="s">
        <v>352</v>
      </c>
      <c r="E110" t="s">
        <v>322</v>
      </c>
      <c r="F110" t="s">
        <v>213</v>
      </c>
    </row>
    <row r="111" spans="1:6" x14ac:dyDescent="0.3">
      <c r="A111" t="s">
        <v>231</v>
      </c>
      <c r="B111" s="76">
        <v>1136631</v>
      </c>
      <c r="D111" t="s">
        <v>353</v>
      </c>
      <c r="E111" t="s">
        <v>246</v>
      </c>
      <c r="F111" t="s">
        <v>213</v>
      </c>
    </row>
    <row r="112" spans="1:6" x14ac:dyDescent="0.3">
      <c r="A112" t="s">
        <v>301</v>
      </c>
      <c r="B112" s="76">
        <v>1136239</v>
      </c>
      <c r="D112" t="s">
        <v>354</v>
      </c>
      <c r="E112" t="s">
        <v>322</v>
      </c>
      <c r="F112" t="s">
        <v>213</v>
      </c>
    </row>
    <row r="113" spans="1:6" x14ac:dyDescent="0.3">
      <c r="A113" t="s">
        <v>221</v>
      </c>
      <c r="B113" s="76">
        <v>1136419</v>
      </c>
      <c r="C113" t="s">
        <v>212</v>
      </c>
      <c r="D113" t="s">
        <v>355</v>
      </c>
      <c r="E113" t="s">
        <v>322</v>
      </c>
      <c r="F113" t="s">
        <v>213</v>
      </c>
    </row>
    <row r="114" spans="1:6" x14ac:dyDescent="0.3">
      <c r="A114" t="s">
        <v>231</v>
      </c>
      <c r="B114" s="76">
        <v>1136709</v>
      </c>
      <c r="D114" t="s">
        <v>356</v>
      </c>
      <c r="E114" t="s">
        <v>228</v>
      </c>
      <c r="F114" t="s">
        <v>213</v>
      </c>
    </row>
    <row r="115" spans="1:6" x14ac:dyDescent="0.3">
      <c r="A115" t="s">
        <v>231</v>
      </c>
      <c r="B115" s="76">
        <v>1136711</v>
      </c>
      <c r="D115" t="s">
        <v>357</v>
      </c>
      <c r="E115" t="s">
        <v>228</v>
      </c>
      <c r="F115" t="s">
        <v>213</v>
      </c>
    </row>
    <row r="116" spans="1:6" x14ac:dyDescent="0.3">
      <c r="A116" t="s">
        <v>301</v>
      </c>
      <c r="B116" s="76">
        <v>1136453</v>
      </c>
      <c r="D116" t="s">
        <v>358</v>
      </c>
      <c r="E116" t="s">
        <v>253</v>
      </c>
      <c r="F116" t="s">
        <v>213</v>
      </c>
    </row>
    <row r="117" spans="1:6" x14ac:dyDescent="0.3">
      <c r="A117" t="s">
        <v>231</v>
      </c>
      <c r="B117" s="76">
        <v>1136715</v>
      </c>
      <c r="D117" t="s">
        <v>359</v>
      </c>
      <c r="E117" t="s">
        <v>228</v>
      </c>
      <c r="F117" t="s">
        <v>213</v>
      </c>
    </row>
    <row r="118" spans="1:6" x14ac:dyDescent="0.3">
      <c r="A118" t="s">
        <v>231</v>
      </c>
      <c r="B118" s="76">
        <v>1136716</v>
      </c>
      <c r="D118" t="s">
        <v>360</v>
      </c>
      <c r="E118" t="s">
        <v>228</v>
      </c>
      <c r="F118" t="s">
        <v>213</v>
      </c>
    </row>
    <row r="119" spans="1:6" x14ac:dyDescent="0.3">
      <c r="A119" t="s">
        <v>221</v>
      </c>
      <c r="B119" s="76">
        <v>1136582</v>
      </c>
      <c r="C119" t="s">
        <v>214</v>
      </c>
      <c r="D119" t="s">
        <v>361</v>
      </c>
      <c r="E119" t="s">
        <v>228</v>
      </c>
      <c r="F119" t="s">
        <v>213</v>
      </c>
    </row>
    <row r="120" spans="1:6" x14ac:dyDescent="0.3">
      <c r="A120" t="s">
        <v>221</v>
      </c>
      <c r="B120" s="76">
        <v>1136633</v>
      </c>
      <c r="C120" t="s">
        <v>214</v>
      </c>
      <c r="D120" t="s">
        <v>362</v>
      </c>
      <c r="E120" t="s">
        <v>246</v>
      </c>
      <c r="F120" t="s">
        <v>213</v>
      </c>
    </row>
    <row r="121" spans="1:6" x14ac:dyDescent="0.3">
      <c r="A121" t="s">
        <v>221</v>
      </c>
      <c r="B121" s="76">
        <v>1136646</v>
      </c>
      <c r="C121" t="s">
        <v>214</v>
      </c>
      <c r="D121" t="s">
        <v>363</v>
      </c>
      <c r="E121" t="s">
        <v>228</v>
      </c>
      <c r="F121" t="s">
        <v>213</v>
      </c>
    </row>
    <row r="122" spans="1:6" x14ac:dyDescent="0.3">
      <c r="A122" t="s">
        <v>301</v>
      </c>
      <c r="B122" s="76">
        <v>1136712</v>
      </c>
      <c r="D122" t="s">
        <v>364</v>
      </c>
      <c r="E122" t="s">
        <v>228</v>
      </c>
      <c r="F122" t="s">
        <v>213</v>
      </c>
    </row>
    <row r="123" spans="1:6" x14ac:dyDescent="0.3">
      <c r="A123" t="s">
        <v>231</v>
      </c>
      <c r="B123" s="76">
        <v>1137509</v>
      </c>
      <c r="D123" t="s">
        <v>365</v>
      </c>
      <c r="E123" t="s">
        <v>246</v>
      </c>
      <c r="F123" t="s">
        <v>213</v>
      </c>
    </row>
    <row r="124" spans="1:6" x14ac:dyDescent="0.3">
      <c r="A124" t="s">
        <v>235</v>
      </c>
      <c r="B124" s="76">
        <v>1137572</v>
      </c>
      <c r="D124" t="s">
        <v>366</v>
      </c>
      <c r="E124" t="s">
        <v>246</v>
      </c>
      <c r="F124" t="s">
        <v>213</v>
      </c>
    </row>
    <row r="125" spans="1:6" x14ac:dyDescent="0.3">
      <c r="A125" t="s">
        <v>288</v>
      </c>
      <c r="B125" s="76">
        <v>1137577</v>
      </c>
      <c r="D125" t="s">
        <v>367</v>
      </c>
      <c r="E125" t="s">
        <v>246</v>
      </c>
      <c r="F125" t="s">
        <v>213</v>
      </c>
    </row>
    <row r="126" spans="1:6" x14ac:dyDescent="0.3">
      <c r="A126" t="s">
        <v>231</v>
      </c>
      <c r="B126" s="76">
        <v>1137584</v>
      </c>
      <c r="D126" t="s">
        <v>368</v>
      </c>
      <c r="E126" t="s">
        <v>246</v>
      </c>
      <c r="F126" t="s">
        <v>213</v>
      </c>
    </row>
    <row r="127" spans="1:6" x14ac:dyDescent="0.3">
      <c r="A127" t="s">
        <v>231</v>
      </c>
      <c r="B127" s="76">
        <v>1137752</v>
      </c>
      <c r="D127" t="s">
        <v>369</v>
      </c>
      <c r="E127" t="s">
        <v>253</v>
      </c>
      <c r="F127" t="s">
        <v>213</v>
      </c>
    </row>
    <row r="128" spans="1:6" x14ac:dyDescent="0.3">
      <c r="A128" t="s">
        <v>235</v>
      </c>
      <c r="B128" s="76">
        <v>1137860</v>
      </c>
      <c r="D128" t="s">
        <v>370</v>
      </c>
      <c r="E128" t="s">
        <v>246</v>
      </c>
      <c r="F128" t="s">
        <v>213</v>
      </c>
    </row>
    <row r="129" spans="1:6" x14ac:dyDescent="0.3">
      <c r="A129" t="s">
        <v>301</v>
      </c>
      <c r="B129" s="76">
        <v>1136931</v>
      </c>
      <c r="D129" t="s">
        <v>371</v>
      </c>
      <c r="E129" t="s">
        <v>246</v>
      </c>
      <c r="F129" t="s">
        <v>213</v>
      </c>
    </row>
    <row r="130" spans="1:6" x14ac:dyDescent="0.3">
      <c r="A130" t="s">
        <v>231</v>
      </c>
      <c r="B130" s="76">
        <v>1137996</v>
      </c>
      <c r="D130" t="s">
        <v>372</v>
      </c>
      <c r="E130" t="s">
        <v>230</v>
      </c>
      <c r="F130" t="s">
        <v>224</v>
      </c>
    </row>
    <row r="131" spans="1:6" x14ac:dyDescent="0.3">
      <c r="A131" t="s">
        <v>288</v>
      </c>
      <c r="B131" s="76">
        <v>1138326</v>
      </c>
      <c r="D131" t="s">
        <v>373</v>
      </c>
      <c r="E131" t="s">
        <v>253</v>
      </c>
      <c r="F131" t="s">
        <v>213</v>
      </c>
    </row>
    <row r="132" spans="1:6" x14ac:dyDescent="0.3">
      <c r="A132" t="s">
        <v>301</v>
      </c>
      <c r="B132" s="76">
        <v>1136932</v>
      </c>
      <c r="D132" t="s">
        <v>374</v>
      </c>
      <c r="E132" t="s">
        <v>246</v>
      </c>
      <c r="F132" t="s">
        <v>213</v>
      </c>
    </row>
    <row r="133" spans="1:6" x14ac:dyDescent="0.3">
      <c r="A133" t="s">
        <v>301</v>
      </c>
      <c r="B133" s="76">
        <v>1136933</v>
      </c>
      <c r="D133" t="s">
        <v>375</v>
      </c>
      <c r="E133" t="s">
        <v>246</v>
      </c>
      <c r="F133" t="s">
        <v>213</v>
      </c>
    </row>
    <row r="134" spans="1:6" x14ac:dyDescent="0.3">
      <c r="A134" t="s">
        <v>301</v>
      </c>
      <c r="B134" s="76">
        <v>1137364</v>
      </c>
      <c r="D134" t="s">
        <v>376</v>
      </c>
      <c r="E134" t="s">
        <v>246</v>
      </c>
      <c r="F134" t="s">
        <v>213</v>
      </c>
    </row>
    <row r="135" spans="1:6" x14ac:dyDescent="0.3">
      <c r="A135" t="s">
        <v>231</v>
      </c>
      <c r="B135" s="76">
        <v>1138763</v>
      </c>
      <c r="D135" t="s">
        <v>377</v>
      </c>
      <c r="E135" t="s">
        <v>285</v>
      </c>
      <c r="F135" t="s">
        <v>213</v>
      </c>
    </row>
    <row r="136" spans="1:6" x14ac:dyDescent="0.3">
      <c r="A136" t="s">
        <v>235</v>
      </c>
      <c r="B136" s="76">
        <v>1138769</v>
      </c>
      <c r="D136" t="s">
        <v>378</v>
      </c>
      <c r="E136" t="s">
        <v>253</v>
      </c>
      <c r="F136" t="s">
        <v>213</v>
      </c>
    </row>
    <row r="137" spans="1:6" x14ac:dyDescent="0.3">
      <c r="A137" t="s">
        <v>235</v>
      </c>
      <c r="B137" s="76">
        <v>1138770</v>
      </c>
      <c r="D137" t="s">
        <v>379</v>
      </c>
      <c r="E137" t="s">
        <v>253</v>
      </c>
      <c r="F137" t="s">
        <v>213</v>
      </c>
    </row>
    <row r="138" spans="1:6" x14ac:dyDescent="0.3">
      <c r="A138" t="s">
        <v>299</v>
      </c>
      <c r="B138" s="76">
        <v>1138330</v>
      </c>
      <c r="D138" t="s">
        <v>380</v>
      </c>
      <c r="E138" t="s">
        <v>228</v>
      </c>
      <c r="F138" t="s">
        <v>213</v>
      </c>
    </row>
    <row r="139" spans="1:6" x14ac:dyDescent="0.3">
      <c r="A139" t="s">
        <v>221</v>
      </c>
      <c r="B139" s="76">
        <v>1138337</v>
      </c>
      <c r="C139" t="e">
        <v>#N/A</v>
      </c>
      <c r="D139" t="s">
        <v>381</v>
      </c>
      <c r="E139" t="s">
        <v>234</v>
      </c>
      <c r="F139" t="s">
        <v>213</v>
      </c>
    </row>
    <row r="140" spans="1:6" x14ac:dyDescent="0.3">
      <c r="A140" t="s">
        <v>221</v>
      </c>
      <c r="B140" s="76">
        <v>1138339</v>
      </c>
      <c r="C140" t="s">
        <v>212</v>
      </c>
      <c r="D140" t="s">
        <v>382</v>
      </c>
      <c r="E140" t="s">
        <v>234</v>
      </c>
      <c r="F140" t="s">
        <v>213</v>
      </c>
    </row>
    <row r="141" spans="1:6" x14ac:dyDescent="0.3">
      <c r="A141" t="s">
        <v>299</v>
      </c>
      <c r="B141" s="76">
        <v>1138913</v>
      </c>
      <c r="D141" t="s">
        <v>383</v>
      </c>
      <c r="E141" t="s">
        <v>259</v>
      </c>
      <c r="F141" t="s">
        <v>213</v>
      </c>
    </row>
    <row r="142" spans="1:6" x14ac:dyDescent="0.3">
      <c r="A142" t="s">
        <v>299</v>
      </c>
      <c r="B142" s="76">
        <v>1138914</v>
      </c>
      <c r="D142" t="s">
        <v>384</v>
      </c>
      <c r="E142" t="s">
        <v>259</v>
      </c>
      <c r="F142" t="s">
        <v>213</v>
      </c>
    </row>
    <row r="143" spans="1:6" x14ac:dyDescent="0.3">
      <c r="A143" t="s">
        <v>299</v>
      </c>
      <c r="B143" s="76">
        <v>1138918</v>
      </c>
      <c r="D143" t="s">
        <v>385</v>
      </c>
      <c r="E143" t="s">
        <v>228</v>
      </c>
      <c r="F143" t="s">
        <v>213</v>
      </c>
    </row>
    <row r="144" spans="1:6" x14ac:dyDescent="0.3">
      <c r="A144" t="s">
        <v>299</v>
      </c>
      <c r="B144" s="76">
        <v>1138947</v>
      </c>
      <c r="D144" t="s">
        <v>386</v>
      </c>
      <c r="E144" t="s">
        <v>322</v>
      </c>
      <c r="F144" t="s">
        <v>213</v>
      </c>
    </row>
    <row r="145" spans="1:6" x14ac:dyDescent="0.3">
      <c r="A145" t="s">
        <v>231</v>
      </c>
      <c r="B145" s="76">
        <v>1139147</v>
      </c>
      <c r="D145" t="s">
        <v>387</v>
      </c>
      <c r="E145" t="s">
        <v>230</v>
      </c>
      <c r="F145" t="s">
        <v>213</v>
      </c>
    </row>
    <row r="146" spans="1:6" x14ac:dyDescent="0.3">
      <c r="A146" t="s">
        <v>231</v>
      </c>
      <c r="B146" s="76">
        <v>1139236</v>
      </c>
      <c r="D146" t="s">
        <v>388</v>
      </c>
      <c r="E146" t="s">
        <v>253</v>
      </c>
      <c r="F146" t="s">
        <v>213</v>
      </c>
    </row>
    <row r="147" spans="1:6" x14ac:dyDescent="0.3">
      <c r="A147" t="s">
        <v>301</v>
      </c>
      <c r="B147" s="76">
        <v>1139144</v>
      </c>
      <c r="D147" t="s">
        <v>389</v>
      </c>
      <c r="E147" t="s">
        <v>223</v>
      </c>
      <c r="F147" t="s">
        <v>213</v>
      </c>
    </row>
    <row r="148" spans="1:6" x14ac:dyDescent="0.3">
      <c r="A148" t="s">
        <v>301</v>
      </c>
      <c r="B148" s="76">
        <v>1139145</v>
      </c>
      <c r="D148" t="s">
        <v>390</v>
      </c>
      <c r="E148" t="s">
        <v>285</v>
      </c>
      <c r="F148" t="s">
        <v>213</v>
      </c>
    </row>
    <row r="149" spans="1:6" x14ac:dyDescent="0.3">
      <c r="A149" t="s">
        <v>301</v>
      </c>
      <c r="B149" s="76">
        <v>1139146</v>
      </c>
      <c r="D149" t="s">
        <v>391</v>
      </c>
      <c r="E149" t="s">
        <v>230</v>
      </c>
      <c r="F149" t="s">
        <v>213</v>
      </c>
    </row>
    <row r="150" spans="1:6" x14ac:dyDescent="0.3">
      <c r="A150" t="s">
        <v>299</v>
      </c>
      <c r="B150" s="76">
        <v>1139286</v>
      </c>
      <c r="D150" t="s">
        <v>392</v>
      </c>
      <c r="E150" t="s">
        <v>325</v>
      </c>
      <c r="F150" t="s">
        <v>213</v>
      </c>
    </row>
    <row r="151" spans="1:6" x14ac:dyDescent="0.3">
      <c r="A151" t="s">
        <v>299</v>
      </c>
      <c r="B151" s="76">
        <v>1139716</v>
      </c>
      <c r="D151" t="s">
        <v>393</v>
      </c>
      <c r="E151" t="s">
        <v>223</v>
      </c>
      <c r="F151" t="s">
        <v>213</v>
      </c>
    </row>
    <row r="152" spans="1:6" x14ac:dyDescent="0.3">
      <c r="A152" t="s">
        <v>221</v>
      </c>
      <c r="B152" s="76">
        <v>1139744</v>
      </c>
      <c r="C152" t="e">
        <v>#N/A</v>
      </c>
      <c r="D152" t="s">
        <v>394</v>
      </c>
      <c r="E152" t="s">
        <v>253</v>
      </c>
      <c r="F152" t="s">
        <v>213</v>
      </c>
    </row>
    <row r="153" spans="1:6" x14ac:dyDescent="0.3">
      <c r="A153" t="s">
        <v>231</v>
      </c>
      <c r="B153" s="76">
        <v>1139815</v>
      </c>
      <c r="D153" t="s">
        <v>395</v>
      </c>
      <c r="E153" t="s">
        <v>246</v>
      </c>
      <c r="F153" t="s">
        <v>213</v>
      </c>
    </row>
    <row r="154" spans="1:6" x14ac:dyDescent="0.3">
      <c r="A154" t="s">
        <v>396</v>
      </c>
      <c r="B154" s="76">
        <v>1139749</v>
      </c>
      <c r="C154" t="e">
        <v>#N/A</v>
      </c>
      <c r="D154" t="s">
        <v>397</v>
      </c>
      <c r="E154" t="s">
        <v>259</v>
      </c>
      <c r="F154" t="s">
        <v>213</v>
      </c>
    </row>
    <row r="155" spans="1:6" x14ac:dyDescent="0.3">
      <c r="A155" t="s">
        <v>396</v>
      </c>
      <c r="B155" s="76">
        <v>1139810</v>
      </c>
      <c r="C155" t="e">
        <v>#N/A</v>
      </c>
      <c r="D155" t="s">
        <v>398</v>
      </c>
      <c r="E155" t="s">
        <v>259</v>
      </c>
      <c r="F155" t="s">
        <v>213</v>
      </c>
    </row>
    <row r="156" spans="1:6" x14ac:dyDescent="0.3">
      <c r="A156" t="s">
        <v>396</v>
      </c>
      <c r="B156" s="76">
        <v>1139811</v>
      </c>
      <c r="C156" t="e">
        <v>#N/A</v>
      </c>
      <c r="D156" t="s">
        <v>399</v>
      </c>
      <c r="E156" t="s">
        <v>259</v>
      </c>
      <c r="F156" t="s">
        <v>213</v>
      </c>
    </row>
    <row r="157" spans="1:6" x14ac:dyDescent="0.3">
      <c r="A157" t="s">
        <v>301</v>
      </c>
      <c r="B157" s="76">
        <v>1140858</v>
      </c>
      <c r="D157" t="s">
        <v>400</v>
      </c>
      <c r="E157" t="s">
        <v>246</v>
      </c>
      <c r="F157" t="s">
        <v>213</v>
      </c>
    </row>
    <row r="158" spans="1:6" x14ac:dyDescent="0.3">
      <c r="A158" t="s">
        <v>299</v>
      </c>
      <c r="B158" s="76">
        <v>1140905</v>
      </c>
      <c r="D158" t="s">
        <v>401</v>
      </c>
      <c r="E158" t="s">
        <v>322</v>
      </c>
      <c r="F158" t="s">
        <v>213</v>
      </c>
    </row>
    <row r="159" spans="1:6" x14ac:dyDescent="0.3">
      <c r="A159" t="s">
        <v>301</v>
      </c>
      <c r="B159" s="76">
        <v>1140906</v>
      </c>
      <c r="D159" t="s">
        <v>402</v>
      </c>
      <c r="E159" t="s">
        <v>322</v>
      </c>
      <c r="F159" t="s">
        <v>213</v>
      </c>
    </row>
    <row r="160" spans="1:6" x14ac:dyDescent="0.3">
      <c r="A160" t="s">
        <v>231</v>
      </c>
      <c r="B160" s="76">
        <v>1141250</v>
      </c>
      <c r="D160" t="s">
        <v>403</v>
      </c>
      <c r="E160" t="s">
        <v>228</v>
      </c>
      <c r="F160" t="s">
        <v>213</v>
      </c>
    </row>
    <row r="161" spans="1:6" x14ac:dyDescent="0.3">
      <c r="A161" t="s">
        <v>301</v>
      </c>
      <c r="B161" s="76">
        <v>1141001</v>
      </c>
      <c r="D161" t="s">
        <v>404</v>
      </c>
      <c r="E161" t="s">
        <v>246</v>
      </c>
      <c r="F161" t="s">
        <v>213</v>
      </c>
    </row>
    <row r="162" spans="1:6" x14ac:dyDescent="0.3">
      <c r="A162" t="s">
        <v>221</v>
      </c>
      <c r="B162" s="76">
        <v>1141044</v>
      </c>
      <c r="C162" t="e">
        <v>#N/A</v>
      </c>
      <c r="D162" t="s">
        <v>405</v>
      </c>
      <c r="E162" t="s">
        <v>230</v>
      </c>
      <c r="F162" t="s">
        <v>213</v>
      </c>
    </row>
    <row r="163" spans="1:6" x14ac:dyDescent="0.3">
      <c r="A163" t="s">
        <v>221</v>
      </c>
      <c r="B163" s="76">
        <v>1141111</v>
      </c>
      <c r="C163" t="e">
        <v>#N/A</v>
      </c>
      <c r="D163" t="s">
        <v>406</v>
      </c>
      <c r="E163" t="s">
        <v>285</v>
      </c>
      <c r="F163" t="s">
        <v>213</v>
      </c>
    </row>
    <row r="164" spans="1:6" x14ac:dyDescent="0.3">
      <c r="A164" t="s">
        <v>396</v>
      </c>
      <c r="B164" s="76">
        <v>1141401</v>
      </c>
      <c r="C164" t="e">
        <v>#N/A</v>
      </c>
      <c r="D164" t="s">
        <v>407</v>
      </c>
      <c r="E164" t="s">
        <v>228</v>
      </c>
      <c r="F164" t="s">
        <v>213</v>
      </c>
    </row>
    <row r="165" spans="1:6" x14ac:dyDescent="0.3">
      <c r="A165" t="s">
        <v>396</v>
      </c>
      <c r="B165" s="76">
        <v>1141464</v>
      </c>
      <c r="C165" t="e">
        <v>#N/A</v>
      </c>
      <c r="D165" t="s">
        <v>408</v>
      </c>
      <c r="E165" t="s">
        <v>325</v>
      </c>
      <c r="F165" t="s">
        <v>213</v>
      </c>
    </row>
    <row r="166" spans="1:6" x14ac:dyDescent="0.3">
      <c r="A166" t="s">
        <v>231</v>
      </c>
      <c r="B166" s="76">
        <v>1141580</v>
      </c>
      <c r="D166" t="s">
        <v>409</v>
      </c>
      <c r="E166" t="s">
        <v>230</v>
      </c>
      <c r="F166" t="s">
        <v>213</v>
      </c>
    </row>
    <row r="167" spans="1:6" x14ac:dyDescent="0.3">
      <c r="A167" t="s">
        <v>231</v>
      </c>
      <c r="B167" s="76">
        <v>1141581</v>
      </c>
      <c r="D167" t="s">
        <v>410</v>
      </c>
      <c r="E167" t="s">
        <v>230</v>
      </c>
      <c r="F167" t="s">
        <v>213</v>
      </c>
    </row>
    <row r="168" spans="1:6" x14ac:dyDescent="0.3">
      <c r="A168" t="s">
        <v>396</v>
      </c>
      <c r="B168" s="76">
        <v>1141505</v>
      </c>
      <c r="C168" t="e">
        <v>#N/A</v>
      </c>
      <c r="D168" t="s">
        <v>411</v>
      </c>
      <c r="E168" t="s">
        <v>253</v>
      </c>
      <c r="F168" t="s">
        <v>213</v>
      </c>
    </row>
    <row r="169" spans="1:6" x14ac:dyDescent="0.3">
      <c r="A169" t="s">
        <v>231</v>
      </c>
      <c r="B169" s="76" t="s">
        <v>412</v>
      </c>
      <c r="D169" t="s">
        <v>413</v>
      </c>
      <c r="E169" t="s">
        <v>223</v>
      </c>
      <c r="F169" t="s">
        <v>213</v>
      </c>
    </row>
    <row r="170" spans="1:6" x14ac:dyDescent="0.3">
      <c r="A170" t="s">
        <v>231</v>
      </c>
      <c r="B170" s="76" t="s">
        <v>414</v>
      </c>
      <c r="D170" t="s">
        <v>415</v>
      </c>
      <c r="E170" t="s">
        <v>223</v>
      </c>
      <c r="F170" t="s">
        <v>213</v>
      </c>
    </row>
    <row r="171" spans="1:6" x14ac:dyDescent="0.3">
      <c r="A171" t="s">
        <v>396</v>
      </c>
      <c r="B171" s="76">
        <v>1141507</v>
      </c>
      <c r="C171" t="e">
        <v>#N/A</v>
      </c>
      <c r="D171" t="s">
        <v>416</v>
      </c>
      <c r="E171" t="s">
        <v>253</v>
      </c>
      <c r="F171" t="s">
        <v>213</v>
      </c>
    </row>
    <row r="172" spans="1:6" x14ac:dyDescent="0.3">
      <c r="A172" t="s">
        <v>396</v>
      </c>
      <c r="B172" s="76">
        <v>1141509</v>
      </c>
      <c r="C172" t="e">
        <v>#N/A</v>
      </c>
      <c r="D172" t="s">
        <v>417</v>
      </c>
      <c r="E172" t="s">
        <v>253</v>
      </c>
      <c r="F172" t="s">
        <v>213</v>
      </c>
    </row>
    <row r="173" spans="1:6" x14ac:dyDescent="0.3">
      <c r="A173" t="s">
        <v>299</v>
      </c>
      <c r="B173" s="76">
        <v>1141625</v>
      </c>
      <c r="D173" t="s">
        <v>418</v>
      </c>
      <c r="E173" t="s">
        <v>228</v>
      </c>
      <c r="F173" t="s">
        <v>213</v>
      </c>
    </row>
    <row r="174" spans="1:6" x14ac:dyDescent="0.3">
      <c r="A174" t="s">
        <v>301</v>
      </c>
      <c r="B174" s="76" t="s">
        <v>419</v>
      </c>
      <c r="D174" t="s">
        <v>420</v>
      </c>
      <c r="E174" t="s">
        <v>230</v>
      </c>
      <c r="F174" t="s">
        <v>213</v>
      </c>
    </row>
    <row r="175" spans="1:6" x14ac:dyDescent="0.3">
      <c r="A175" t="s">
        <v>301</v>
      </c>
      <c r="B175" s="76" t="s">
        <v>421</v>
      </c>
      <c r="D175" t="s">
        <v>422</v>
      </c>
      <c r="E175" t="s">
        <v>253</v>
      </c>
      <c r="F175" t="s">
        <v>213</v>
      </c>
    </row>
    <row r="176" spans="1:6" x14ac:dyDescent="0.3">
      <c r="A176" t="s">
        <v>301</v>
      </c>
      <c r="B176" s="76" t="s">
        <v>423</v>
      </c>
      <c r="D176" t="s">
        <v>424</v>
      </c>
      <c r="E176" t="s">
        <v>228</v>
      </c>
      <c r="F176" t="s">
        <v>213</v>
      </c>
    </row>
    <row r="177" spans="1:6" x14ac:dyDescent="0.3">
      <c r="A177" t="s">
        <v>301</v>
      </c>
      <c r="B177" s="76" t="s">
        <v>425</v>
      </c>
      <c r="D177" t="s">
        <v>426</v>
      </c>
      <c r="E177" t="s">
        <v>228</v>
      </c>
      <c r="F177" t="s">
        <v>213</v>
      </c>
    </row>
    <row r="178" spans="1:6" x14ac:dyDescent="0.3">
      <c r="A178" t="s">
        <v>301</v>
      </c>
      <c r="B178" s="76" t="s">
        <v>427</v>
      </c>
      <c r="D178" t="s">
        <v>428</v>
      </c>
      <c r="E178" t="s">
        <v>228</v>
      </c>
      <c r="F178" t="s">
        <v>213</v>
      </c>
    </row>
    <row r="179" spans="1:6" x14ac:dyDescent="0.3">
      <c r="A179" t="s">
        <v>301</v>
      </c>
      <c r="B179" s="76">
        <v>2021001</v>
      </c>
      <c r="D179" t="s">
        <v>429</v>
      </c>
      <c r="E179" t="s">
        <v>228</v>
      </c>
      <c r="F179" t="s">
        <v>213</v>
      </c>
    </row>
    <row r="180" spans="1:6" x14ac:dyDescent="0.3">
      <c r="A180" t="s">
        <v>301</v>
      </c>
      <c r="B180" s="76">
        <v>2021002</v>
      </c>
      <c r="D180" t="s">
        <v>430</v>
      </c>
      <c r="E180" t="s">
        <v>230</v>
      </c>
      <c r="F180" t="s">
        <v>213</v>
      </c>
    </row>
    <row r="181" spans="1:6" x14ac:dyDescent="0.3">
      <c r="A181" t="s">
        <v>301</v>
      </c>
      <c r="B181" s="76">
        <v>2021003</v>
      </c>
      <c r="D181" t="s">
        <v>431</v>
      </c>
      <c r="E181" t="s">
        <v>230</v>
      </c>
      <c r="F181" t="s">
        <v>213</v>
      </c>
    </row>
    <row r="182" spans="1:6" x14ac:dyDescent="0.3">
      <c r="A182" t="s">
        <v>301</v>
      </c>
      <c r="B182" s="76">
        <v>2021004</v>
      </c>
      <c r="D182" t="s">
        <v>432</v>
      </c>
      <c r="E182" t="s">
        <v>223</v>
      </c>
      <c r="F182" t="s">
        <v>213</v>
      </c>
    </row>
    <row r="183" spans="1:6" x14ac:dyDescent="0.3">
      <c r="A183" t="s">
        <v>301</v>
      </c>
      <c r="B183" s="76">
        <v>2021005</v>
      </c>
      <c r="D183" t="s">
        <v>433</v>
      </c>
      <c r="E183" t="s">
        <v>230</v>
      </c>
      <c r="F183" t="s">
        <v>213</v>
      </c>
    </row>
    <row r="184" spans="1:6" x14ac:dyDescent="0.3">
      <c r="A184" t="s">
        <v>434</v>
      </c>
      <c r="B184" s="76">
        <v>1026676</v>
      </c>
      <c r="D184" t="s">
        <v>435</v>
      </c>
      <c r="E184" t="s">
        <v>259</v>
      </c>
      <c r="F184" t="s">
        <v>213</v>
      </c>
    </row>
    <row r="185" spans="1:6" x14ac:dyDescent="0.3">
      <c r="A185" t="s">
        <v>301</v>
      </c>
      <c r="B185" s="76">
        <v>2021006</v>
      </c>
      <c r="D185" t="s">
        <v>436</v>
      </c>
      <c r="E185" t="s">
        <v>285</v>
      </c>
      <c r="F185" t="s">
        <v>213</v>
      </c>
    </row>
    <row r="186" spans="1:6" x14ac:dyDescent="0.3">
      <c r="A186" t="s">
        <v>301</v>
      </c>
      <c r="B186" s="76">
        <v>2021007</v>
      </c>
      <c r="D186" t="s">
        <v>437</v>
      </c>
      <c r="E186" t="s">
        <v>285</v>
      </c>
      <c r="F186" t="s">
        <v>213</v>
      </c>
    </row>
    <row r="187" spans="1:6" x14ac:dyDescent="0.3">
      <c r="A187" t="s">
        <v>396</v>
      </c>
      <c r="B187" s="76">
        <v>1026677</v>
      </c>
      <c r="C187" t="e">
        <v>#N/A</v>
      </c>
      <c r="D187" t="s">
        <v>438</v>
      </c>
      <c r="E187" t="s">
        <v>259</v>
      </c>
      <c r="F187" t="s">
        <v>213</v>
      </c>
    </row>
    <row r="188" spans="1:6" x14ac:dyDescent="0.3">
      <c r="A188" t="s">
        <v>396</v>
      </c>
      <c r="B188" s="76">
        <v>1026678</v>
      </c>
      <c r="C188" t="e">
        <v>#N/A</v>
      </c>
      <c r="D188" t="s">
        <v>439</v>
      </c>
      <c r="E188" t="s">
        <v>259</v>
      </c>
      <c r="F188" t="s">
        <v>213</v>
      </c>
    </row>
    <row r="189" spans="1:6" x14ac:dyDescent="0.3">
      <c r="A189" t="s">
        <v>396</v>
      </c>
      <c r="B189" s="76">
        <v>1026726</v>
      </c>
      <c r="C189" t="e">
        <v>#N/A</v>
      </c>
      <c r="D189" t="s">
        <v>440</v>
      </c>
      <c r="E189" t="s">
        <v>259</v>
      </c>
      <c r="F189" t="s">
        <v>213</v>
      </c>
    </row>
    <row r="190" spans="1:6" x14ac:dyDescent="0.3">
      <c r="A190" t="s">
        <v>396</v>
      </c>
      <c r="B190" s="76">
        <v>1026727</v>
      </c>
      <c r="C190" t="e">
        <v>#N/A</v>
      </c>
      <c r="D190" t="s">
        <v>441</v>
      </c>
      <c r="E190" t="s">
        <v>259</v>
      </c>
      <c r="F190" t="s">
        <v>213</v>
      </c>
    </row>
    <row r="191" spans="1:6" x14ac:dyDescent="0.3">
      <c r="A191" t="s">
        <v>396</v>
      </c>
      <c r="B191" s="76">
        <v>1026728</v>
      </c>
      <c r="C191" t="e">
        <v>#N/A</v>
      </c>
      <c r="D191" t="s">
        <v>442</v>
      </c>
      <c r="E191" t="s">
        <v>259</v>
      </c>
      <c r="F191" t="s">
        <v>213</v>
      </c>
    </row>
    <row r="192" spans="1:6" x14ac:dyDescent="0.3">
      <c r="A192" t="s">
        <v>396</v>
      </c>
      <c r="B192" s="76">
        <v>1026729</v>
      </c>
      <c r="C192" t="e">
        <v>#N/A</v>
      </c>
      <c r="D192" t="s">
        <v>443</v>
      </c>
      <c r="E192" t="s">
        <v>259</v>
      </c>
      <c r="F192" t="s">
        <v>213</v>
      </c>
    </row>
    <row r="193" spans="1:6" x14ac:dyDescent="0.3">
      <c r="A193" t="s">
        <v>434</v>
      </c>
      <c r="B193" s="76">
        <v>1026732</v>
      </c>
      <c r="D193" t="s">
        <v>444</v>
      </c>
      <c r="E193" t="s">
        <v>259</v>
      </c>
      <c r="F193" t="s">
        <v>213</v>
      </c>
    </row>
    <row r="194" spans="1:6" x14ac:dyDescent="0.3">
      <c r="A194" t="s">
        <v>396</v>
      </c>
      <c r="B194" s="76">
        <v>1026730</v>
      </c>
      <c r="C194" t="e">
        <v>#N/A</v>
      </c>
      <c r="D194" t="s">
        <v>445</v>
      </c>
      <c r="E194" t="s">
        <v>259</v>
      </c>
      <c r="F194" t="s">
        <v>213</v>
      </c>
    </row>
    <row r="195" spans="1:6" x14ac:dyDescent="0.3">
      <c r="A195" t="s">
        <v>396</v>
      </c>
      <c r="B195" s="76">
        <v>1026731</v>
      </c>
      <c r="C195" t="e">
        <v>#N/A</v>
      </c>
      <c r="D195" t="s">
        <v>446</v>
      </c>
      <c r="E195" t="s">
        <v>259</v>
      </c>
      <c r="F195" t="s">
        <v>213</v>
      </c>
    </row>
    <row r="196" spans="1:6" x14ac:dyDescent="0.3">
      <c r="A196" t="s">
        <v>396</v>
      </c>
      <c r="B196" s="76">
        <v>1026734</v>
      </c>
      <c r="C196" t="e">
        <v>#N/A</v>
      </c>
      <c r="D196" t="s">
        <v>447</v>
      </c>
      <c r="E196" t="s">
        <v>259</v>
      </c>
      <c r="F196" t="s">
        <v>213</v>
      </c>
    </row>
    <row r="197" spans="1:6" x14ac:dyDescent="0.3">
      <c r="A197" t="s">
        <v>396</v>
      </c>
      <c r="B197" s="76">
        <v>1026735</v>
      </c>
      <c r="C197" t="e">
        <v>#N/A</v>
      </c>
      <c r="D197" t="s">
        <v>448</v>
      </c>
      <c r="E197" t="s">
        <v>259</v>
      </c>
      <c r="F197" t="s">
        <v>213</v>
      </c>
    </row>
    <row r="198" spans="1:6" x14ac:dyDescent="0.3">
      <c r="A198" t="s">
        <v>396</v>
      </c>
      <c r="B198" s="76">
        <v>1026736</v>
      </c>
      <c r="C198" t="e">
        <v>#N/A</v>
      </c>
      <c r="D198" t="s">
        <v>449</v>
      </c>
      <c r="E198" t="s">
        <v>259</v>
      </c>
      <c r="F198" t="s">
        <v>213</v>
      </c>
    </row>
    <row r="199" spans="1:6" x14ac:dyDescent="0.3">
      <c r="A199" t="s">
        <v>396</v>
      </c>
      <c r="B199" s="76">
        <v>1026737</v>
      </c>
      <c r="C199" t="e">
        <v>#N/A</v>
      </c>
      <c r="D199" t="s">
        <v>450</v>
      </c>
      <c r="E199" t="s">
        <v>259</v>
      </c>
      <c r="F199" t="s">
        <v>213</v>
      </c>
    </row>
    <row r="200" spans="1:6" x14ac:dyDescent="0.3">
      <c r="A200" t="s">
        <v>396</v>
      </c>
      <c r="B200" s="76">
        <v>1026738</v>
      </c>
      <c r="C200" t="e">
        <v>#N/A</v>
      </c>
      <c r="D200" t="s">
        <v>451</v>
      </c>
      <c r="E200" t="s">
        <v>259</v>
      </c>
      <c r="F200" t="s">
        <v>213</v>
      </c>
    </row>
    <row r="201" spans="1:6" x14ac:dyDescent="0.3">
      <c r="A201" t="s">
        <v>396</v>
      </c>
      <c r="B201" s="76">
        <v>1026739</v>
      </c>
      <c r="C201" t="e">
        <v>#N/A</v>
      </c>
      <c r="D201" t="s">
        <v>452</v>
      </c>
      <c r="E201" t="s">
        <v>259</v>
      </c>
      <c r="F201" t="s">
        <v>213</v>
      </c>
    </row>
    <row r="202" spans="1:6" x14ac:dyDescent="0.3">
      <c r="A202" t="s">
        <v>396</v>
      </c>
      <c r="B202" s="76">
        <v>1026740</v>
      </c>
      <c r="C202" t="e">
        <v>#N/A</v>
      </c>
      <c r="D202" t="s">
        <v>453</v>
      </c>
      <c r="E202" t="s">
        <v>259</v>
      </c>
      <c r="F202" t="s">
        <v>213</v>
      </c>
    </row>
    <row r="203" spans="1:6" x14ac:dyDescent="0.3">
      <c r="A203" t="s">
        <v>396</v>
      </c>
      <c r="B203" s="76">
        <v>1026742</v>
      </c>
      <c r="C203" t="e">
        <v>#N/A</v>
      </c>
      <c r="D203" t="s">
        <v>454</v>
      </c>
      <c r="E203" t="s">
        <v>259</v>
      </c>
      <c r="F203" t="s">
        <v>213</v>
      </c>
    </row>
    <row r="204" spans="1:6" x14ac:dyDescent="0.3">
      <c r="A204" t="s">
        <v>396</v>
      </c>
      <c r="B204" s="76">
        <v>1026789</v>
      </c>
      <c r="C204" t="e">
        <v>#N/A</v>
      </c>
      <c r="D204" t="s">
        <v>455</v>
      </c>
      <c r="E204" t="s">
        <v>259</v>
      </c>
      <c r="F204" t="s">
        <v>213</v>
      </c>
    </row>
    <row r="205" spans="1:6" x14ac:dyDescent="0.3">
      <c r="A205" t="s">
        <v>396</v>
      </c>
      <c r="B205" s="76">
        <v>1026790</v>
      </c>
      <c r="C205" t="e">
        <v>#N/A</v>
      </c>
      <c r="D205" t="s">
        <v>456</v>
      </c>
      <c r="E205" t="s">
        <v>259</v>
      </c>
      <c r="F205" t="s">
        <v>213</v>
      </c>
    </row>
    <row r="206" spans="1:6" x14ac:dyDescent="0.3">
      <c r="A206" t="s">
        <v>396</v>
      </c>
      <c r="B206" s="76">
        <v>1026791</v>
      </c>
      <c r="C206" t="e">
        <v>#N/A</v>
      </c>
      <c r="D206" t="s">
        <v>457</v>
      </c>
      <c r="E206" t="s">
        <v>259</v>
      </c>
      <c r="F206" t="s">
        <v>213</v>
      </c>
    </row>
    <row r="207" spans="1:6" x14ac:dyDescent="0.3">
      <c r="A207" t="s">
        <v>396</v>
      </c>
      <c r="B207" s="76">
        <v>1026792</v>
      </c>
      <c r="C207" t="e">
        <v>#N/A</v>
      </c>
      <c r="D207" t="s">
        <v>458</v>
      </c>
      <c r="E207" t="s">
        <v>259</v>
      </c>
      <c r="F207" t="s">
        <v>213</v>
      </c>
    </row>
    <row r="208" spans="1:6" x14ac:dyDescent="0.3">
      <c r="A208" t="s">
        <v>396</v>
      </c>
      <c r="B208" s="76">
        <v>1026793</v>
      </c>
      <c r="C208" t="e">
        <v>#N/A</v>
      </c>
      <c r="D208" t="s">
        <v>459</v>
      </c>
      <c r="E208" t="s">
        <v>259</v>
      </c>
      <c r="F208" t="s">
        <v>213</v>
      </c>
    </row>
    <row r="209" spans="1:6" x14ac:dyDescent="0.3">
      <c r="A209" t="s">
        <v>396</v>
      </c>
      <c r="B209" s="76">
        <v>1026794</v>
      </c>
      <c r="C209" t="e">
        <v>#N/A</v>
      </c>
      <c r="D209" t="s">
        <v>460</v>
      </c>
      <c r="E209" t="s">
        <v>259</v>
      </c>
      <c r="F209" t="s">
        <v>213</v>
      </c>
    </row>
    <row r="210" spans="1:6" x14ac:dyDescent="0.3">
      <c r="A210" t="s">
        <v>396</v>
      </c>
      <c r="B210" s="76">
        <v>1026795</v>
      </c>
      <c r="C210" t="e">
        <v>#N/A</v>
      </c>
      <c r="D210" t="s">
        <v>461</v>
      </c>
      <c r="E210" t="s">
        <v>259</v>
      </c>
      <c r="F210" t="s">
        <v>213</v>
      </c>
    </row>
    <row r="211" spans="1:6" x14ac:dyDescent="0.3">
      <c r="A211" t="s">
        <v>396</v>
      </c>
      <c r="B211" s="76">
        <v>1026796</v>
      </c>
      <c r="C211" t="e">
        <v>#N/A</v>
      </c>
      <c r="D211" t="s">
        <v>462</v>
      </c>
      <c r="E211" t="s">
        <v>259</v>
      </c>
      <c r="F211" t="s">
        <v>213</v>
      </c>
    </row>
    <row r="212" spans="1:6" x14ac:dyDescent="0.3">
      <c r="A212" t="s">
        <v>396</v>
      </c>
      <c r="B212" s="76">
        <v>1026797</v>
      </c>
      <c r="C212" t="e">
        <v>#N/A</v>
      </c>
      <c r="D212" t="s">
        <v>463</v>
      </c>
      <c r="E212" t="s">
        <v>259</v>
      </c>
      <c r="F212" t="s">
        <v>213</v>
      </c>
    </row>
    <row r="213" spans="1:6" x14ac:dyDescent="0.3">
      <c r="A213" t="s">
        <v>396</v>
      </c>
      <c r="B213" s="76">
        <v>1026801</v>
      </c>
      <c r="C213" t="e">
        <v>#N/A</v>
      </c>
      <c r="D213" t="s">
        <v>464</v>
      </c>
      <c r="E213" t="s">
        <v>228</v>
      </c>
      <c r="F213" t="s">
        <v>213</v>
      </c>
    </row>
    <row r="214" spans="1:6" x14ac:dyDescent="0.3">
      <c r="A214" t="s">
        <v>396</v>
      </c>
      <c r="B214" s="76">
        <v>1026802</v>
      </c>
      <c r="C214" t="e">
        <v>#N/A</v>
      </c>
      <c r="D214" t="s">
        <v>465</v>
      </c>
      <c r="E214" t="s">
        <v>228</v>
      </c>
      <c r="F214" t="s">
        <v>213</v>
      </c>
    </row>
    <row r="215" spans="1:6" x14ac:dyDescent="0.3">
      <c r="A215" t="s">
        <v>396</v>
      </c>
      <c r="B215" s="76">
        <v>1026803</v>
      </c>
      <c r="C215" t="e">
        <v>#N/A</v>
      </c>
      <c r="D215" t="s">
        <v>466</v>
      </c>
      <c r="E215" t="s">
        <v>246</v>
      </c>
      <c r="F215" t="s">
        <v>213</v>
      </c>
    </row>
    <row r="216" spans="1:6" x14ac:dyDescent="0.3">
      <c r="A216" t="s">
        <v>396</v>
      </c>
      <c r="B216" s="76">
        <v>1026804</v>
      </c>
      <c r="C216" t="e">
        <v>#N/A</v>
      </c>
      <c r="D216" t="s">
        <v>467</v>
      </c>
      <c r="E216" t="s">
        <v>246</v>
      </c>
      <c r="F216" t="s">
        <v>213</v>
      </c>
    </row>
    <row r="217" spans="1:6" x14ac:dyDescent="0.3">
      <c r="A217" t="s">
        <v>396</v>
      </c>
      <c r="B217" s="76">
        <v>1026805</v>
      </c>
      <c r="C217" t="e">
        <v>#N/A</v>
      </c>
      <c r="D217" t="s">
        <v>468</v>
      </c>
      <c r="E217" t="s">
        <v>246</v>
      </c>
      <c r="F217" t="s">
        <v>213</v>
      </c>
    </row>
    <row r="218" spans="1:6" x14ac:dyDescent="0.3">
      <c r="A218" t="s">
        <v>396</v>
      </c>
      <c r="B218" s="76">
        <v>1026853</v>
      </c>
      <c r="C218" t="e">
        <v>#N/A</v>
      </c>
      <c r="D218" t="s">
        <v>469</v>
      </c>
      <c r="E218" t="s">
        <v>259</v>
      </c>
      <c r="F218" t="s">
        <v>213</v>
      </c>
    </row>
    <row r="219" spans="1:6" x14ac:dyDescent="0.3">
      <c r="A219" t="s">
        <v>396</v>
      </c>
      <c r="B219" s="76">
        <v>1027150</v>
      </c>
      <c r="C219" t="e">
        <v>#N/A</v>
      </c>
      <c r="D219" t="s">
        <v>470</v>
      </c>
      <c r="E219" t="s">
        <v>230</v>
      </c>
      <c r="F219" t="s">
        <v>213</v>
      </c>
    </row>
    <row r="220" spans="1:6" x14ac:dyDescent="0.3">
      <c r="A220" t="s">
        <v>396</v>
      </c>
      <c r="B220" s="76">
        <v>1027151</v>
      </c>
      <c r="C220" t="e">
        <v>#N/A</v>
      </c>
      <c r="D220" t="s">
        <v>471</v>
      </c>
      <c r="E220" t="s">
        <v>230</v>
      </c>
      <c r="F220" t="s">
        <v>213</v>
      </c>
    </row>
    <row r="221" spans="1:6" x14ac:dyDescent="0.3">
      <c r="A221" t="s">
        <v>396</v>
      </c>
      <c r="B221" s="76">
        <v>1027152</v>
      </c>
      <c r="C221" t="e">
        <v>#N/A</v>
      </c>
      <c r="D221" t="s">
        <v>472</v>
      </c>
      <c r="E221" t="s">
        <v>230</v>
      </c>
      <c r="F221" t="s">
        <v>213</v>
      </c>
    </row>
    <row r="222" spans="1:6" x14ac:dyDescent="0.3">
      <c r="A222" t="s">
        <v>396</v>
      </c>
      <c r="B222" s="76">
        <v>1027153</v>
      </c>
      <c r="C222" t="e">
        <v>#N/A</v>
      </c>
      <c r="D222" t="s">
        <v>473</v>
      </c>
      <c r="E222" t="s">
        <v>230</v>
      </c>
      <c r="F222" t="s">
        <v>213</v>
      </c>
    </row>
    <row r="223" spans="1:6" x14ac:dyDescent="0.3">
      <c r="A223" t="s">
        <v>396</v>
      </c>
      <c r="B223" s="76">
        <v>1027154</v>
      </c>
      <c r="C223" t="e">
        <v>#N/A</v>
      </c>
      <c r="D223" t="s">
        <v>474</v>
      </c>
      <c r="E223" t="s">
        <v>285</v>
      </c>
      <c r="F223" t="s">
        <v>213</v>
      </c>
    </row>
    <row r="224" spans="1:6" x14ac:dyDescent="0.3">
      <c r="A224" t="s">
        <v>396</v>
      </c>
      <c r="B224" s="76">
        <v>1027155</v>
      </c>
      <c r="C224" t="e">
        <v>#N/A</v>
      </c>
      <c r="D224" t="s">
        <v>475</v>
      </c>
      <c r="E224" t="s">
        <v>285</v>
      </c>
      <c r="F224" t="s">
        <v>213</v>
      </c>
    </row>
    <row r="225" spans="1:6" x14ac:dyDescent="0.3">
      <c r="A225" t="s">
        <v>396</v>
      </c>
      <c r="B225" s="76">
        <v>1027156</v>
      </c>
      <c r="C225" t="e">
        <v>#N/A</v>
      </c>
      <c r="D225" t="s">
        <v>476</v>
      </c>
      <c r="E225" t="s">
        <v>285</v>
      </c>
      <c r="F225" t="s">
        <v>213</v>
      </c>
    </row>
    <row r="226" spans="1:6" x14ac:dyDescent="0.3">
      <c r="A226" t="s">
        <v>396</v>
      </c>
      <c r="B226" s="76">
        <v>1027157</v>
      </c>
      <c r="C226" t="e">
        <v>#N/A</v>
      </c>
      <c r="D226" t="s">
        <v>477</v>
      </c>
      <c r="E226" t="s">
        <v>285</v>
      </c>
      <c r="F226" t="s">
        <v>213</v>
      </c>
    </row>
    <row r="227" spans="1:6" x14ac:dyDescent="0.3">
      <c r="A227" t="s">
        <v>434</v>
      </c>
      <c r="B227" s="76">
        <v>1027160</v>
      </c>
      <c r="D227" t="s">
        <v>478</v>
      </c>
      <c r="E227" t="s">
        <v>259</v>
      </c>
      <c r="F227" t="s">
        <v>213</v>
      </c>
    </row>
    <row r="228" spans="1:6" x14ac:dyDescent="0.3">
      <c r="A228" t="s">
        <v>396</v>
      </c>
      <c r="B228" s="76">
        <v>1027158</v>
      </c>
      <c r="C228" t="e">
        <v>#N/A</v>
      </c>
      <c r="D228" t="s">
        <v>479</v>
      </c>
      <c r="E228" t="s">
        <v>230</v>
      </c>
      <c r="F228" t="s">
        <v>213</v>
      </c>
    </row>
    <row r="229" spans="1:6" x14ac:dyDescent="0.3">
      <c r="A229" t="s">
        <v>396</v>
      </c>
      <c r="B229" s="76">
        <v>1027159</v>
      </c>
      <c r="C229" t="e">
        <v>#N/A</v>
      </c>
      <c r="D229" t="s">
        <v>480</v>
      </c>
      <c r="E229" t="s">
        <v>285</v>
      </c>
      <c r="F229" t="s">
        <v>213</v>
      </c>
    </row>
    <row r="230" spans="1:6" x14ac:dyDescent="0.3">
      <c r="A230" t="s">
        <v>396</v>
      </c>
      <c r="B230" s="76">
        <v>1027161</v>
      </c>
      <c r="C230" t="e">
        <v>#N/A</v>
      </c>
      <c r="D230" t="s">
        <v>481</v>
      </c>
      <c r="E230" t="s">
        <v>228</v>
      </c>
      <c r="F230" t="s">
        <v>213</v>
      </c>
    </row>
    <row r="231" spans="1:6" x14ac:dyDescent="0.3">
      <c r="A231" t="s">
        <v>396</v>
      </c>
      <c r="B231" s="76">
        <v>1027162</v>
      </c>
      <c r="C231" t="e">
        <v>#N/A</v>
      </c>
      <c r="D231" t="s">
        <v>482</v>
      </c>
      <c r="E231" t="s">
        <v>259</v>
      </c>
      <c r="F231" t="s">
        <v>213</v>
      </c>
    </row>
    <row r="232" spans="1:6" x14ac:dyDescent="0.3">
      <c r="A232" t="s">
        <v>396</v>
      </c>
      <c r="B232" s="76">
        <v>1047572</v>
      </c>
      <c r="C232" t="e">
        <v>#N/A</v>
      </c>
      <c r="D232" t="s">
        <v>483</v>
      </c>
      <c r="E232" t="s">
        <v>259</v>
      </c>
      <c r="F232" t="s">
        <v>213</v>
      </c>
    </row>
    <row r="233" spans="1:6" x14ac:dyDescent="0.3">
      <c r="A233" t="s">
        <v>396</v>
      </c>
      <c r="B233" s="76">
        <v>1047573</v>
      </c>
      <c r="C233" t="e">
        <v>#N/A</v>
      </c>
      <c r="D233" t="s">
        <v>484</v>
      </c>
      <c r="E233" t="s">
        <v>259</v>
      </c>
      <c r="F233" t="s">
        <v>213</v>
      </c>
    </row>
    <row r="234" spans="1:6" x14ac:dyDescent="0.3">
      <c r="A234" t="s">
        <v>396</v>
      </c>
      <c r="B234" s="76">
        <v>1047575</v>
      </c>
      <c r="C234" t="e">
        <v>#N/A</v>
      </c>
      <c r="D234" t="s">
        <v>485</v>
      </c>
      <c r="E234" t="s">
        <v>259</v>
      </c>
      <c r="F234" t="s">
        <v>213</v>
      </c>
    </row>
    <row r="235" spans="1:6" x14ac:dyDescent="0.3">
      <c r="A235" t="s">
        <v>396</v>
      </c>
      <c r="B235" s="76">
        <v>1047576</v>
      </c>
      <c r="C235" t="e">
        <v>#N/A</v>
      </c>
      <c r="D235" t="s">
        <v>486</v>
      </c>
      <c r="E235" t="s">
        <v>228</v>
      </c>
      <c r="F235" t="s">
        <v>213</v>
      </c>
    </row>
    <row r="236" spans="1:6" x14ac:dyDescent="0.3">
      <c r="A236" t="s">
        <v>434</v>
      </c>
      <c r="B236" s="76">
        <v>1111172</v>
      </c>
      <c r="D236" t="s">
        <v>487</v>
      </c>
      <c r="E236" t="s">
        <v>241</v>
      </c>
      <c r="F236" t="s">
        <v>213</v>
      </c>
    </row>
    <row r="237" spans="1:6" x14ac:dyDescent="0.3">
      <c r="A237" t="s">
        <v>396</v>
      </c>
      <c r="B237" s="76">
        <v>1111170</v>
      </c>
      <c r="C237" t="e">
        <v>#N/A</v>
      </c>
      <c r="D237" t="s">
        <v>488</v>
      </c>
      <c r="E237" t="s">
        <v>259</v>
      </c>
      <c r="F237" t="s">
        <v>213</v>
      </c>
    </row>
    <row r="238" spans="1:6" x14ac:dyDescent="0.3">
      <c r="A238" t="s">
        <v>396</v>
      </c>
      <c r="B238" s="76">
        <v>1111171</v>
      </c>
      <c r="C238" t="e">
        <v>#N/A</v>
      </c>
      <c r="D238" t="s">
        <v>489</v>
      </c>
      <c r="E238" t="s">
        <v>259</v>
      </c>
      <c r="F238" t="s">
        <v>213</v>
      </c>
    </row>
    <row r="239" spans="1:6" x14ac:dyDescent="0.3">
      <c r="A239" t="s">
        <v>396</v>
      </c>
      <c r="B239" s="76">
        <v>1111173</v>
      </c>
      <c r="C239" t="e">
        <v>#N/A</v>
      </c>
      <c r="D239" t="s">
        <v>490</v>
      </c>
      <c r="E239" t="s">
        <v>259</v>
      </c>
      <c r="F239" t="s">
        <v>213</v>
      </c>
    </row>
    <row r="240" spans="1:6" x14ac:dyDescent="0.3">
      <c r="A240" t="s">
        <v>396</v>
      </c>
      <c r="B240" s="76">
        <v>1111174</v>
      </c>
      <c r="C240" t="e">
        <v>#N/A</v>
      </c>
      <c r="D240" t="s">
        <v>491</v>
      </c>
      <c r="E240" t="s">
        <v>259</v>
      </c>
      <c r="F240" t="s">
        <v>213</v>
      </c>
    </row>
    <row r="241" spans="1:6" x14ac:dyDescent="0.3">
      <c r="A241" t="s">
        <v>396</v>
      </c>
      <c r="B241" s="76">
        <v>1111175</v>
      </c>
      <c r="C241" t="e">
        <v>#N/A</v>
      </c>
      <c r="D241" t="s">
        <v>492</v>
      </c>
      <c r="E241" t="s">
        <v>259</v>
      </c>
      <c r="F241" t="s">
        <v>213</v>
      </c>
    </row>
    <row r="242" spans="1:6" x14ac:dyDescent="0.3">
      <c r="A242" t="s">
        <v>396</v>
      </c>
      <c r="B242" s="76">
        <v>1111176</v>
      </c>
      <c r="C242" t="e">
        <v>#N/A</v>
      </c>
      <c r="D242" t="s">
        <v>493</v>
      </c>
      <c r="E242" t="s">
        <v>285</v>
      </c>
      <c r="F242" t="s">
        <v>213</v>
      </c>
    </row>
    <row r="243" spans="1:6" x14ac:dyDescent="0.3">
      <c r="A243" t="s">
        <v>396</v>
      </c>
      <c r="B243" s="76">
        <v>1111177</v>
      </c>
      <c r="C243" t="e">
        <v>#N/A</v>
      </c>
      <c r="D243" t="s">
        <v>494</v>
      </c>
      <c r="E243" t="s">
        <v>259</v>
      </c>
      <c r="F243" t="s">
        <v>213</v>
      </c>
    </row>
    <row r="244" spans="1:6" x14ac:dyDescent="0.3">
      <c r="A244" t="s">
        <v>396</v>
      </c>
      <c r="B244" s="76">
        <v>1111178</v>
      </c>
      <c r="C244" t="e">
        <v>#N/A</v>
      </c>
      <c r="D244" t="s">
        <v>495</v>
      </c>
      <c r="E244" t="s">
        <v>259</v>
      </c>
      <c r="F244" t="s">
        <v>213</v>
      </c>
    </row>
    <row r="245" spans="1:6" x14ac:dyDescent="0.3">
      <c r="A245" t="s">
        <v>396</v>
      </c>
      <c r="B245" s="76">
        <v>1111179</v>
      </c>
      <c r="C245" t="e">
        <v>#N/A</v>
      </c>
      <c r="D245" t="s">
        <v>496</v>
      </c>
      <c r="E245" t="s">
        <v>223</v>
      </c>
      <c r="F245" t="s">
        <v>213</v>
      </c>
    </row>
    <row r="246" spans="1:6" x14ac:dyDescent="0.3">
      <c r="A246" t="s">
        <v>396</v>
      </c>
      <c r="B246" s="76">
        <v>1111817</v>
      </c>
      <c r="C246" t="e">
        <v>#N/A</v>
      </c>
      <c r="D246" t="s">
        <v>497</v>
      </c>
      <c r="E246" t="s">
        <v>259</v>
      </c>
      <c r="F246" t="s">
        <v>213</v>
      </c>
    </row>
    <row r="247" spans="1:6" x14ac:dyDescent="0.3">
      <c r="A247" t="s">
        <v>396</v>
      </c>
      <c r="B247" s="76">
        <v>1111818</v>
      </c>
      <c r="C247" t="e">
        <v>#N/A</v>
      </c>
      <c r="D247" t="s">
        <v>498</v>
      </c>
      <c r="E247" t="s">
        <v>230</v>
      </c>
      <c r="F247" t="s">
        <v>213</v>
      </c>
    </row>
    <row r="248" spans="1:6" x14ac:dyDescent="0.3">
      <c r="A248" t="s">
        <v>396</v>
      </c>
      <c r="B248" s="76">
        <v>1111820</v>
      </c>
      <c r="C248" t="e">
        <v>#N/A</v>
      </c>
      <c r="D248" t="s">
        <v>499</v>
      </c>
      <c r="E248" t="s">
        <v>259</v>
      </c>
      <c r="F248" t="s">
        <v>213</v>
      </c>
    </row>
    <row r="249" spans="1:6" x14ac:dyDescent="0.3">
      <c r="A249" t="s">
        <v>396</v>
      </c>
      <c r="B249" s="76">
        <v>1111821</v>
      </c>
      <c r="C249" t="e">
        <v>#N/A</v>
      </c>
      <c r="D249" t="s">
        <v>500</v>
      </c>
      <c r="E249" t="s">
        <v>230</v>
      </c>
      <c r="F249" t="s">
        <v>213</v>
      </c>
    </row>
    <row r="250" spans="1:6" x14ac:dyDescent="0.3">
      <c r="A250" t="s">
        <v>396</v>
      </c>
      <c r="B250" s="76">
        <v>1111822</v>
      </c>
      <c r="C250" t="e">
        <v>#N/A</v>
      </c>
      <c r="D250" t="s">
        <v>501</v>
      </c>
      <c r="E250" t="s">
        <v>259</v>
      </c>
      <c r="F250" t="s">
        <v>213</v>
      </c>
    </row>
    <row r="251" spans="1:6" x14ac:dyDescent="0.3">
      <c r="A251" t="s">
        <v>396</v>
      </c>
      <c r="B251" s="76">
        <v>1111823</v>
      </c>
      <c r="C251" t="e">
        <v>#N/A</v>
      </c>
      <c r="D251" t="s">
        <v>502</v>
      </c>
      <c r="E251" t="s">
        <v>230</v>
      </c>
      <c r="F251" t="s">
        <v>213</v>
      </c>
    </row>
    <row r="252" spans="1:6" x14ac:dyDescent="0.3">
      <c r="A252" t="s">
        <v>396</v>
      </c>
      <c r="B252" s="76">
        <v>1111824</v>
      </c>
      <c r="C252" t="e">
        <v>#N/A</v>
      </c>
      <c r="D252" t="s">
        <v>503</v>
      </c>
      <c r="E252" t="s">
        <v>259</v>
      </c>
      <c r="F252" t="s">
        <v>213</v>
      </c>
    </row>
    <row r="253" spans="1:6" x14ac:dyDescent="0.3">
      <c r="A253" t="s">
        <v>396</v>
      </c>
      <c r="B253" s="76">
        <v>1111825</v>
      </c>
      <c r="C253" t="e">
        <v>#N/A</v>
      </c>
      <c r="D253" t="s">
        <v>504</v>
      </c>
      <c r="E253" t="s">
        <v>246</v>
      </c>
      <c r="F253" t="s">
        <v>213</v>
      </c>
    </row>
    <row r="254" spans="1:6" x14ac:dyDescent="0.3">
      <c r="A254" t="s">
        <v>396</v>
      </c>
      <c r="B254" s="76">
        <v>1114398</v>
      </c>
      <c r="C254" t="e">
        <v>#N/A</v>
      </c>
      <c r="D254" t="s">
        <v>505</v>
      </c>
      <c r="E254" t="s">
        <v>259</v>
      </c>
      <c r="F254" t="s">
        <v>213</v>
      </c>
    </row>
    <row r="255" spans="1:6" x14ac:dyDescent="0.3">
      <c r="A255" t="s">
        <v>396</v>
      </c>
      <c r="B255" s="76">
        <v>1114399</v>
      </c>
      <c r="C255" t="e">
        <v>#N/A</v>
      </c>
      <c r="D255" t="s">
        <v>506</v>
      </c>
      <c r="E255" t="s">
        <v>259</v>
      </c>
      <c r="F255" t="s">
        <v>213</v>
      </c>
    </row>
    <row r="256" spans="1:6" x14ac:dyDescent="0.3">
      <c r="A256" t="s">
        <v>396</v>
      </c>
      <c r="B256" s="76">
        <v>1114655</v>
      </c>
      <c r="C256" t="e">
        <v>#N/A</v>
      </c>
      <c r="D256" t="s">
        <v>507</v>
      </c>
      <c r="E256" t="s">
        <v>223</v>
      </c>
      <c r="F256" t="s">
        <v>213</v>
      </c>
    </row>
    <row r="257" spans="1:6" x14ac:dyDescent="0.3">
      <c r="A257" t="s">
        <v>396</v>
      </c>
      <c r="B257" s="76">
        <v>1114656</v>
      </c>
      <c r="C257" t="e">
        <v>#N/A</v>
      </c>
      <c r="D257" t="s">
        <v>508</v>
      </c>
      <c r="E257" t="s">
        <v>223</v>
      </c>
      <c r="F257" t="s">
        <v>213</v>
      </c>
    </row>
    <row r="258" spans="1:6" x14ac:dyDescent="0.3">
      <c r="A258" t="s">
        <v>396</v>
      </c>
      <c r="B258" s="76">
        <v>1114657</v>
      </c>
      <c r="C258" t="e">
        <v>#N/A</v>
      </c>
      <c r="D258" t="s">
        <v>509</v>
      </c>
      <c r="E258" t="s">
        <v>223</v>
      </c>
      <c r="F258" t="s">
        <v>213</v>
      </c>
    </row>
    <row r="259" spans="1:6" x14ac:dyDescent="0.3">
      <c r="A259" t="s">
        <v>396</v>
      </c>
      <c r="B259" s="76">
        <v>1114659</v>
      </c>
      <c r="C259" t="e">
        <v>#N/A</v>
      </c>
      <c r="D259" t="s">
        <v>510</v>
      </c>
      <c r="E259" t="s">
        <v>223</v>
      </c>
      <c r="F259" t="s">
        <v>213</v>
      </c>
    </row>
    <row r="260" spans="1:6" x14ac:dyDescent="0.3">
      <c r="A260" t="s">
        <v>396</v>
      </c>
      <c r="B260" s="76">
        <v>1114660</v>
      </c>
      <c r="C260" t="e">
        <v>#N/A</v>
      </c>
      <c r="D260" t="s">
        <v>511</v>
      </c>
      <c r="E260" t="s">
        <v>223</v>
      </c>
      <c r="F260" t="s">
        <v>213</v>
      </c>
    </row>
    <row r="261" spans="1:6" x14ac:dyDescent="0.3">
      <c r="A261" t="s">
        <v>434</v>
      </c>
      <c r="B261" s="76">
        <v>1114791</v>
      </c>
      <c r="D261" t="s">
        <v>512</v>
      </c>
      <c r="E261" t="s">
        <v>246</v>
      </c>
      <c r="F261" t="s">
        <v>213</v>
      </c>
    </row>
    <row r="262" spans="1:6" x14ac:dyDescent="0.3">
      <c r="A262" t="s">
        <v>396</v>
      </c>
      <c r="B262" s="76">
        <v>1114789</v>
      </c>
      <c r="C262" t="e">
        <v>#N/A</v>
      </c>
      <c r="D262" t="s">
        <v>513</v>
      </c>
      <c r="E262" t="s">
        <v>259</v>
      </c>
      <c r="F262" t="s">
        <v>213</v>
      </c>
    </row>
    <row r="263" spans="1:6" x14ac:dyDescent="0.3">
      <c r="A263" t="s">
        <v>396</v>
      </c>
      <c r="B263" s="76">
        <v>1114790</v>
      </c>
      <c r="C263" t="e">
        <v>#N/A</v>
      </c>
      <c r="D263" t="s">
        <v>514</v>
      </c>
      <c r="E263" t="s">
        <v>246</v>
      </c>
      <c r="F263" t="s">
        <v>213</v>
      </c>
    </row>
    <row r="264" spans="1:6" x14ac:dyDescent="0.3">
      <c r="A264" t="s">
        <v>396</v>
      </c>
      <c r="B264" s="76">
        <v>1114793</v>
      </c>
      <c r="C264" t="e">
        <v>#N/A</v>
      </c>
      <c r="D264" t="s">
        <v>515</v>
      </c>
      <c r="E264" t="s">
        <v>259</v>
      </c>
      <c r="F264" t="s">
        <v>213</v>
      </c>
    </row>
    <row r="265" spans="1:6" x14ac:dyDescent="0.3">
      <c r="A265" t="s">
        <v>396</v>
      </c>
      <c r="B265" s="76">
        <v>1114794</v>
      </c>
      <c r="C265" t="e">
        <v>#N/A</v>
      </c>
      <c r="D265" t="s">
        <v>516</v>
      </c>
      <c r="E265" t="s">
        <v>228</v>
      </c>
      <c r="F265" t="s">
        <v>213</v>
      </c>
    </row>
    <row r="266" spans="1:6" x14ac:dyDescent="0.3">
      <c r="A266" t="s">
        <v>396</v>
      </c>
      <c r="B266" s="76">
        <v>1114795</v>
      </c>
      <c r="C266" t="e">
        <v>#N/A</v>
      </c>
      <c r="D266" t="s">
        <v>517</v>
      </c>
      <c r="E266" t="s">
        <v>259</v>
      </c>
      <c r="F266" t="s">
        <v>213</v>
      </c>
    </row>
    <row r="267" spans="1:6" x14ac:dyDescent="0.3">
      <c r="A267" t="s">
        <v>396</v>
      </c>
      <c r="B267" s="76">
        <v>1114796</v>
      </c>
      <c r="C267" t="e">
        <v>#N/A</v>
      </c>
      <c r="D267" t="s">
        <v>518</v>
      </c>
      <c r="E267" t="s">
        <v>259</v>
      </c>
      <c r="F267" t="s">
        <v>213</v>
      </c>
    </row>
    <row r="268" spans="1:6" x14ac:dyDescent="0.3">
      <c r="A268" t="s">
        <v>396</v>
      </c>
      <c r="B268" s="76">
        <v>1114797</v>
      </c>
      <c r="C268" t="e">
        <v>#N/A</v>
      </c>
      <c r="D268" t="s">
        <v>519</v>
      </c>
      <c r="E268" t="s">
        <v>223</v>
      </c>
      <c r="F268" t="s">
        <v>213</v>
      </c>
    </row>
    <row r="269" spans="1:6" x14ac:dyDescent="0.3">
      <c r="A269" t="s">
        <v>396</v>
      </c>
      <c r="B269" s="76">
        <v>1114798</v>
      </c>
      <c r="C269" t="e">
        <v>#N/A</v>
      </c>
      <c r="D269" t="s">
        <v>520</v>
      </c>
      <c r="E269" t="s">
        <v>230</v>
      </c>
      <c r="F269" t="s">
        <v>213</v>
      </c>
    </row>
    <row r="270" spans="1:6" x14ac:dyDescent="0.3">
      <c r="A270" t="s">
        <v>396</v>
      </c>
      <c r="B270" s="76">
        <v>1114799</v>
      </c>
      <c r="C270" t="e">
        <v>#N/A</v>
      </c>
      <c r="D270" t="s">
        <v>521</v>
      </c>
      <c r="E270" t="s">
        <v>246</v>
      </c>
      <c r="F270" t="s">
        <v>213</v>
      </c>
    </row>
    <row r="271" spans="1:6" x14ac:dyDescent="0.3">
      <c r="A271" t="s">
        <v>396</v>
      </c>
      <c r="B271" s="76">
        <v>1114800</v>
      </c>
      <c r="C271" t="e">
        <v>#N/A</v>
      </c>
      <c r="D271" t="s">
        <v>522</v>
      </c>
      <c r="E271" t="s">
        <v>246</v>
      </c>
      <c r="F271" t="s">
        <v>213</v>
      </c>
    </row>
    <row r="272" spans="1:6" x14ac:dyDescent="0.3">
      <c r="A272" t="s">
        <v>396</v>
      </c>
      <c r="B272" s="76">
        <v>1114801</v>
      </c>
      <c r="C272" t="e">
        <v>#N/A</v>
      </c>
      <c r="D272" t="s">
        <v>523</v>
      </c>
      <c r="E272" t="s">
        <v>246</v>
      </c>
      <c r="F272" t="s">
        <v>213</v>
      </c>
    </row>
    <row r="273" spans="1:6" x14ac:dyDescent="0.3">
      <c r="A273" t="s">
        <v>396</v>
      </c>
      <c r="B273" s="76">
        <v>1114802</v>
      </c>
      <c r="C273" t="e">
        <v>#N/A</v>
      </c>
      <c r="D273" t="s">
        <v>524</v>
      </c>
      <c r="E273" t="s">
        <v>259</v>
      </c>
      <c r="F273" t="s">
        <v>213</v>
      </c>
    </row>
    <row r="274" spans="1:6" x14ac:dyDescent="0.3">
      <c r="A274" t="s">
        <v>396</v>
      </c>
      <c r="B274" s="76">
        <v>1114803</v>
      </c>
      <c r="C274" t="e">
        <v>#N/A</v>
      </c>
      <c r="D274" t="s">
        <v>525</v>
      </c>
      <c r="E274" t="s">
        <v>259</v>
      </c>
      <c r="F274" t="s">
        <v>213</v>
      </c>
    </row>
    <row r="275" spans="1:6" x14ac:dyDescent="0.3">
      <c r="A275" t="s">
        <v>396</v>
      </c>
      <c r="B275" s="76">
        <v>1114804</v>
      </c>
      <c r="C275" t="e">
        <v>#N/A</v>
      </c>
      <c r="D275" t="s">
        <v>526</v>
      </c>
      <c r="E275" t="s">
        <v>246</v>
      </c>
      <c r="F275" t="s">
        <v>213</v>
      </c>
    </row>
    <row r="276" spans="1:6" x14ac:dyDescent="0.3">
      <c r="A276" t="s">
        <v>396</v>
      </c>
      <c r="B276" s="76">
        <v>1114877</v>
      </c>
      <c r="C276" t="e">
        <v>#N/A</v>
      </c>
      <c r="D276" t="s">
        <v>527</v>
      </c>
      <c r="E276" t="s">
        <v>223</v>
      </c>
      <c r="F276" t="s">
        <v>213</v>
      </c>
    </row>
    <row r="277" spans="1:6" x14ac:dyDescent="0.3">
      <c r="A277" t="s">
        <v>396</v>
      </c>
      <c r="B277" s="76">
        <v>1114878</v>
      </c>
      <c r="C277" t="e">
        <v>#N/A</v>
      </c>
      <c r="D277" t="s">
        <v>528</v>
      </c>
      <c r="E277" t="s">
        <v>223</v>
      </c>
      <c r="F277" t="s">
        <v>213</v>
      </c>
    </row>
    <row r="278" spans="1:6" x14ac:dyDescent="0.3">
      <c r="A278" t="s">
        <v>396</v>
      </c>
      <c r="B278" s="76">
        <v>1114879</v>
      </c>
      <c r="C278" t="e">
        <v>#N/A</v>
      </c>
      <c r="D278" t="s">
        <v>529</v>
      </c>
      <c r="E278" t="s">
        <v>223</v>
      </c>
      <c r="F278" t="s">
        <v>213</v>
      </c>
    </row>
    <row r="279" spans="1:6" x14ac:dyDescent="0.3">
      <c r="A279" t="s">
        <v>396</v>
      </c>
      <c r="B279" s="76">
        <v>1114880</v>
      </c>
      <c r="C279" t="e">
        <v>#N/A</v>
      </c>
      <c r="D279" t="s">
        <v>530</v>
      </c>
      <c r="E279" t="s">
        <v>223</v>
      </c>
      <c r="F279" t="s">
        <v>213</v>
      </c>
    </row>
    <row r="280" spans="1:6" x14ac:dyDescent="0.3">
      <c r="A280" t="s">
        <v>396</v>
      </c>
      <c r="B280" s="76">
        <v>1114881</v>
      </c>
      <c r="C280" t="e">
        <v>#N/A</v>
      </c>
      <c r="D280" t="s">
        <v>531</v>
      </c>
      <c r="E280" t="s">
        <v>223</v>
      </c>
      <c r="F280" t="s">
        <v>213</v>
      </c>
    </row>
    <row r="281" spans="1:6" x14ac:dyDescent="0.3">
      <c r="A281" t="s">
        <v>396</v>
      </c>
      <c r="B281" s="76">
        <v>1114883</v>
      </c>
      <c r="C281" t="e">
        <v>#N/A</v>
      </c>
      <c r="D281" t="s">
        <v>532</v>
      </c>
      <c r="E281" t="s">
        <v>223</v>
      </c>
      <c r="F281" t="s">
        <v>213</v>
      </c>
    </row>
    <row r="282" spans="1:6" x14ac:dyDescent="0.3">
      <c r="A282" t="s">
        <v>396</v>
      </c>
      <c r="B282" s="76">
        <v>1115087</v>
      </c>
      <c r="C282" t="e">
        <v>#N/A</v>
      </c>
      <c r="D282" t="s">
        <v>533</v>
      </c>
      <c r="E282" t="s">
        <v>246</v>
      </c>
      <c r="F282" t="s">
        <v>213</v>
      </c>
    </row>
    <row r="283" spans="1:6" x14ac:dyDescent="0.3">
      <c r="A283" t="s">
        <v>396</v>
      </c>
      <c r="B283" s="76">
        <v>1115090</v>
      </c>
      <c r="C283" t="e">
        <v>#N/A</v>
      </c>
      <c r="D283" t="s">
        <v>534</v>
      </c>
      <c r="E283" t="s">
        <v>259</v>
      </c>
      <c r="F283" t="s">
        <v>213</v>
      </c>
    </row>
    <row r="284" spans="1:6" x14ac:dyDescent="0.3">
      <c r="A284" t="s">
        <v>396</v>
      </c>
      <c r="B284" s="76">
        <v>1115091</v>
      </c>
      <c r="C284" t="e">
        <v>#N/A</v>
      </c>
      <c r="D284" t="s">
        <v>535</v>
      </c>
      <c r="E284" t="s">
        <v>259</v>
      </c>
      <c r="F284" t="s">
        <v>213</v>
      </c>
    </row>
    <row r="285" spans="1:6" x14ac:dyDescent="0.3">
      <c r="A285" t="s">
        <v>396</v>
      </c>
      <c r="B285" s="76">
        <v>1115092</v>
      </c>
      <c r="C285" t="e">
        <v>#N/A</v>
      </c>
      <c r="D285" t="s">
        <v>536</v>
      </c>
      <c r="E285" t="s">
        <v>259</v>
      </c>
      <c r="F285" t="s">
        <v>213</v>
      </c>
    </row>
    <row r="286" spans="1:6" x14ac:dyDescent="0.3">
      <c r="A286" t="s">
        <v>396</v>
      </c>
      <c r="B286" s="76">
        <v>1115099</v>
      </c>
      <c r="C286" t="e">
        <v>#N/A</v>
      </c>
      <c r="D286" t="s">
        <v>537</v>
      </c>
      <c r="E286" t="s">
        <v>259</v>
      </c>
      <c r="F286" t="s">
        <v>213</v>
      </c>
    </row>
    <row r="287" spans="1:6" x14ac:dyDescent="0.3">
      <c r="A287" t="s">
        <v>396</v>
      </c>
      <c r="B287" s="76">
        <v>1115104</v>
      </c>
      <c r="C287" t="e">
        <v>#N/A</v>
      </c>
      <c r="D287" t="s">
        <v>538</v>
      </c>
      <c r="E287" t="s">
        <v>228</v>
      </c>
      <c r="F287" t="s">
        <v>213</v>
      </c>
    </row>
    <row r="288" spans="1:6" x14ac:dyDescent="0.3">
      <c r="A288" t="s">
        <v>396</v>
      </c>
      <c r="B288" s="76">
        <v>1115106</v>
      </c>
      <c r="C288" t="e">
        <v>#N/A</v>
      </c>
      <c r="D288" t="s">
        <v>539</v>
      </c>
      <c r="E288" t="s">
        <v>230</v>
      </c>
      <c r="F288" t="s">
        <v>213</v>
      </c>
    </row>
    <row r="289" spans="1:6" x14ac:dyDescent="0.3">
      <c r="A289" t="s">
        <v>396</v>
      </c>
      <c r="B289" s="76">
        <v>1115107</v>
      </c>
      <c r="C289" t="e">
        <v>#N/A</v>
      </c>
      <c r="D289" t="s">
        <v>540</v>
      </c>
      <c r="E289" t="s">
        <v>230</v>
      </c>
      <c r="F289" t="s">
        <v>213</v>
      </c>
    </row>
    <row r="290" spans="1:6" x14ac:dyDescent="0.3">
      <c r="A290" t="s">
        <v>541</v>
      </c>
      <c r="B290" s="76">
        <v>1115237</v>
      </c>
      <c r="D290" t="s">
        <v>542</v>
      </c>
      <c r="E290" t="s">
        <v>259</v>
      </c>
      <c r="F290" t="s">
        <v>213</v>
      </c>
    </row>
    <row r="291" spans="1:6" x14ac:dyDescent="0.3">
      <c r="A291" t="s">
        <v>396</v>
      </c>
      <c r="B291" s="76">
        <v>1115114</v>
      </c>
      <c r="C291" t="e">
        <v>#N/A</v>
      </c>
      <c r="D291" t="s">
        <v>543</v>
      </c>
      <c r="E291" t="s">
        <v>259</v>
      </c>
      <c r="F291" t="s">
        <v>213</v>
      </c>
    </row>
    <row r="292" spans="1:6" x14ac:dyDescent="0.3">
      <c r="A292" t="s">
        <v>396</v>
      </c>
      <c r="B292" s="76">
        <v>1115235</v>
      </c>
      <c r="C292" t="e">
        <v>#N/A</v>
      </c>
      <c r="D292" t="s">
        <v>544</v>
      </c>
      <c r="E292" t="s">
        <v>259</v>
      </c>
      <c r="F292" t="s">
        <v>213</v>
      </c>
    </row>
    <row r="293" spans="1:6" x14ac:dyDescent="0.3">
      <c r="A293" t="s">
        <v>396</v>
      </c>
      <c r="B293" s="76">
        <v>1115238</v>
      </c>
      <c r="C293" t="e">
        <v>#N/A</v>
      </c>
      <c r="D293" t="s">
        <v>545</v>
      </c>
      <c r="E293" t="s">
        <v>259</v>
      </c>
      <c r="F293" t="s">
        <v>213</v>
      </c>
    </row>
    <row r="294" spans="1:6" x14ac:dyDescent="0.3">
      <c r="A294" t="s">
        <v>396</v>
      </c>
      <c r="B294" s="76">
        <v>1115244</v>
      </c>
      <c r="C294" t="e">
        <v>#N/A</v>
      </c>
      <c r="D294" t="s">
        <v>546</v>
      </c>
      <c r="E294" t="s">
        <v>285</v>
      </c>
      <c r="F294" t="s">
        <v>213</v>
      </c>
    </row>
    <row r="295" spans="1:6" x14ac:dyDescent="0.3">
      <c r="A295" t="s">
        <v>396</v>
      </c>
      <c r="B295" s="76">
        <v>1115245</v>
      </c>
      <c r="C295" t="e">
        <v>#N/A</v>
      </c>
      <c r="D295" t="s">
        <v>547</v>
      </c>
      <c r="E295" t="s">
        <v>285</v>
      </c>
      <c r="F295" t="s">
        <v>213</v>
      </c>
    </row>
    <row r="296" spans="1:6" x14ac:dyDescent="0.3">
      <c r="A296" t="s">
        <v>396</v>
      </c>
      <c r="B296" s="76">
        <v>1115246</v>
      </c>
      <c r="C296" t="e">
        <v>#N/A</v>
      </c>
      <c r="D296" t="s">
        <v>548</v>
      </c>
      <c r="E296" t="s">
        <v>285</v>
      </c>
      <c r="F296" t="s">
        <v>213</v>
      </c>
    </row>
    <row r="297" spans="1:6" x14ac:dyDescent="0.3">
      <c r="A297" t="s">
        <v>396</v>
      </c>
      <c r="B297" s="76">
        <v>1115252</v>
      </c>
      <c r="C297" t="e">
        <v>#N/A</v>
      </c>
      <c r="D297" t="s">
        <v>549</v>
      </c>
      <c r="E297" t="s">
        <v>259</v>
      </c>
      <c r="F297" t="s">
        <v>213</v>
      </c>
    </row>
    <row r="298" spans="1:6" x14ac:dyDescent="0.3">
      <c r="A298" t="s">
        <v>396</v>
      </c>
      <c r="B298" s="76">
        <v>1115255</v>
      </c>
      <c r="C298" t="e">
        <v>#N/A</v>
      </c>
      <c r="D298" t="s">
        <v>550</v>
      </c>
      <c r="E298" t="s">
        <v>259</v>
      </c>
      <c r="F298" t="s">
        <v>213</v>
      </c>
    </row>
    <row r="299" spans="1:6" x14ac:dyDescent="0.3">
      <c r="A299" t="s">
        <v>396</v>
      </c>
      <c r="B299" s="76">
        <v>1115260</v>
      </c>
      <c r="C299" t="e">
        <v>#N/A</v>
      </c>
      <c r="D299" t="s">
        <v>551</v>
      </c>
      <c r="E299" t="s">
        <v>259</v>
      </c>
      <c r="F299" t="s">
        <v>213</v>
      </c>
    </row>
    <row r="300" spans="1:6" x14ac:dyDescent="0.3">
      <c r="A300" t="s">
        <v>396</v>
      </c>
      <c r="B300" s="76">
        <v>1115264</v>
      </c>
      <c r="C300" t="e">
        <v>#N/A</v>
      </c>
      <c r="D300" t="s">
        <v>552</v>
      </c>
      <c r="E300" t="s">
        <v>259</v>
      </c>
      <c r="F300" t="s">
        <v>213</v>
      </c>
    </row>
    <row r="301" spans="1:6" x14ac:dyDescent="0.3">
      <c r="A301" t="s">
        <v>396</v>
      </c>
      <c r="B301" s="76">
        <v>1115298</v>
      </c>
      <c r="C301" t="e">
        <v>#N/A</v>
      </c>
      <c r="D301" t="s">
        <v>553</v>
      </c>
      <c r="E301" t="s">
        <v>223</v>
      </c>
      <c r="F301" t="s">
        <v>213</v>
      </c>
    </row>
    <row r="302" spans="1:6" x14ac:dyDescent="0.3">
      <c r="A302" t="s">
        <v>396</v>
      </c>
      <c r="B302" s="76">
        <v>1115299</v>
      </c>
      <c r="C302" t="e">
        <v>#N/A</v>
      </c>
      <c r="D302" t="s">
        <v>554</v>
      </c>
      <c r="E302" t="s">
        <v>223</v>
      </c>
      <c r="F302" t="s">
        <v>213</v>
      </c>
    </row>
    <row r="303" spans="1:6" x14ac:dyDescent="0.3">
      <c r="A303" t="s">
        <v>396</v>
      </c>
      <c r="B303" s="76">
        <v>1115300</v>
      </c>
      <c r="C303" t="e">
        <v>#N/A</v>
      </c>
      <c r="D303" t="s">
        <v>555</v>
      </c>
      <c r="E303" t="s">
        <v>223</v>
      </c>
      <c r="F303" t="s">
        <v>213</v>
      </c>
    </row>
    <row r="304" spans="1:6" x14ac:dyDescent="0.3">
      <c r="A304" t="s">
        <v>396</v>
      </c>
      <c r="B304" s="76">
        <v>1115301</v>
      </c>
      <c r="C304" t="e">
        <v>#N/A</v>
      </c>
      <c r="D304" t="s">
        <v>556</v>
      </c>
      <c r="E304" t="s">
        <v>223</v>
      </c>
      <c r="F304" t="s">
        <v>213</v>
      </c>
    </row>
    <row r="305" spans="1:6" x14ac:dyDescent="0.3">
      <c r="A305" t="s">
        <v>396</v>
      </c>
      <c r="B305" s="76">
        <v>1115302</v>
      </c>
      <c r="C305" t="e">
        <v>#N/A</v>
      </c>
      <c r="D305" t="s">
        <v>557</v>
      </c>
      <c r="E305" t="s">
        <v>223</v>
      </c>
      <c r="F305" t="s">
        <v>213</v>
      </c>
    </row>
    <row r="306" spans="1:6" x14ac:dyDescent="0.3">
      <c r="A306" t="s">
        <v>396</v>
      </c>
      <c r="B306" s="76">
        <v>1115303</v>
      </c>
      <c r="C306" t="e">
        <v>#N/A</v>
      </c>
      <c r="D306" t="s">
        <v>558</v>
      </c>
      <c r="E306" t="s">
        <v>223</v>
      </c>
      <c r="F306" t="s">
        <v>213</v>
      </c>
    </row>
    <row r="307" spans="1:6" x14ac:dyDescent="0.3">
      <c r="A307" t="s">
        <v>396</v>
      </c>
      <c r="B307" s="76">
        <v>1115304</v>
      </c>
      <c r="C307" t="e">
        <v>#N/A</v>
      </c>
      <c r="D307" t="s">
        <v>559</v>
      </c>
      <c r="E307" t="s">
        <v>223</v>
      </c>
      <c r="F307" t="s">
        <v>213</v>
      </c>
    </row>
    <row r="308" spans="1:6" x14ac:dyDescent="0.3">
      <c r="A308" t="s">
        <v>396</v>
      </c>
      <c r="B308" s="76">
        <v>1115305</v>
      </c>
      <c r="C308" t="e">
        <v>#N/A</v>
      </c>
      <c r="D308" t="s">
        <v>560</v>
      </c>
      <c r="E308" t="s">
        <v>223</v>
      </c>
      <c r="F308" t="s">
        <v>213</v>
      </c>
    </row>
    <row r="309" spans="1:6" x14ac:dyDescent="0.3">
      <c r="A309" t="s">
        <v>396</v>
      </c>
      <c r="B309" s="76">
        <v>1115306</v>
      </c>
      <c r="C309" t="e">
        <v>#N/A</v>
      </c>
      <c r="D309" t="s">
        <v>561</v>
      </c>
      <c r="E309" t="s">
        <v>223</v>
      </c>
      <c r="F309" t="s">
        <v>213</v>
      </c>
    </row>
    <row r="310" spans="1:6" x14ac:dyDescent="0.3">
      <c r="A310" t="s">
        <v>396</v>
      </c>
      <c r="B310" s="76">
        <v>1115307</v>
      </c>
      <c r="C310" t="e">
        <v>#N/A</v>
      </c>
      <c r="D310" t="s">
        <v>562</v>
      </c>
      <c r="E310" t="s">
        <v>223</v>
      </c>
      <c r="F310" t="s">
        <v>213</v>
      </c>
    </row>
    <row r="311" spans="1:6" x14ac:dyDescent="0.3">
      <c r="A311" t="s">
        <v>396</v>
      </c>
      <c r="B311" s="76">
        <v>1115308</v>
      </c>
      <c r="C311" t="e">
        <v>#N/A</v>
      </c>
      <c r="D311" t="s">
        <v>563</v>
      </c>
      <c r="E311" t="s">
        <v>223</v>
      </c>
      <c r="F311" t="s">
        <v>213</v>
      </c>
    </row>
    <row r="312" spans="1:6" x14ac:dyDescent="0.3">
      <c r="A312" t="s">
        <v>396</v>
      </c>
      <c r="B312" s="76">
        <v>1115309</v>
      </c>
      <c r="C312" t="e">
        <v>#N/A</v>
      </c>
      <c r="D312" t="s">
        <v>564</v>
      </c>
      <c r="E312" t="s">
        <v>223</v>
      </c>
      <c r="F312" t="s">
        <v>213</v>
      </c>
    </row>
    <row r="313" spans="1:6" x14ac:dyDescent="0.3">
      <c r="A313" t="s">
        <v>396</v>
      </c>
      <c r="B313" s="76">
        <v>1115310</v>
      </c>
      <c r="C313" t="e">
        <v>#N/A</v>
      </c>
      <c r="D313" t="s">
        <v>565</v>
      </c>
      <c r="E313" t="s">
        <v>223</v>
      </c>
      <c r="F313" t="s">
        <v>213</v>
      </c>
    </row>
    <row r="314" spans="1:6" x14ac:dyDescent="0.3">
      <c r="A314" t="s">
        <v>396</v>
      </c>
      <c r="B314" s="76">
        <v>1115311</v>
      </c>
      <c r="C314" t="e">
        <v>#N/A</v>
      </c>
      <c r="D314" t="s">
        <v>566</v>
      </c>
      <c r="E314" t="s">
        <v>223</v>
      </c>
      <c r="F314" t="s">
        <v>213</v>
      </c>
    </row>
    <row r="315" spans="1:6" x14ac:dyDescent="0.3">
      <c r="A315" t="s">
        <v>396</v>
      </c>
      <c r="B315" s="76">
        <v>1115312</v>
      </c>
      <c r="C315" t="e">
        <v>#N/A</v>
      </c>
      <c r="D315" t="s">
        <v>567</v>
      </c>
      <c r="E315" t="s">
        <v>223</v>
      </c>
      <c r="F315" t="s">
        <v>213</v>
      </c>
    </row>
    <row r="316" spans="1:6" x14ac:dyDescent="0.3">
      <c r="A316" t="s">
        <v>396</v>
      </c>
      <c r="B316" s="76">
        <v>1115314</v>
      </c>
      <c r="C316" t="e">
        <v>#N/A</v>
      </c>
      <c r="D316" t="s">
        <v>568</v>
      </c>
      <c r="E316" t="s">
        <v>223</v>
      </c>
      <c r="F316" t="s">
        <v>213</v>
      </c>
    </row>
    <row r="317" spans="1:6" x14ac:dyDescent="0.3">
      <c r="A317" t="s">
        <v>396</v>
      </c>
      <c r="B317" s="76">
        <v>1115316</v>
      </c>
      <c r="C317" t="e">
        <v>#N/A</v>
      </c>
      <c r="D317" t="s">
        <v>569</v>
      </c>
      <c r="E317" t="s">
        <v>223</v>
      </c>
      <c r="F317" t="s">
        <v>213</v>
      </c>
    </row>
    <row r="318" spans="1:6" x14ac:dyDescent="0.3">
      <c r="A318" t="s">
        <v>396</v>
      </c>
      <c r="B318" s="76">
        <v>1115317</v>
      </c>
      <c r="C318" t="e">
        <v>#N/A</v>
      </c>
      <c r="D318" t="s">
        <v>570</v>
      </c>
      <c r="E318" t="s">
        <v>223</v>
      </c>
      <c r="F318" t="s">
        <v>213</v>
      </c>
    </row>
    <row r="319" spans="1:6" x14ac:dyDescent="0.3">
      <c r="A319" t="s">
        <v>396</v>
      </c>
      <c r="B319" s="76">
        <v>1115319</v>
      </c>
      <c r="C319" t="e">
        <v>#N/A</v>
      </c>
      <c r="D319" t="s">
        <v>571</v>
      </c>
      <c r="E319" t="s">
        <v>223</v>
      </c>
      <c r="F319" t="s">
        <v>213</v>
      </c>
    </row>
    <row r="320" spans="1:6" x14ac:dyDescent="0.3">
      <c r="A320" t="s">
        <v>396</v>
      </c>
      <c r="B320" s="76">
        <v>1115320</v>
      </c>
      <c r="C320" t="e">
        <v>#N/A</v>
      </c>
      <c r="D320" t="s">
        <v>572</v>
      </c>
      <c r="E320" t="s">
        <v>223</v>
      </c>
      <c r="F320" t="s">
        <v>213</v>
      </c>
    </row>
    <row r="321" spans="1:6" x14ac:dyDescent="0.3">
      <c r="A321" t="s">
        <v>396</v>
      </c>
      <c r="B321" s="76">
        <v>1115321</v>
      </c>
      <c r="C321" t="e">
        <v>#N/A</v>
      </c>
      <c r="D321" t="s">
        <v>573</v>
      </c>
      <c r="E321" t="s">
        <v>223</v>
      </c>
      <c r="F321" t="s">
        <v>213</v>
      </c>
    </row>
    <row r="322" spans="1:6" x14ac:dyDescent="0.3">
      <c r="A322" t="s">
        <v>396</v>
      </c>
      <c r="B322" s="76">
        <v>1115322</v>
      </c>
      <c r="C322" t="e">
        <v>#N/A</v>
      </c>
      <c r="D322" t="s">
        <v>574</v>
      </c>
      <c r="E322" t="s">
        <v>223</v>
      </c>
      <c r="F322" t="s">
        <v>213</v>
      </c>
    </row>
    <row r="323" spans="1:6" x14ac:dyDescent="0.3">
      <c r="A323" t="s">
        <v>396</v>
      </c>
      <c r="B323" s="76">
        <v>1115323</v>
      </c>
      <c r="C323" t="e">
        <v>#N/A</v>
      </c>
      <c r="D323" t="s">
        <v>575</v>
      </c>
      <c r="E323" t="s">
        <v>223</v>
      </c>
      <c r="F323" t="s">
        <v>213</v>
      </c>
    </row>
    <row r="324" spans="1:6" x14ac:dyDescent="0.3">
      <c r="A324" t="s">
        <v>396</v>
      </c>
      <c r="B324" s="76">
        <v>1115324</v>
      </c>
      <c r="C324" t="e">
        <v>#N/A</v>
      </c>
      <c r="D324" t="s">
        <v>576</v>
      </c>
      <c r="E324" t="s">
        <v>223</v>
      </c>
      <c r="F324" t="s">
        <v>213</v>
      </c>
    </row>
    <row r="325" spans="1:6" x14ac:dyDescent="0.3">
      <c r="A325" t="s">
        <v>396</v>
      </c>
      <c r="B325" s="76">
        <v>1115325</v>
      </c>
      <c r="C325" t="e">
        <v>#N/A</v>
      </c>
      <c r="D325" t="s">
        <v>577</v>
      </c>
      <c r="E325" t="s">
        <v>223</v>
      </c>
      <c r="F325" t="s">
        <v>213</v>
      </c>
    </row>
    <row r="326" spans="1:6" x14ac:dyDescent="0.3">
      <c r="A326" t="s">
        <v>396</v>
      </c>
      <c r="B326" s="76">
        <v>1115355</v>
      </c>
      <c r="C326" t="e">
        <v>#N/A</v>
      </c>
      <c r="D326" t="s">
        <v>578</v>
      </c>
      <c r="E326" t="s">
        <v>223</v>
      </c>
      <c r="F326" t="s">
        <v>213</v>
      </c>
    </row>
    <row r="327" spans="1:6" x14ac:dyDescent="0.3">
      <c r="A327" t="s">
        <v>396</v>
      </c>
      <c r="B327" s="76">
        <v>1115369</v>
      </c>
      <c r="C327" t="e">
        <v>#N/A</v>
      </c>
      <c r="D327" t="s">
        <v>579</v>
      </c>
      <c r="E327" t="s">
        <v>223</v>
      </c>
      <c r="F327" t="s">
        <v>213</v>
      </c>
    </row>
    <row r="328" spans="1:6" x14ac:dyDescent="0.3">
      <c r="A328" t="s">
        <v>396</v>
      </c>
      <c r="B328" s="76">
        <v>1115379</v>
      </c>
      <c r="C328" t="e">
        <v>#N/A</v>
      </c>
      <c r="D328" t="s">
        <v>580</v>
      </c>
      <c r="E328" t="s">
        <v>223</v>
      </c>
      <c r="F328" t="s">
        <v>213</v>
      </c>
    </row>
    <row r="329" spans="1:6" x14ac:dyDescent="0.3">
      <c r="A329" t="s">
        <v>396</v>
      </c>
      <c r="B329" s="76">
        <v>1115380</v>
      </c>
      <c r="C329" t="e">
        <v>#N/A</v>
      </c>
      <c r="D329" t="s">
        <v>581</v>
      </c>
      <c r="E329" t="s">
        <v>223</v>
      </c>
      <c r="F329" t="s">
        <v>213</v>
      </c>
    </row>
    <row r="330" spans="1:6" x14ac:dyDescent="0.3">
      <c r="A330" t="s">
        <v>396</v>
      </c>
      <c r="B330" s="76">
        <v>1115381</v>
      </c>
      <c r="C330" t="e">
        <v>#N/A</v>
      </c>
      <c r="D330" t="s">
        <v>582</v>
      </c>
      <c r="E330" t="s">
        <v>223</v>
      </c>
      <c r="F330" t="s">
        <v>213</v>
      </c>
    </row>
    <row r="331" spans="1:6" x14ac:dyDescent="0.3">
      <c r="A331" t="s">
        <v>396</v>
      </c>
      <c r="B331" s="76">
        <v>1115382</v>
      </c>
      <c r="C331" t="e">
        <v>#N/A</v>
      </c>
      <c r="D331" t="s">
        <v>583</v>
      </c>
      <c r="E331" t="s">
        <v>223</v>
      </c>
      <c r="F331" t="s">
        <v>213</v>
      </c>
    </row>
    <row r="332" spans="1:6" x14ac:dyDescent="0.3">
      <c r="A332" t="s">
        <v>396</v>
      </c>
      <c r="B332" s="76">
        <v>1115383</v>
      </c>
      <c r="C332" t="e">
        <v>#N/A</v>
      </c>
      <c r="D332" t="s">
        <v>584</v>
      </c>
      <c r="E332" t="s">
        <v>223</v>
      </c>
      <c r="F332" t="s">
        <v>213</v>
      </c>
    </row>
    <row r="333" spans="1:6" x14ac:dyDescent="0.3">
      <c r="A333" t="s">
        <v>396</v>
      </c>
      <c r="B333" s="76">
        <v>1115384</v>
      </c>
      <c r="C333" t="e">
        <v>#N/A</v>
      </c>
      <c r="D333" t="s">
        <v>585</v>
      </c>
      <c r="E333" t="s">
        <v>223</v>
      </c>
      <c r="F333" t="s">
        <v>213</v>
      </c>
    </row>
    <row r="334" spans="1:6" x14ac:dyDescent="0.3">
      <c r="A334" t="s">
        <v>396</v>
      </c>
      <c r="B334" s="76">
        <v>1115385</v>
      </c>
      <c r="C334" t="e">
        <v>#N/A</v>
      </c>
      <c r="D334" t="s">
        <v>586</v>
      </c>
      <c r="E334" t="s">
        <v>223</v>
      </c>
      <c r="F334" t="s">
        <v>213</v>
      </c>
    </row>
    <row r="335" spans="1:6" x14ac:dyDescent="0.3">
      <c r="A335" t="s">
        <v>396</v>
      </c>
      <c r="B335" s="76">
        <v>1115386</v>
      </c>
      <c r="C335" t="e">
        <v>#N/A</v>
      </c>
      <c r="D335" t="s">
        <v>587</v>
      </c>
      <c r="E335" t="s">
        <v>223</v>
      </c>
      <c r="F335" t="s">
        <v>213</v>
      </c>
    </row>
    <row r="336" spans="1:6" x14ac:dyDescent="0.3">
      <c r="A336" t="s">
        <v>396</v>
      </c>
      <c r="B336" s="76">
        <v>1115387</v>
      </c>
      <c r="C336" t="e">
        <v>#N/A</v>
      </c>
      <c r="D336" t="s">
        <v>588</v>
      </c>
      <c r="E336" t="s">
        <v>223</v>
      </c>
      <c r="F336" t="s">
        <v>213</v>
      </c>
    </row>
    <row r="337" spans="1:6" x14ac:dyDescent="0.3">
      <c r="A337" t="s">
        <v>396</v>
      </c>
      <c r="B337" s="76">
        <v>1115388</v>
      </c>
      <c r="C337" t="e">
        <v>#N/A</v>
      </c>
      <c r="D337" t="s">
        <v>589</v>
      </c>
      <c r="E337" t="s">
        <v>223</v>
      </c>
      <c r="F337" t="s">
        <v>213</v>
      </c>
    </row>
    <row r="338" spans="1:6" x14ac:dyDescent="0.3">
      <c r="A338" t="s">
        <v>396</v>
      </c>
      <c r="B338" s="76">
        <v>1115389</v>
      </c>
      <c r="C338" t="e">
        <v>#N/A</v>
      </c>
      <c r="D338" t="s">
        <v>590</v>
      </c>
      <c r="E338" t="s">
        <v>223</v>
      </c>
      <c r="F338" t="s">
        <v>213</v>
      </c>
    </row>
    <row r="339" spans="1:6" x14ac:dyDescent="0.3">
      <c r="A339" t="s">
        <v>396</v>
      </c>
      <c r="B339" s="76">
        <v>1115390</v>
      </c>
      <c r="C339" t="e">
        <v>#N/A</v>
      </c>
      <c r="D339" t="s">
        <v>591</v>
      </c>
      <c r="E339" t="s">
        <v>223</v>
      </c>
      <c r="F339" t="s">
        <v>213</v>
      </c>
    </row>
    <row r="340" spans="1:6" x14ac:dyDescent="0.3">
      <c r="A340" t="s">
        <v>396</v>
      </c>
      <c r="B340" s="76">
        <v>1115391</v>
      </c>
      <c r="C340" t="e">
        <v>#N/A</v>
      </c>
      <c r="D340" t="s">
        <v>592</v>
      </c>
      <c r="E340" t="s">
        <v>223</v>
      </c>
      <c r="F340" t="s">
        <v>213</v>
      </c>
    </row>
    <row r="341" spans="1:6" x14ac:dyDescent="0.3">
      <c r="A341" t="s">
        <v>396</v>
      </c>
      <c r="B341" s="76">
        <v>1115392</v>
      </c>
      <c r="C341" t="e">
        <v>#N/A</v>
      </c>
      <c r="D341" t="s">
        <v>593</v>
      </c>
      <c r="E341" t="s">
        <v>223</v>
      </c>
      <c r="F341" t="s">
        <v>213</v>
      </c>
    </row>
    <row r="342" spans="1:6" x14ac:dyDescent="0.3">
      <c r="A342" t="s">
        <v>396</v>
      </c>
      <c r="B342" s="76">
        <v>1115393</v>
      </c>
      <c r="C342" t="e">
        <v>#N/A</v>
      </c>
      <c r="D342" t="s">
        <v>594</v>
      </c>
      <c r="E342" t="s">
        <v>223</v>
      </c>
      <c r="F342" t="s">
        <v>213</v>
      </c>
    </row>
    <row r="343" spans="1:6" x14ac:dyDescent="0.3">
      <c r="A343" t="s">
        <v>396</v>
      </c>
      <c r="B343" s="76">
        <v>1115455</v>
      </c>
      <c r="C343" t="e">
        <v>#N/A</v>
      </c>
      <c r="D343" t="s">
        <v>595</v>
      </c>
      <c r="E343" t="s">
        <v>259</v>
      </c>
      <c r="F343" t="s">
        <v>213</v>
      </c>
    </row>
    <row r="344" spans="1:6" x14ac:dyDescent="0.3">
      <c r="A344" t="s">
        <v>396</v>
      </c>
      <c r="B344" s="76">
        <v>1115473</v>
      </c>
      <c r="C344" t="e">
        <v>#N/A</v>
      </c>
      <c r="D344" t="s">
        <v>596</v>
      </c>
      <c r="E344" t="s">
        <v>259</v>
      </c>
      <c r="F344" t="s">
        <v>213</v>
      </c>
    </row>
    <row r="345" spans="1:6" x14ac:dyDescent="0.3">
      <c r="A345" t="s">
        <v>396</v>
      </c>
      <c r="B345" s="76">
        <v>1115521</v>
      </c>
      <c r="C345" t="e">
        <v>#N/A</v>
      </c>
      <c r="D345" t="s">
        <v>597</v>
      </c>
      <c r="E345" t="s">
        <v>259</v>
      </c>
      <c r="F345" t="s">
        <v>213</v>
      </c>
    </row>
    <row r="346" spans="1:6" x14ac:dyDescent="0.3">
      <c r="A346" t="s">
        <v>396</v>
      </c>
      <c r="B346" s="76">
        <v>1115566</v>
      </c>
      <c r="C346" t="e">
        <v>#N/A</v>
      </c>
      <c r="D346" t="s">
        <v>598</v>
      </c>
      <c r="E346" t="s">
        <v>259</v>
      </c>
      <c r="F346" t="s">
        <v>213</v>
      </c>
    </row>
    <row r="347" spans="1:6" x14ac:dyDescent="0.3">
      <c r="A347" t="s">
        <v>396</v>
      </c>
      <c r="B347" s="76">
        <v>1115607</v>
      </c>
      <c r="C347" t="e">
        <v>#N/A</v>
      </c>
      <c r="D347" t="s">
        <v>599</v>
      </c>
      <c r="E347" t="s">
        <v>259</v>
      </c>
      <c r="F347" t="s">
        <v>213</v>
      </c>
    </row>
    <row r="348" spans="1:6" x14ac:dyDescent="0.3">
      <c r="A348" t="s">
        <v>396</v>
      </c>
      <c r="B348" s="76">
        <v>1115642</v>
      </c>
      <c r="C348" t="e">
        <v>#N/A</v>
      </c>
      <c r="D348" t="s">
        <v>600</v>
      </c>
      <c r="E348" t="s">
        <v>285</v>
      </c>
      <c r="F348" t="s">
        <v>213</v>
      </c>
    </row>
    <row r="349" spans="1:6" x14ac:dyDescent="0.3">
      <c r="A349" t="s">
        <v>396</v>
      </c>
      <c r="B349" s="76">
        <v>1115643</v>
      </c>
      <c r="C349" t="e">
        <v>#N/A</v>
      </c>
      <c r="D349" t="s">
        <v>601</v>
      </c>
      <c r="E349" t="s">
        <v>285</v>
      </c>
      <c r="F349" t="s">
        <v>213</v>
      </c>
    </row>
    <row r="350" spans="1:6" x14ac:dyDescent="0.3">
      <c r="A350" t="s">
        <v>396</v>
      </c>
      <c r="B350" s="76">
        <v>1115644</v>
      </c>
      <c r="C350" t="e">
        <v>#N/A</v>
      </c>
      <c r="D350" t="s">
        <v>602</v>
      </c>
      <c r="E350" t="s">
        <v>285</v>
      </c>
      <c r="F350" t="s">
        <v>213</v>
      </c>
    </row>
    <row r="351" spans="1:6" x14ac:dyDescent="0.3">
      <c r="A351" t="s">
        <v>396</v>
      </c>
      <c r="B351" s="76">
        <v>1115670</v>
      </c>
      <c r="C351" t="e">
        <v>#N/A</v>
      </c>
      <c r="D351" t="s">
        <v>603</v>
      </c>
      <c r="E351" t="s">
        <v>223</v>
      </c>
      <c r="F351" t="s">
        <v>213</v>
      </c>
    </row>
    <row r="352" spans="1:6" x14ac:dyDescent="0.3">
      <c r="A352" t="s">
        <v>396</v>
      </c>
      <c r="B352" s="76">
        <v>1115671</v>
      </c>
      <c r="C352" t="e">
        <v>#N/A</v>
      </c>
      <c r="D352" t="s">
        <v>604</v>
      </c>
      <c r="E352" t="s">
        <v>223</v>
      </c>
      <c r="F352" t="s">
        <v>213</v>
      </c>
    </row>
    <row r="353" spans="1:6" x14ac:dyDescent="0.3">
      <c r="A353" t="s">
        <v>396</v>
      </c>
      <c r="B353" s="76">
        <v>1115786</v>
      </c>
      <c r="C353" t="e">
        <v>#N/A</v>
      </c>
      <c r="D353" t="s">
        <v>605</v>
      </c>
      <c r="E353" t="s">
        <v>223</v>
      </c>
      <c r="F353" t="s">
        <v>213</v>
      </c>
    </row>
    <row r="354" spans="1:6" x14ac:dyDescent="0.3">
      <c r="A354" t="s">
        <v>396</v>
      </c>
      <c r="B354" s="76">
        <v>1115789</v>
      </c>
      <c r="C354" t="e">
        <v>#N/A</v>
      </c>
      <c r="D354" t="s">
        <v>606</v>
      </c>
      <c r="E354" t="s">
        <v>223</v>
      </c>
      <c r="F354" t="s">
        <v>213</v>
      </c>
    </row>
    <row r="355" spans="1:6" x14ac:dyDescent="0.3">
      <c r="A355" t="s">
        <v>396</v>
      </c>
      <c r="B355" s="76">
        <v>1115792</v>
      </c>
      <c r="C355" t="e">
        <v>#N/A</v>
      </c>
      <c r="D355" t="s">
        <v>607</v>
      </c>
      <c r="E355" t="s">
        <v>230</v>
      </c>
      <c r="F355" t="s">
        <v>213</v>
      </c>
    </row>
    <row r="356" spans="1:6" x14ac:dyDescent="0.3">
      <c r="A356" t="s">
        <v>396</v>
      </c>
      <c r="B356" s="76">
        <v>1115793</v>
      </c>
      <c r="C356" t="e">
        <v>#N/A</v>
      </c>
      <c r="D356" t="s">
        <v>608</v>
      </c>
      <c r="E356" t="s">
        <v>230</v>
      </c>
      <c r="F356" t="s">
        <v>213</v>
      </c>
    </row>
    <row r="357" spans="1:6" x14ac:dyDescent="0.3">
      <c r="A357" t="s">
        <v>396</v>
      </c>
      <c r="B357" s="76">
        <v>1115794</v>
      </c>
      <c r="C357" t="e">
        <v>#N/A</v>
      </c>
      <c r="D357" t="s">
        <v>609</v>
      </c>
      <c r="E357" t="s">
        <v>230</v>
      </c>
      <c r="F357" t="s">
        <v>213</v>
      </c>
    </row>
    <row r="358" spans="1:6" x14ac:dyDescent="0.3">
      <c r="A358" t="s">
        <v>396</v>
      </c>
      <c r="B358" s="76">
        <v>1115795</v>
      </c>
      <c r="C358" t="e">
        <v>#N/A</v>
      </c>
      <c r="D358" t="s">
        <v>610</v>
      </c>
      <c r="E358" t="s">
        <v>230</v>
      </c>
      <c r="F358" t="s">
        <v>213</v>
      </c>
    </row>
    <row r="359" spans="1:6" x14ac:dyDescent="0.3">
      <c r="A359" t="s">
        <v>396</v>
      </c>
      <c r="B359" s="76">
        <v>1115820</v>
      </c>
      <c r="C359" t="e">
        <v>#N/A</v>
      </c>
      <c r="D359" t="s">
        <v>611</v>
      </c>
      <c r="E359" t="s">
        <v>259</v>
      </c>
      <c r="F359" t="s">
        <v>213</v>
      </c>
    </row>
    <row r="360" spans="1:6" x14ac:dyDescent="0.3">
      <c r="A360" t="s">
        <v>396</v>
      </c>
      <c r="B360" s="76">
        <v>1115821</v>
      </c>
      <c r="C360" t="e">
        <v>#N/A</v>
      </c>
      <c r="D360" t="s">
        <v>612</v>
      </c>
      <c r="E360" t="s">
        <v>259</v>
      </c>
      <c r="F360" t="s">
        <v>213</v>
      </c>
    </row>
    <row r="361" spans="1:6" x14ac:dyDescent="0.3">
      <c r="A361" t="s">
        <v>396</v>
      </c>
      <c r="B361" s="76">
        <v>1115840</v>
      </c>
      <c r="C361" t="e">
        <v>#N/A</v>
      </c>
      <c r="D361" t="s">
        <v>613</v>
      </c>
      <c r="E361" t="s">
        <v>223</v>
      </c>
      <c r="F361" t="s">
        <v>213</v>
      </c>
    </row>
    <row r="362" spans="1:6" x14ac:dyDescent="0.3">
      <c r="A362" t="s">
        <v>396</v>
      </c>
      <c r="B362" s="76">
        <v>1115841</v>
      </c>
      <c r="C362" t="e">
        <v>#N/A</v>
      </c>
      <c r="D362" t="s">
        <v>614</v>
      </c>
      <c r="E362" t="s">
        <v>223</v>
      </c>
      <c r="F362" t="s">
        <v>213</v>
      </c>
    </row>
    <row r="363" spans="1:6" x14ac:dyDescent="0.3">
      <c r="A363" t="s">
        <v>396</v>
      </c>
      <c r="B363" s="76">
        <v>1115850</v>
      </c>
      <c r="C363" t="e">
        <v>#N/A</v>
      </c>
      <c r="D363" t="s">
        <v>615</v>
      </c>
      <c r="E363" t="s">
        <v>230</v>
      </c>
      <c r="F363" t="s">
        <v>213</v>
      </c>
    </row>
    <row r="364" spans="1:6" x14ac:dyDescent="0.3">
      <c r="A364" t="s">
        <v>396</v>
      </c>
      <c r="B364" s="76">
        <v>1116037</v>
      </c>
      <c r="C364" t="e">
        <v>#N/A</v>
      </c>
      <c r="D364" t="s">
        <v>616</v>
      </c>
      <c r="E364" t="s">
        <v>259</v>
      </c>
      <c r="F364" t="s">
        <v>213</v>
      </c>
    </row>
    <row r="365" spans="1:6" x14ac:dyDescent="0.3">
      <c r="A365" t="s">
        <v>396</v>
      </c>
      <c r="B365" s="76">
        <v>1116468</v>
      </c>
      <c r="C365" t="e">
        <v>#N/A</v>
      </c>
      <c r="D365" t="s">
        <v>617</v>
      </c>
      <c r="E365" t="s">
        <v>223</v>
      </c>
      <c r="F365" t="s">
        <v>213</v>
      </c>
    </row>
    <row r="366" spans="1:6" x14ac:dyDescent="0.3">
      <c r="A366" t="s">
        <v>396</v>
      </c>
      <c r="B366" s="76">
        <v>1116494</v>
      </c>
      <c r="C366" t="e">
        <v>#N/A</v>
      </c>
      <c r="D366" t="s">
        <v>618</v>
      </c>
      <c r="E366" t="s">
        <v>223</v>
      </c>
      <c r="F366" t="s">
        <v>213</v>
      </c>
    </row>
    <row r="367" spans="1:6" x14ac:dyDescent="0.3">
      <c r="A367" t="s">
        <v>396</v>
      </c>
      <c r="B367" s="76">
        <v>1116495</v>
      </c>
      <c r="C367" t="e">
        <v>#N/A</v>
      </c>
      <c r="D367" t="s">
        <v>619</v>
      </c>
      <c r="E367" t="s">
        <v>223</v>
      </c>
      <c r="F367" t="s">
        <v>213</v>
      </c>
    </row>
    <row r="368" spans="1:6" x14ac:dyDescent="0.3">
      <c r="A368" t="s">
        <v>434</v>
      </c>
      <c r="B368" s="76">
        <v>1116541</v>
      </c>
      <c r="D368" t="s">
        <v>620</v>
      </c>
      <c r="E368" t="s">
        <v>259</v>
      </c>
      <c r="F368" t="s">
        <v>213</v>
      </c>
    </row>
    <row r="369" spans="1:6" x14ac:dyDescent="0.3">
      <c r="A369" t="s">
        <v>396</v>
      </c>
      <c r="B369" s="76">
        <v>1116496</v>
      </c>
      <c r="C369" t="e">
        <v>#N/A</v>
      </c>
      <c r="D369" t="s">
        <v>621</v>
      </c>
      <c r="E369" t="s">
        <v>223</v>
      </c>
      <c r="F369" t="s">
        <v>213</v>
      </c>
    </row>
    <row r="370" spans="1:6" x14ac:dyDescent="0.3">
      <c r="A370" t="s">
        <v>434</v>
      </c>
      <c r="B370" s="76">
        <v>1116543</v>
      </c>
      <c r="D370" t="s">
        <v>622</v>
      </c>
      <c r="E370" t="s">
        <v>259</v>
      </c>
      <c r="F370" t="s">
        <v>213</v>
      </c>
    </row>
    <row r="371" spans="1:6" x14ac:dyDescent="0.3">
      <c r="A371" t="s">
        <v>396</v>
      </c>
      <c r="B371" s="76">
        <v>1116540</v>
      </c>
      <c r="C371" t="e">
        <v>#N/A</v>
      </c>
      <c r="D371" t="s">
        <v>623</v>
      </c>
      <c r="E371" t="s">
        <v>259</v>
      </c>
      <c r="F371" t="s">
        <v>213</v>
      </c>
    </row>
    <row r="372" spans="1:6" x14ac:dyDescent="0.3">
      <c r="A372" t="s">
        <v>396</v>
      </c>
      <c r="B372" s="76">
        <v>1116542</v>
      </c>
      <c r="C372" t="e">
        <v>#N/A</v>
      </c>
      <c r="D372" t="s">
        <v>624</v>
      </c>
      <c r="E372" t="s">
        <v>259</v>
      </c>
      <c r="F372" t="s">
        <v>213</v>
      </c>
    </row>
    <row r="373" spans="1:6" x14ac:dyDescent="0.3">
      <c r="A373" t="s">
        <v>396</v>
      </c>
      <c r="B373" s="76">
        <v>1116544</v>
      </c>
      <c r="C373" t="e">
        <v>#N/A</v>
      </c>
      <c r="D373" t="s">
        <v>625</v>
      </c>
      <c r="E373" t="s">
        <v>259</v>
      </c>
      <c r="F373" t="s">
        <v>213</v>
      </c>
    </row>
    <row r="374" spans="1:6" x14ac:dyDescent="0.3">
      <c r="A374" t="s">
        <v>434</v>
      </c>
      <c r="B374" s="76">
        <v>1116547</v>
      </c>
      <c r="D374" t="s">
        <v>626</v>
      </c>
      <c r="E374" t="s">
        <v>259</v>
      </c>
      <c r="F374" t="s">
        <v>213</v>
      </c>
    </row>
    <row r="375" spans="1:6" x14ac:dyDescent="0.3">
      <c r="A375" t="s">
        <v>396</v>
      </c>
      <c r="B375" s="76">
        <v>1116545</v>
      </c>
      <c r="C375" t="e">
        <v>#N/A</v>
      </c>
      <c r="D375" t="s">
        <v>627</v>
      </c>
      <c r="E375" t="s">
        <v>259</v>
      </c>
      <c r="F375" t="s">
        <v>213</v>
      </c>
    </row>
    <row r="376" spans="1:6" x14ac:dyDescent="0.3">
      <c r="A376" t="s">
        <v>396</v>
      </c>
      <c r="B376" s="76">
        <v>1116546</v>
      </c>
      <c r="C376" t="e">
        <v>#N/A</v>
      </c>
      <c r="D376" t="s">
        <v>628</v>
      </c>
      <c r="E376" t="s">
        <v>259</v>
      </c>
      <c r="F376" t="s">
        <v>213</v>
      </c>
    </row>
    <row r="377" spans="1:6" x14ac:dyDescent="0.3">
      <c r="A377" t="s">
        <v>396</v>
      </c>
      <c r="B377" s="76">
        <v>1116623</v>
      </c>
      <c r="C377" t="e">
        <v>#N/A</v>
      </c>
      <c r="D377" t="s">
        <v>629</v>
      </c>
      <c r="E377" t="s">
        <v>259</v>
      </c>
      <c r="F377" t="s">
        <v>213</v>
      </c>
    </row>
    <row r="378" spans="1:6" x14ac:dyDescent="0.3">
      <c r="A378" t="s">
        <v>396</v>
      </c>
      <c r="B378" s="76">
        <v>1116637</v>
      </c>
      <c r="C378" t="e">
        <v>#N/A</v>
      </c>
      <c r="D378" t="s">
        <v>630</v>
      </c>
      <c r="E378" t="s">
        <v>246</v>
      </c>
      <c r="F378" t="s">
        <v>213</v>
      </c>
    </row>
    <row r="379" spans="1:6" x14ac:dyDescent="0.3">
      <c r="A379" t="s">
        <v>396</v>
      </c>
      <c r="B379" s="76">
        <v>1116638</v>
      </c>
      <c r="C379" t="e">
        <v>#N/A</v>
      </c>
      <c r="D379" t="s">
        <v>631</v>
      </c>
      <c r="E379" t="s">
        <v>246</v>
      </c>
      <c r="F379" t="s">
        <v>213</v>
      </c>
    </row>
    <row r="380" spans="1:6" x14ac:dyDescent="0.3">
      <c r="A380" t="s">
        <v>396</v>
      </c>
      <c r="B380" s="76">
        <v>1116639</v>
      </c>
      <c r="C380" t="e">
        <v>#N/A</v>
      </c>
      <c r="D380" t="s">
        <v>632</v>
      </c>
      <c r="E380" t="s">
        <v>246</v>
      </c>
      <c r="F380" t="s">
        <v>213</v>
      </c>
    </row>
    <row r="381" spans="1:6" x14ac:dyDescent="0.3">
      <c r="A381" t="s">
        <v>396</v>
      </c>
      <c r="B381" s="76">
        <v>1116640</v>
      </c>
      <c r="C381" t="e">
        <v>#N/A</v>
      </c>
      <c r="D381" t="s">
        <v>633</v>
      </c>
      <c r="E381" t="s">
        <v>246</v>
      </c>
      <c r="F381" t="s">
        <v>213</v>
      </c>
    </row>
    <row r="382" spans="1:6" x14ac:dyDescent="0.3">
      <c r="A382" t="s">
        <v>396</v>
      </c>
      <c r="B382" s="76">
        <v>1116641</v>
      </c>
      <c r="C382" t="e">
        <v>#N/A</v>
      </c>
      <c r="D382" t="s">
        <v>634</v>
      </c>
      <c r="E382" t="s">
        <v>246</v>
      </c>
      <c r="F382" t="s">
        <v>213</v>
      </c>
    </row>
    <row r="383" spans="1:6" x14ac:dyDescent="0.3">
      <c r="A383" t="s">
        <v>396</v>
      </c>
      <c r="B383" s="76">
        <v>1116642</v>
      </c>
      <c r="C383" t="e">
        <v>#N/A</v>
      </c>
      <c r="D383" t="s">
        <v>635</v>
      </c>
      <c r="E383" t="s">
        <v>246</v>
      </c>
      <c r="F383" t="s">
        <v>213</v>
      </c>
    </row>
    <row r="384" spans="1:6" x14ac:dyDescent="0.3">
      <c r="A384" t="s">
        <v>396</v>
      </c>
      <c r="B384" s="76">
        <v>1116643</v>
      </c>
      <c r="C384" t="e">
        <v>#N/A</v>
      </c>
      <c r="D384" t="s">
        <v>636</v>
      </c>
      <c r="E384" t="s">
        <v>246</v>
      </c>
      <c r="F384" t="s">
        <v>213</v>
      </c>
    </row>
    <row r="385" spans="1:6" x14ac:dyDescent="0.3">
      <c r="A385" t="s">
        <v>396</v>
      </c>
      <c r="B385" s="76">
        <v>1116651</v>
      </c>
      <c r="C385" t="e">
        <v>#N/A</v>
      </c>
      <c r="D385" t="s">
        <v>637</v>
      </c>
      <c r="E385" t="s">
        <v>246</v>
      </c>
      <c r="F385" t="s">
        <v>213</v>
      </c>
    </row>
    <row r="386" spans="1:6" x14ac:dyDescent="0.3">
      <c r="A386" t="s">
        <v>396</v>
      </c>
      <c r="B386" s="76">
        <v>1116652</v>
      </c>
      <c r="C386" t="e">
        <v>#N/A</v>
      </c>
      <c r="D386" t="s">
        <v>638</v>
      </c>
      <c r="E386" t="s">
        <v>246</v>
      </c>
      <c r="F386" t="s">
        <v>213</v>
      </c>
    </row>
    <row r="387" spans="1:6" x14ac:dyDescent="0.3">
      <c r="A387" t="s">
        <v>396</v>
      </c>
      <c r="B387" s="76">
        <v>1116804</v>
      </c>
      <c r="C387" t="e">
        <v>#N/A</v>
      </c>
      <c r="D387" t="s">
        <v>639</v>
      </c>
      <c r="E387" t="s">
        <v>246</v>
      </c>
      <c r="F387" t="s">
        <v>213</v>
      </c>
    </row>
    <row r="388" spans="1:6" x14ac:dyDescent="0.3">
      <c r="A388" t="s">
        <v>396</v>
      </c>
      <c r="B388" s="76">
        <v>1116806</v>
      </c>
      <c r="C388" t="e">
        <v>#N/A</v>
      </c>
      <c r="D388" t="s">
        <v>640</v>
      </c>
      <c r="E388" t="s">
        <v>246</v>
      </c>
      <c r="F388" t="s">
        <v>213</v>
      </c>
    </row>
    <row r="389" spans="1:6" x14ac:dyDescent="0.3">
      <c r="A389" t="s">
        <v>396</v>
      </c>
      <c r="B389" s="76">
        <v>1116870</v>
      </c>
      <c r="C389" t="e">
        <v>#N/A</v>
      </c>
      <c r="D389" t="s">
        <v>641</v>
      </c>
      <c r="E389" t="s">
        <v>259</v>
      </c>
      <c r="F389" t="s">
        <v>213</v>
      </c>
    </row>
    <row r="390" spans="1:6" x14ac:dyDescent="0.3">
      <c r="A390" t="s">
        <v>434</v>
      </c>
      <c r="B390" s="76">
        <v>1116888</v>
      </c>
      <c r="D390" t="s">
        <v>642</v>
      </c>
      <c r="E390" t="s">
        <v>228</v>
      </c>
      <c r="F390" t="s">
        <v>213</v>
      </c>
    </row>
    <row r="391" spans="1:6" x14ac:dyDescent="0.3">
      <c r="A391" t="s">
        <v>396</v>
      </c>
      <c r="B391" s="76">
        <v>1116886</v>
      </c>
      <c r="C391" t="e">
        <v>#N/A</v>
      </c>
      <c r="D391" t="s">
        <v>643</v>
      </c>
      <c r="E391" t="s">
        <v>259</v>
      </c>
      <c r="F391" t="s">
        <v>213</v>
      </c>
    </row>
    <row r="392" spans="1:6" x14ac:dyDescent="0.3">
      <c r="A392" t="s">
        <v>396</v>
      </c>
      <c r="B392" s="76">
        <v>1116887</v>
      </c>
      <c r="C392" t="e">
        <v>#N/A</v>
      </c>
      <c r="D392" t="s">
        <v>644</v>
      </c>
      <c r="E392" t="s">
        <v>259</v>
      </c>
      <c r="F392" t="s">
        <v>213</v>
      </c>
    </row>
    <row r="393" spans="1:6" x14ac:dyDescent="0.3">
      <c r="A393" t="s">
        <v>396</v>
      </c>
      <c r="B393" s="76">
        <v>1116894</v>
      </c>
      <c r="C393" t="e">
        <v>#N/A</v>
      </c>
      <c r="D393" t="s">
        <v>645</v>
      </c>
      <c r="E393" t="s">
        <v>223</v>
      </c>
      <c r="F393" t="s">
        <v>213</v>
      </c>
    </row>
    <row r="394" spans="1:6" x14ac:dyDescent="0.3">
      <c r="A394" t="s">
        <v>396</v>
      </c>
      <c r="B394" s="76">
        <v>1116938</v>
      </c>
      <c r="C394" t="e">
        <v>#N/A</v>
      </c>
      <c r="D394" t="s">
        <v>646</v>
      </c>
      <c r="E394" t="s">
        <v>259</v>
      </c>
      <c r="F394" t="s">
        <v>213</v>
      </c>
    </row>
    <row r="395" spans="1:6" x14ac:dyDescent="0.3">
      <c r="A395" t="s">
        <v>396</v>
      </c>
      <c r="B395" s="76">
        <v>1116945</v>
      </c>
      <c r="C395" t="e">
        <v>#N/A</v>
      </c>
      <c r="D395" t="s">
        <v>647</v>
      </c>
      <c r="E395" t="s">
        <v>259</v>
      </c>
      <c r="F395" t="s">
        <v>213</v>
      </c>
    </row>
    <row r="396" spans="1:6" x14ac:dyDescent="0.3">
      <c r="A396" t="s">
        <v>396</v>
      </c>
      <c r="B396" s="76">
        <v>1116956</v>
      </c>
      <c r="C396" t="e">
        <v>#N/A</v>
      </c>
      <c r="D396" t="s">
        <v>648</v>
      </c>
      <c r="E396" t="s">
        <v>259</v>
      </c>
      <c r="F396" t="s">
        <v>213</v>
      </c>
    </row>
    <row r="397" spans="1:6" x14ac:dyDescent="0.3">
      <c r="A397" t="s">
        <v>396</v>
      </c>
      <c r="B397" s="76">
        <v>1117147</v>
      </c>
      <c r="C397" t="e">
        <v>#N/A</v>
      </c>
      <c r="D397" t="s">
        <v>649</v>
      </c>
      <c r="E397" t="s">
        <v>228</v>
      </c>
      <c r="F397" t="s">
        <v>213</v>
      </c>
    </row>
    <row r="398" spans="1:6" x14ac:dyDescent="0.3">
      <c r="A398" t="s">
        <v>396</v>
      </c>
      <c r="B398" s="76">
        <v>1117165</v>
      </c>
      <c r="C398" t="e">
        <v>#N/A</v>
      </c>
      <c r="D398" t="s">
        <v>650</v>
      </c>
      <c r="E398" t="s">
        <v>223</v>
      </c>
      <c r="F398" t="s">
        <v>213</v>
      </c>
    </row>
    <row r="399" spans="1:6" x14ac:dyDescent="0.3">
      <c r="A399" t="s">
        <v>396</v>
      </c>
      <c r="B399" s="76">
        <v>1117166</v>
      </c>
      <c r="C399" t="e">
        <v>#N/A</v>
      </c>
      <c r="D399" t="s">
        <v>651</v>
      </c>
      <c r="E399" t="s">
        <v>223</v>
      </c>
      <c r="F399" t="s">
        <v>213</v>
      </c>
    </row>
    <row r="400" spans="1:6" x14ac:dyDescent="0.3">
      <c r="A400" t="s">
        <v>396</v>
      </c>
      <c r="B400" s="76">
        <v>1117245</v>
      </c>
      <c r="C400" t="e">
        <v>#N/A</v>
      </c>
      <c r="D400" t="s">
        <v>652</v>
      </c>
      <c r="E400" t="s">
        <v>223</v>
      </c>
      <c r="F400" t="s">
        <v>213</v>
      </c>
    </row>
    <row r="401" spans="1:6" x14ac:dyDescent="0.3">
      <c r="A401" t="s">
        <v>396</v>
      </c>
      <c r="B401" s="76">
        <v>1117246</v>
      </c>
      <c r="C401" t="e">
        <v>#N/A</v>
      </c>
      <c r="D401" t="s">
        <v>653</v>
      </c>
      <c r="E401" t="s">
        <v>223</v>
      </c>
      <c r="F401" t="s">
        <v>213</v>
      </c>
    </row>
    <row r="402" spans="1:6" x14ac:dyDescent="0.3">
      <c r="A402" t="s">
        <v>396</v>
      </c>
      <c r="B402" s="76">
        <v>1117247</v>
      </c>
      <c r="C402" t="e">
        <v>#N/A</v>
      </c>
      <c r="D402" t="s">
        <v>654</v>
      </c>
      <c r="E402" t="s">
        <v>223</v>
      </c>
      <c r="F402" t="s">
        <v>213</v>
      </c>
    </row>
    <row r="403" spans="1:6" x14ac:dyDescent="0.3">
      <c r="A403" t="s">
        <v>396</v>
      </c>
      <c r="B403" s="76">
        <v>1117248</v>
      </c>
      <c r="C403" t="e">
        <v>#N/A</v>
      </c>
      <c r="D403" t="s">
        <v>655</v>
      </c>
      <c r="E403" t="s">
        <v>223</v>
      </c>
      <c r="F403" t="s">
        <v>213</v>
      </c>
    </row>
    <row r="404" spans="1:6" x14ac:dyDescent="0.3">
      <c r="A404" t="s">
        <v>396</v>
      </c>
      <c r="B404" s="76">
        <v>1117249</v>
      </c>
      <c r="C404" t="e">
        <v>#N/A</v>
      </c>
      <c r="D404" t="s">
        <v>656</v>
      </c>
      <c r="E404" t="s">
        <v>223</v>
      </c>
      <c r="F404" t="s">
        <v>213</v>
      </c>
    </row>
    <row r="405" spans="1:6" x14ac:dyDescent="0.3">
      <c r="A405" t="s">
        <v>396</v>
      </c>
      <c r="B405" s="76">
        <v>1117250</v>
      </c>
      <c r="C405" t="e">
        <v>#N/A</v>
      </c>
      <c r="D405" t="s">
        <v>657</v>
      </c>
      <c r="E405" t="s">
        <v>223</v>
      </c>
      <c r="F405" t="s">
        <v>213</v>
      </c>
    </row>
    <row r="406" spans="1:6" x14ac:dyDescent="0.3">
      <c r="A406" t="s">
        <v>396</v>
      </c>
      <c r="B406" s="76">
        <v>1117251</v>
      </c>
      <c r="C406" t="e">
        <v>#N/A</v>
      </c>
      <c r="D406" t="s">
        <v>658</v>
      </c>
      <c r="E406" t="s">
        <v>223</v>
      </c>
      <c r="F406" t="s">
        <v>213</v>
      </c>
    </row>
    <row r="407" spans="1:6" x14ac:dyDescent="0.3">
      <c r="A407" t="s">
        <v>396</v>
      </c>
      <c r="B407" s="76">
        <v>1117252</v>
      </c>
      <c r="C407" t="e">
        <v>#N/A</v>
      </c>
      <c r="D407" t="s">
        <v>659</v>
      </c>
      <c r="E407" t="s">
        <v>223</v>
      </c>
      <c r="F407" t="s">
        <v>213</v>
      </c>
    </row>
    <row r="408" spans="1:6" x14ac:dyDescent="0.3">
      <c r="A408" t="s">
        <v>396</v>
      </c>
      <c r="B408" s="76">
        <v>1117253</v>
      </c>
      <c r="C408" t="e">
        <v>#N/A</v>
      </c>
      <c r="D408" t="s">
        <v>660</v>
      </c>
      <c r="E408" t="s">
        <v>223</v>
      </c>
      <c r="F408" t="s">
        <v>213</v>
      </c>
    </row>
    <row r="409" spans="1:6" x14ac:dyDescent="0.3">
      <c r="A409" t="s">
        <v>396</v>
      </c>
      <c r="B409" s="76">
        <v>1117254</v>
      </c>
      <c r="C409" t="e">
        <v>#N/A</v>
      </c>
      <c r="D409" t="s">
        <v>661</v>
      </c>
      <c r="E409" t="s">
        <v>223</v>
      </c>
      <c r="F409" t="s">
        <v>213</v>
      </c>
    </row>
    <row r="410" spans="1:6" x14ac:dyDescent="0.3">
      <c r="A410" t="s">
        <v>396</v>
      </c>
      <c r="B410" s="76">
        <v>1117830</v>
      </c>
      <c r="C410" t="e">
        <v>#N/A</v>
      </c>
      <c r="D410" t="s">
        <v>662</v>
      </c>
      <c r="E410" t="s">
        <v>259</v>
      </c>
      <c r="F410" t="s">
        <v>213</v>
      </c>
    </row>
    <row r="411" spans="1:6" x14ac:dyDescent="0.3">
      <c r="A411" t="s">
        <v>396</v>
      </c>
      <c r="B411" s="76">
        <v>1117869</v>
      </c>
      <c r="C411" t="e">
        <v>#N/A</v>
      </c>
      <c r="D411" t="s">
        <v>663</v>
      </c>
      <c r="E411" t="s">
        <v>246</v>
      </c>
      <c r="F411" t="s">
        <v>213</v>
      </c>
    </row>
    <row r="412" spans="1:6" x14ac:dyDescent="0.3">
      <c r="A412" t="s">
        <v>396</v>
      </c>
      <c r="B412" s="76">
        <v>1117870</v>
      </c>
      <c r="C412" t="e">
        <v>#N/A</v>
      </c>
      <c r="D412" t="s">
        <v>664</v>
      </c>
      <c r="E412" t="s">
        <v>246</v>
      </c>
      <c r="F412" t="s">
        <v>213</v>
      </c>
    </row>
    <row r="413" spans="1:6" x14ac:dyDescent="0.3">
      <c r="A413" t="s">
        <v>396</v>
      </c>
      <c r="B413" s="76">
        <v>1118099</v>
      </c>
      <c r="C413" t="e">
        <v>#N/A</v>
      </c>
      <c r="D413" t="s">
        <v>665</v>
      </c>
      <c r="E413" t="s">
        <v>259</v>
      </c>
      <c r="F413" t="s">
        <v>213</v>
      </c>
    </row>
    <row r="414" spans="1:6" x14ac:dyDescent="0.3">
      <c r="A414" t="s">
        <v>396</v>
      </c>
      <c r="B414" s="76">
        <v>1118131</v>
      </c>
      <c r="C414" t="e">
        <v>#N/A</v>
      </c>
      <c r="D414" t="s">
        <v>666</v>
      </c>
      <c r="E414" t="s">
        <v>223</v>
      </c>
      <c r="F414" t="s">
        <v>213</v>
      </c>
    </row>
    <row r="415" spans="1:6" x14ac:dyDescent="0.3">
      <c r="A415" t="s">
        <v>396</v>
      </c>
      <c r="B415" s="76">
        <v>1118226</v>
      </c>
      <c r="C415" t="e">
        <v>#N/A</v>
      </c>
      <c r="D415" t="s">
        <v>667</v>
      </c>
      <c r="E415" t="s">
        <v>246</v>
      </c>
      <c r="F415" t="s">
        <v>213</v>
      </c>
    </row>
    <row r="416" spans="1:6" x14ac:dyDescent="0.3">
      <c r="A416" t="s">
        <v>396</v>
      </c>
      <c r="B416" s="76">
        <v>1118634</v>
      </c>
      <c r="C416" t="e">
        <v>#N/A</v>
      </c>
      <c r="D416" t="s">
        <v>668</v>
      </c>
      <c r="E416" t="s">
        <v>230</v>
      </c>
      <c r="F416" t="s">
        <v>213</v>
      </c>
    </row>
    <row r="417" spans="1:6" x14ac:dyDescent="0.3">
      <c r="A417" t="s">
        <v>396</v>
      </c>
      <c r="B417" s="76">
        <v>1118635</v>
      </c>
      <c r="C417" t="e">
        <v>#N/A</v>
      </c>
      <c r="D417" t="s">
        <v>669</v>
      </c>
      <c r="E417" t="s">
        <v>230</v>
      </c>
      <c r="F417" t="s">
        <v>213</v>
      </c>
    </row>
    <row r="418" spans="1:6" x14ac:dyDescent="0.3">
      <c r="A418" t="s">
        <v>396</v>
      </c>
      <c r="B418" s="76">
        <v>1118636</v>
      </c>
      <c r="C418" t="e">
        <v>#N/A</v>
      </c>
      <c r="D418" t="s">
        <v>670</v>
      </c>
      <c r="E418" t="s">
        <v>230</v>
      </c>
      <c r="F418" t="s">
        <v>213</v>
      </c>
    </row>
    <row r="419" spans="1:6" x14ac:dyDescent="0.3">
      <c r="A419" t="s">
        <v>396</v>
      </c>
      <c r="B419" s="76">
        <v>1118637</v>
      </c>
      <c r="C419" t="e">
        <v>#N/A</v>
      </c>
      <c r="D419" t="s">
        <v>671</v>
      </c>
      <c r="E419" t="s">
        <v>230</v>
      </c>
      <c r="F419" t="s">
        <v>213</v>
      </c>
    </row>
    <row r="420" spans="1:6" x14ac:dyDescent="0.3">
      <c r="A420" t="s">
        <v>396</v>
      </c>
      <c r="B420" s="76">
        <v>1118638</v>
      </c>
      <c r="C420" t="e">
        <v>#N/A</v>
      </c>
      <c r="D420" t="s">
        <v>672</v>
      </c>
      <c r="E420" t="s">
        <v>230</v>
      </c>
      <c r="F420" t="s">
        <v>213</v>
      </c>
    </row>
    <row r="421" spans="1:6" x14ac:dyDescent="0.3">
      <c r="A421" t="s">
        <v>396</v>
      </c>
      <c r="B421" s="76">
        <v>1118664</v>
      </c>
      <c r="C421" t="e">
        <v>#N/A</v>
      </c>
      <c r="D421" t="s">
        <v>673</v>
      </c>
      <c r="E421" t="s">
        <v>246</v>
      </c>
      <c r="F421" t="s">
        <v>213</v>
      </c>
    </row>
    <row r="422" spans="1:6" x14ac:dyDescent="0.3">
      <c r="A422" t="s">
        <v>396</v>
      </c>
      <c r="B422" s="76">
        <v>1118689</v>
      </c>
      <c r="C422" t="e">
        <v>#N/A</v>
      </c>
      <c r="D422" t="s">
        <v>674</v>
      </c>
      <c r="E422" t="s">
        <v>259</v>
      </c>
      <c r="F422" t="s">
        <v>213</v>
      </c>
    </row>
    <row r="423" spans="1:6" x14ac:dyDescent="0.3">
      <c r="A423" t="s">
        <v>396</v>
      </c>
      <c r="B423" s="76">
        <v>1118796</v>
      </c>
      <c r="C423" t="e">
        <v>#N/A</v>
      </c>
      <c r="D423" t="s">
        <v>675</v>
      </c>
      <c r="E423" t="s">
        <v>246</v>
      </c>
      <c r="F423" t="s">
        <v>213</v>
      </c>
    </row>
    <row r="424" spans="1:6" x14ac:dyDescent="0.3">
      <c r="A424" t="s">
        <v>396</v>
      </c>
      <c r="B424" s="76">
        <v>1119111</v>
      </c>
      <c r="C424" t="e">
        <v>#N/A</v>
      </c>
      <c r="D424" t="s">
        <v>676</v>
      </c>
      <c r="E424" t="s">
        <v>246</v>
      </c>
      <c r="F424" t="s">
        <v>213</v>
      </c>
    </row>
    <row r="425" spans="1:6" x14ac:dyDescent="0.3">
      <c r="A425" t="s">
        <v>396</v>
      </c>
      <c r="B425" s="76">
        <v>1119296</v>
      </c>
      <c r="C425" t="e">
        <v>#N/A</v>
      </c>
      <c r="D425" t="s">
        <v>677</v>
      </c>
      <c r="E425" t="s">
        <v>223</v>
      </c>
      <c r="F425" t="s">
        <v>213</v>
      </c>
    </row>
    <row r="426" spans="1:6" x14ac:dyDescent="0.3">
      <c r="A426" t="s">
        <v>396</v>
      </c>
      <c r="B426" s="76">
        <v>1119297</v>
      </c>
      <c r="C426" t="e">
        <v>#N/A</v>
      </c>
      <c r="D426" t="s">
        <v>678</v>
      </c>
      <c r="E426" t="s">
        <v>223</v>
      </c>
      <c r="F426" t="s">
        <v>213</v>
      </c>
    </row>
    <row r="427" spans="1:6" x14ac:dyDescent="0.3">
      <c r="A427" t="s">
        <v>396</v>
      </c>
      <c r="B427" s="76">
        <v>1119298</v>
      </c>
      <c r="C427" t="e">
        <v>#N/A</v>
      </c>
      <c r="D427" t="s">
        <v>679</v>
      </c>
      <c r="E427" t="s">
        <v>223</v>
      </c>
      <c r="F427" t="s">
        <v>213</v>
      </c>
    </row>
    <row r="428" spans="1:6" x14ac:dyDescent="0.3">
      <c r="A428" t="s">
        <v>396</v>
      </c>
      <c r="B428" s="76">
        <v>1119299</v>
      </c>
      <c r="C428" t="e">
        <v>#N/A</v>
      </c>
      <c r="D428" t="s">
        <v>680</v>
      </c>
      <c r="E428" t="s">
        <v>223</v>
      </c>
      <c r="F428" t="s">
        <v>213</v>
      </c>
    </row>
    <row r="429" spans="1:6" x14ac:dyDescent="0.3">
      <c r="A429" t="s">
        <v>396</v>
      </c>
      <c r="B429" s="76">
        <v>1119414</v>
      </c>
      <c r="C429" t="e">
        <v>#N/A</v>
      </c>
      <c r="D429" t="s">
        <v>681</v>
      </c>
      <c r="E429" t="s">
        <v>223</v>
      </c>
      <c r="F429" t="s">
        <v>213</v>
      </c>
    </row>
    <row r="430" spans="1:6" x14ac:dyDescent="0.3">
      <c r="A430" t="s">
        <v>396</v>
      </c>
      <c r="B430" s="76">
        <v>1120153</v>
      </c>
      <c r="C430" t="e">
        <v>#N/A</v>
      </c>
      <c r="D430" t="s">
        <v>682</v>
      </c>
      <c r="E430" t="s">
        <v>228</v>
      </c>
      <c r="F430" t="s">
        <v>213</v>
      </c>
    </row>
    <row r="431" spans="1:6" x14ac:dyDescent="0.3">
      <c r="A431" t="s">
        <v>396</v>
      </c>
      <c r="B431" s="76">
        <v>1120167</v>
      </c>
      <c r="C431" t="e">
        <v>#N/A</v>
      </c>
      <c r="D431" t="s">
        <v>683</v>
      </c>
      <c r="E431" t="s">
        <v>285</v>
      </c>
      <c r="F431" t="s">
        <v>213</v>
      </c>
    </row>
    <row r="432" spans="1:6" x14ac:dyDescent="0.3">
      <c r="A432" t="s">
        <v>396</v>
      </c>
      <c r="B432" s="76">
        <v>1120168</v>
      </c>
      <c r="C432" t="e">
        <v>#N/A</v>
      </c>
      <c r="D432" t="s">
        <v>684</v>
      </c>
      <c r="E432" t="s">
        <v>285</v>
      </c>
      <c r="F432" t="s">
        <v>213</v>
      </c>
    </row>
    <row r="433" spans="1:6" x14ac:dyDescent="0.3">
      <c r="A433" t="s">
        <v>396</v>
      </c>
      <c r="B433" s="76">
        <v>1120169</v>
      </c>
      <c r="C433" t="e">
        <v>#N/A</v>
      </c>
      <c r="D433" t="s">
        <v>685</v>
      </c>
      <c r="E433" t="s">
        <v>285</v>
      </c>
      <c r="F433" t="s">
        <v>213</v>
      </c>
    </row>
    <row r="434" spans="1:6" x14ac:dyDescent="0.3">
      <c r="A434" t="s">
        <v>396</v>
      </c>
      <c r="B434" s="76">
        <v>1120170</v>
      </c>
      <c r="C434" t="e">
        <v>#N/A</v>
      </c>
      <c r="D434" t="s">
        <v>686</v>
      </c>
      <c r="E434" t="s">
        <v>285</v>
      </c>
      <c r="F434" t="s">
        <v>213</v>
      </c>
    </row>
    <row r="435" spans="1:6" x14ac:dyDescent="0.3">
      <c r="A435" t="s">
        <v>396</v>
      </c>
      <c r="B435" s="76">
        <v>1120319</v>
      </c>
      <c r="C435" t="e">
        <v>#N/A</v>
      </c>
      <c r="D435" t="s">
        <v>687</v>
      </c>
      <c r="E435" t="s">
        <v>230</v>
      </c>
      <c r="F435" t="s">
        <v>213</v>
      </c>
    </row>
    <row r="436" spans="1:6" x14ac:dyDescent="0.3">
      <c r="A436" t="s">
        <v>396</v>
      </c>
      <c r="B436" s="76">
        <v>1120320</v>
      </c>
      <c r="C436" t="e">
        <v>#N/A</v>
      </c>
      <c r="D436" t="s">
        <v>688</v>
      </c>
      <c r="E436" t="s">
        <v>230</v>
      </c>
      <c r="F436" t="s">
        <v>213</v>
      </c>
    </row>
    <row r="437" spans="1:6" x14ac:dyDescent="0.3">
      <c r="A437" t="s">
        <v>396</v>
      </c>
      <c r="B437" s="76">
        <v>1120321</v>
      </c>
      <c r="C437" t="e">
        <v>#N/A</v>
      </c>
      <c r="D437" t="s">
        <v>689</v>
      </c>
      <c r="E437" t="s">
        <v>230</v>
      </c>
      <c r="F437" t="s">
        <v>213</v>
      </c>
    </row>
    <row r="438" spans="1:6" x14ac:dyDescent="0.3">
      <c r="A438" t="s">
        <v>396</v>
      </c>
      <c r="B438" s="76">
        <v>1120322</v>
      </c>
      <c r="C438" t="e">
        <v>#N/A</v>
      </c>
      <c r="D438" t="s">
        <v>690</v>
      </c>
      <c r="E438" t="s">
        <v>230</v>
      </c>
      <c r="F438" t="s">
        <v>213</v>
      </c>
    </row>
    <row r="439" spans="1:6" x14ac:dyDescent="0.3">
      <c r="A439" t="s">
        <v>396</v>
      </c>
      <c r="B439" s="76">
        <v>1120867</v>
      </c>
      <c r="C439" t="e">
        <v>#N/A</v>
      </c>
      <c r="D439" t="s">
        <v>691</v>
      </c>
      <c r="E439" t="s">
        <v>259</v>
      </c>
      <c r="F439" t="s">
        <v>213</v>
      </c>
    </row>
    <row r="440" spans="1:6" x14ac:dyDescent="0.3">
      <c r="A440" t="s">
        <v>396</v>
      </c>
      <c r="B440" s="76">
        <v>1121109</v>
      </c>
      <c r="C440" t="e">
        <v>#N/A</v>
      </c>
      <c r="D440" t="s">
        <v>692</v>
      </c>
      <c r="E440" t="s">
        <v>223</v>
      </c>
      <c r="F440" t="s">
        <v>213</v>
      </c>
    </row>
    <row r="441" spans="1:6" x14ac:dyDescent="0.3">
      <c r="A441" t="s">
        <v>396</v>
      </c>
      <c r="B441" s="76">
        <v>1121138</v>
      </c>
      <c r="C441" t="e">
        <v>#N/A</v>
      </c>
      <c r="D441" t="s">
        <v>693</v>
      </c>
      <c r="E441" t="s">
        <v>230</v>
      </c>
      <c r="F441" t="s">
        <v>213</v>
      </c>
    </row>
    <row r="442" spans="1:6" x14ac:dyDescent="0.3">
      <c r="A442" t="s">
        <v>396</v>
      </c>
      <c r="B442" s="76">
        <v>1121139</v>
      </c>
      <c r="C442" t="e">
        <v>#N/A</v>
      </c>
      <c r="D442" t="s">
        <v>694</v>
      </c>
      <c r="E442" t="s">
        <v>230</v>
      </c>
      <c r="F442" t="s">
        <v>213</v>
      </c>
    </row>
    <row r="443" spans="1:6" x14ac:dyDescent="0.3">
      <c r="A443" t="s">
        <v>396</v>
      </c>
      <c r="B443" s="76">
        <v>1121140</v>
      </c>
      <c r="C443" t="e">
        <v>#N/A</v>
      </c>
      <c r="D443" t="s">
        <v>695</v>
      </c>
      <c r="E443" t="s">
        <v>230</v>
      </c>
      <c r="F443" t="s">
        <v>213</v>
      </c>
    </row>
    <row r="444" spans="1:6" x14ac:dyDescent="0.3">
      <c r="A444" t="s">
        <v>396</v>
      </c>
      <c r="B444" s="76">
        <v>1121141</v>
      </c>
      <c r="C444" t="e">
        <v>#N/A</v>
      </c>
      <c r="D444" t="s">
        <v>696</v>
      </c>
      <c r="E444" t="s">
        <v>230</v>
      </c>
      <c r="F444" t="s">
        <v>213</v>
      </c>
    </row>
    <row r="445" spans="1:6" x14ac:dyDescent="0.3">
      <c r="A445" t="s">
        <v>396</v>
      </c>
      <c r="B445" s="76">
        <v>1121203</v>
      </c>
      <c r="C445" t="e">
        <v>#N/A</v>
      </c>
      <c r="D445" t="s">
        <v>697</v>
      </c>
      <c r="E445" t="s">
        <v>223</v>
      </c>
      <c r="F445" t="s">
        <v>213</v>
      </c>
    </row>
    <row r="446" spans="1:6" x14ac:dyDescent="0.3">
      <c r="A446" t="s">
        <v>396</v>
      </c>
      <c r="B446" s="76">
        <v>1121224</v>
      </c>
      <c r="C446" t="e">
        <v>#N/A</v>
      </c>
      <c r="D446" t="s">
        <v>698</v>
      </c>
      <c r="E446" t="s">
        <v>223</v>
      </c>
      <c r="F446" t="s">
        <v>213</v>
      </c>
    </row>
    <row r="447" spans="1:6" x14ac:dyDescent="0.3">
      <c r="A447" t="s">
        <v>396</v>
      </c>
      <c r="B447" s="76">
        <v>1121428</v>
      </c>
      <c r="C447" t="e">
        <v>#N/A</v>
      </c>
      <c r="D447" t="s">
        <v>699</v>
      </c>
      <c r="E447" t="s">
        <v>223</v>
      </c>
      <c r="F447" t="s">
        <v>213</v>
      </c>
    </row>
    <row r="448" spans="1:6" x14ac:dyDescent="0.3">
      <c r="A448" t="s">
        <v>396</v>
      </c>
      <c r="B448" s="76">
        <v>1121437</v>
      </c>
      <c r="C448" t="e">
        <v>#N/A</v>
      </c>
      <c r="D448" t="s">
        <v>700</v>
      </c>
      <c r="E448" t="s">
        <v>259</v>
      </c>
      <c r="F448" t="s">
        <v>213</v>
      </c>
    </row>
    <row r="449" spans="1:6" x14ac:dyDescent="0.3">
      <c r="A449" t="s">
        <v>396</v>
      </c>
      <c r="B449" s="76">
        <v>1121601</v>
      </c>
      <c r="C449" t="e">
        <v>#N/A</v>
      </c>
      <c r="D449" t="s">
        <v>701</v>
      </c>
      <c r="E449" t="s">
        <v>223</v>
      </c>
      <c r="F449" t="s">
        <v>213</v>
      </c>
    </row>
    <row r="450" spans="1:6" x14ac:dyDescent="0.3">
      <c r="A450" t="s">
        <v>396</v>
      </c>
      <c r="B450" s="76">
        <v>1121699</v>
      </c>
      <c r="C450" t="e">
        <v>#N/A</v>
      </c>
      <c r="D450" t="s">
        <v>702</v>
      </c>
      <c r="E450" t="s">
        <v>223</v>
      </c>
      <c r="F450" t="s">
        <v>213</v>
      </c>
    </row>
    <row r="451" spans="1:6" x14ac:dyDescent="0.3">
      <c r="A451" t="s">
        <v>396</v>
      </c>
      <c r="B451" s="76">
        <v>1121701</v>
      </c>
      <c r="C451" t="e">
        <v>#N/A</v>
      </c>
      <c r="D451" t="s">
        <v>703</v>
      </c>
      <c r="E451" t="s">
        <v>223</v>
      </c>
      <c r="F451" t="s">
        <v>213</v>
      </c>
    </row>
    <row r="452" spans="1:6" x14ac:dyDescent="0.3">
      <c r="A452" t="s">
        <v>434</v>
      </c>
      <c r="B452" s="76">
        <v>1121897</v>
      </c>
      <c r="D452" t="s">
        <v>704</v>
      </c>
      <c r="E452" t="s">
        <v>259</v>
      </c>
      <c r="F452" t="s">
        <v>213</v>
      </c>
    </row>
    <row r="453" spans="1:6" x14ac:dyDescent="0.3">
      <c r="A453" t="s">
        <v>396</v>
      </c>
      <c r="B453" s="76">
        <v>1121702</v>
      </c>
      <c r="C453" t="e">
        <v>#N/A</v>
      </c>
      <c r="D453" t="s">
        <v>705</v>
      </c>
      <c r="E453" t="s">
        <v>223</v>
      </c>
      <c r="F453" t="s">
        <v>213</v>
      </c>
    </row>
    <row r="454" spans="1:6" x14ac:dyDescent="0.3">
      <c r="A454" t="s">
        <v>434</v>
      </c>
      <c r="B454" s="76">
        <v>1121899</v>
      </c>
      <c r="D454" t="s">
        <v>706</v>
      </c>
      <c r="E454" t="s">
        <v>259</v>
      </c>
      <c r="F454" t="s">
        <v>213</v>
      </c>
    </row>
    <row r="455" spans="1:6" x14ac:dyDescent="0.3">
      <c r="A455" t="s">
        <v>434</v>
      </c>
      <c r="B455" s="76">
        <v>1121900</v>
      </c>
      <c r="D455" t="s">
        <v>707</v>
      </c>
      <c r="E455" t="s">
        <v>259</v>
      </c>
      <c r="F455" t="s">
        <v>213</v>
      </c>
    </row>
    <row r="456" spans="1:6" x14ac:dyDescent="0.3">
      <c r="A456" t="s">
        <v>396</v>
      </c>
      <c r="B456" s="76">
        <v>1121776</v>
      </c>
      <c r="C456" t="e">
        <v>#N/A</v>
      </c>
      <c r="D456" t="s">
        <v>708</v>
      </c>
      <c r="E456" t="s">
        <v>223</v>
      </c>
      <c r="F456" t="s">
        <v>213</v>
      </c>
    </row>
    <row r="457" spans="1:6" x14ac:dyDescent="0.3">
      <c r="A457" t="s">
        <v>396</v>
      </c>
      <c r="B457" s="76">
        <v>1121898</v>
      </c>
      <c r="C457" t="e">
        <v>#N/A</v>
      </c>
      <c r="D457" t="s">
        <v>709</v>
      </c>
      <c r="E457" t="s">
        <v>259</v>
      </c>
      <c r="F457" t="s">
        <v>213</v>
      </c>
    </row>
    <row r="458" spans="1:6" x14ac:dyDescent="0.3">
      <c r="A458" t="s">
        <v>396</v>
      </c>
      <c r="B458" s="76">
        <v>1121901</v>
      </c>
      <c r="C458" t="e">
        <v>#N/A</v>
      </c>
      <c r="D458" t="s">
        <v>710</v>
      </c>
      <c r="E458" t="s">
        <v>259</v>
      </c>
      <c r="F458" t="s">
        <v>213</v>
      </c>
    </row>
    <row r="459" spans="1:6" x14ac:dyDescent="0.3">
      <c r="A459" t="s">
        <v>396</v>
      </c>
      <c r="B459" s="76">
        <v>1122199</v>
      </c>
      <c r="C459" t="e">
        <v>#N/A</v>
      </c>
      <c r="D459" t="s">
        <v>711</v>
      </c>
      <c r="E459" t="s">
        <v>246</v>
      </c>
      <c r="F459" t="s">
        <v>213</v>
      </c>
    </row>
    <row r="460" spans="1:6" x14ac:dyDescent="0.3">
      <c r="A460" t="s">
        <v>396</v>
      </c>
      <c r="B460" s="76">
        <v>1122200</v>
      </c>
      <c r="C460" t="e">
        <v>#N/A</v>
      </c>
      <c r="D460" t="s">
        <v>712</v>
      </c>
      <c r="E460" t="s">
        <v>246</v>
      </c>
      <c r="F460" t="s">
        <v>213</v>
      </c>
    </row>
    <row r="461" spans="1:6" x14ac:dyDescent="0.3">
      <c r="A461" t="s">
        <v>396</v>
      </c>
      <c r="B461" s="76">
        <v>1122309</v>
      </c>
      <c r="C461" t="e">
        <v>#N/A</v>
      </c>
      <c r="D461" t="s">
        <v>713</v>
      </c>
      <c r="E461" t="s">
        <v>228</v>
      </c>
      <c r="F461" t="s">
        <v>213</v>
      </c>
    </row>
    <row r="462" spans="1:6" x14ac:dyDescent="0.3">
      <c r="A462" t="s">
        <v>396</v>
      </c>
      <c r="B462" s="76">
        <v>1122327</v>
      </c>
      <c r="C462" t="e">
        <v>#N/A</v>
      </c>
      <c r="D462" t="s">
        <v>714</v>
      </c>
      <c r="E462" t="s">
        <v>246</v>
      </c>
      <c r="F462" t="s">
        <v>213</v>
      </c>
    </row>
    <row r="463" spans="1:6" x14ac:dyDescent="0.3">
      <c r="A463" t="s">
        <v>396</v>
      </c>
      <c r="B463" s="76">
        <v>1122354</v>
      </c>
      <c r="C463" t="e">
        <v>#N/A</v>
      </c>
      <c r="D463" t="s">
        <v>715</v>
      </c>
      <c r="E463" t="s">
        <v>223</v>
      </c>
      <c r="F463" t="s">
        <v>213</v>
      </c>
    </row>
    <row r="464" spans="1:6" x14ac:dyDescent="0.3">
      <c r="A464" t="s">
        <v>396</v>
      </c>
      <c r="B464" s="76">
        <v>1122355</v>
      </c>
      <c r="C464" t="e">
        <v>#N/A</v>
      </c>
      <c r="D464" t="s">
        <v>716</v>
      </c>
      <c r="E464" t="s">
        <v>223</v>
      </c>
      <c r="F464" t="s">
        <v>213</v>
      </c>
    </row>
    <row r="465" spans="1:6" x14ac:dyDescent="0.3">
      <c r="A465" t="s">
        <v>396</v>
      </c>
      <c r="B465" s="76">
        <v>1122356</v>
      </c>
      <c r="C465" t="e">
        <v>#N/A</v>
      </c>
      <c r="D465" t="s">
        <v>717</v>
      </c>
      <c r="E465" t="s">
        <v>223</v>
      </c>
      <c r="F465" t="s">
        <v>213</v>
      </c>
    </row>
    <row r="466" spans="1:6" x14ac:dyDescent="0.3">
      <c r="A466" t="s">
        <v>396</v>
      </c>
      <c r="B466" s="76">
        <v>1122727</v>
      </c>
      <c r="C466" t="e">
        <v>#N/A</v>
      </c>
      <c r="D466" t="s">
        <v>718</v>
      </c>
      <c r="E466" t="s">
        <v>223</v>
      </c>
      <c r="F466" t="s">
        <v>213</v>
      </c>
    </row>
    <row r="467" spans="1:6" x14ac:dyDescent="0.3">
      <c r="A467" t="s">
        <v>396</v>
      </c>
      <c r="B467" s="76">
        <v>1122728</v>
      </c>
      <c r="C467" t="e">
        <v>#N/A</v>
      </c>
      <c r="D467" t="s">
        <v>719</v>
      </c>
      <c r="E467" t="s">
        <v>223</v>
      </c>
      <c r="F467" t="s">
        <v>213</v>
      </c>
    </row>
    <row r="468" spans="1:6" x14ac:dyDescent="0.3">
      <c r="A468" t="s">
        <v>396</v>
      </c>
      <c r="B468" s="76">
        <v>1122729</v>
      </c>
      <c r="C468" t="e">
        <v>#N/A</v>
      </c>
      <c r="D468" t="s">
        <v>720</v>
      </c>
      <c r="E468" t="s">
        <v>223</v>
      </c>
      <c r="F468" t="s">
        <v>213</v>
      </c>
    </row>
    <row r="469" spans="1:6" x14ac:dyDescent="0.3">
      <c r="A469" t="s">
        <v>396</v>
      </c>
      <c r="B469" s="76">
        <v>1122730</v>
      </c>
      <c r="C469" t="e">
        <v>#N/A</v>
      </c>
      <c r="D469" t="s">
        <v>721</v>
      </c>
      <c r="E469" t="s">
        <v>223</v>
      </c>
      <c r="F469" t="s">
        <v>213</v>
      </c>
    </row>
    <row r="470" spans="1:6" x14ac:dyDescent="0.3">
      <c r="A470" t="s">
        <v>396</v>
      </c>
      <c r="B470" s="76">
        <v>1122731</v>
      </c>
      <c r="C470" t="e">
        <v>#N/A</v>
      </c>
      <c r="D470" t="s">
        <v>722</v>
      </c>
      <c r="E470" t="s">
        <v>223</v>
      </c>
      <c r="F470" t="s">
        <v>213</v>
      </c>
    </row>
    <row r="471" spans="1:6" x14ac:dyDescent="0.3">
      <c r="A471" t="s">
        <v>396</v>
      </c>
      <c r="B471" s="76">
        <v>1122907</v>
      </c>
      <c r="C471" t="e">
        <v>#N/A</v>
      </c>
      <c r="D471" t="s">
        <v>723</v>
      </c>
      <c r="E471" t="s">
        <v>223</v>
      </c>
      <c r="F471" t="s">
        <v>213</v>
      </c>
    </row>
    <row r="472" spans="1:6" x14ac:dyDescent="0.3">
      <c r="A472" t="s">
        <v>396</v>
      </c>
      <c r="B472" s="76">
        <v>1122908</v>
      </c>
      <c r="C472" t="e">
        <v>#N/A</v>
      </c>
      <c r="D472" t="s">
        <v>724</v>
      </c>
      <c r="E472" t="s">
        <v>223</v>
      </c>
      <c r="F472" t="s">
        <v>213</v>
      </c>
    </row>
    <row r="473" spans="1:6" x14ac:dyDescent="0.3">
      <c r="A473" t="s">
        <v>396</v>
      </c>
      <c r="B473" s="76">
        <v>1122909</v>
      </c>
      <c r="C473" t="e">
        <v>#N/A</v>
      </c>
      <c r="D473" t="s">
        <v>725</v>
      </c>
      <c r="E473" t="s">
        <v>223</v>
      </c>
      <c r="F473" t="s">
        <v>213</v>
      </c>
    </row>
    <row r="474" spans="1:6" x14ac:dyDescent="0.3">
      <c r="A474" t="s">
        <v>396</v>
      </c>
      <c r="B474" s="76">
        <v>1122910</v>
      </c>
      <c r="C474" t="e">
        <v>#N/A</v>
      </c>
      <c r="D474" t="s">
        <v>726</v>
      </c>
      <c r="E474" t="s">
        <v>223</v>
      </c>
      <c r="F474" t="s">
        <v>213</v>
      </c>
    </row>
    <row r="475" spans="1:6" x14ac:dyDescent="0.3">
      <c r="A475" t="s">
        <v>396</v>
      </c>
      <c r="B475" s="76">
        <v>1122911</v>
      </c>
      <c r="C475" t="e">
        <v>#N/A</v>
      </c>
      <c r="D475" t="s">
        <v>727</v>
      </c>
      <c r="E475" t="s">
        <v>223</v>
      </c>
      <c r="F475" t="s">
        <v>213</v>
      </c>
    </row>
    <row r="476" spans="1:6" x14ac:dyDescent="0.3">
      <c r="A476" t="s">
        <v>434</v>
      </c>
      <c r="B476" s="76">
        <v>1123047</v>
      </c>
      <c r="D476" t="s">
        <v>728</v>
      </c>
      <c r="E476" t="s">
        <v>285</v>
      </c>
      <c r="F476" t="s">
        <v>213</v>
      </c>
    </row>
    <row r="477" spans="1:6" x14ac:dyDescent="0.3">
      <c r="A477" t="s">
        <v>396</v>
      </c>
      <c r="B477" s="76">
        <v>1122912</v>
      </c>
      <c r="C477" t="e">
        <v>#N/A</v>
      </c>
      <c r="D477" t="s">
        <v>729</v>
      </c>
      <c r="E477" t="s">
        <v>223</v>
      </c>
      <c r="F477" t="s">
        <v>213</v>
      </c>
    </row>
    <row r="478" spans="1:6" x14ac:dyDescent="0.3">
      <c r="A478" t="s">
        <v>396</v>
      </c>
      <c r="B478" s="76">
        <v>1122928</v>
      </c>
      <c r="C478" t="e">
        <v>#N/A</v>
      </c>
      <c r="D478" t="s">
        <v>730</v>
      </c>
      <c r="E478" t="s">
        <v>259</v>
      </c>
      <c r="F478" t="s">
        <v>213</v>
      </c>
    </row>
    <row r="479" spans="1:6" x14ac:dyDescent="0.3">
      <c r="A479" t="s">
        <v>396</v>
      </c>
      <c r="B479" s="76">
        <v>1123183</v>
      </c>
      <c r="C479" t="e">
        <v>#N/A</v>
      </c>
      <c r="D479" t="s">
        <v>731</v>
      </c>
      <c r="E479" t="s">
        <v>223</v>
      </c>
      <c r="F479" t="s">
        <v>213</v>
      </c>
    </row>
    <row r="480" spans="1:6" x14ac:dyDescent="0.3">
      <c r="A480" t="s">
        <v>396</v>
      </c>
      <c r="B480" s="76">
        <v>1123184</v>
      </c>
      <c r="C480" t="e">
        <v>#N/A</v>
      </c>
      <c r="D480" t="s">
        <v>732</v>
      </c>
      <c r="E480" t="s">
        <v>223</v>
      </c>
      <c r="F480" t="s">
        <v>213</v>
      </c>
    </row>
    <row r="481" spans="1:6" x14ac:dyDescent="0.3">
      <c r="A481" t="s">
        <v>396</v>
      </c>
      <c r="B481" s="76">
        <v>1123319</v>
      </c>
      <c r="C481" t="e">
        <v>#N/A</v>
      </c>
      <c r="D481" t="s">
        <v>733</v>
      </c>
      <c r="E481" t="s">
        <v>230</v>
      </c>
      <c r="F481" t="s">
        <v>213</v>
      </c>
    </row>
    <row r="482" spans="1:6" x14ac:dyDescent="0.3">
      <c r="A482" t="s">
        <v>434</v>
      </c>
      <c r="B482" s="76">
        <v>1123718</v>
      </c>
      <c r="D482" t="s">
        <v>734</v>
      </c>
      <c r="E482" t="s">
        <v>246</v>
      </c>
      <c r="F482" t="s">
        <v>213</v>
      </c>
    </row>
    <row r="483" spans="1:6" x14ac:dyDescent="0.3">
      <c r="A483" t="s">
        <v>434</v>
      </c>
      <c r="B483" s="76">
        <v>1123719</v>
      </c>
      <c r="D483" t="s">
        <v>735</v>
      </c>
      <c r="E483" t="s">
        <v>246</v>
      </c>
      <c r="F483" t="s">
        <v>213</v>
      </c>
    </row>
    <row r="484" spans="1:6" x14ac:dyDescent="0.3">
      <c r="A484" t="s">
        <v>396</v>
      </c>
      <c r="B484" s="76">
        <v>1123351</v>
      </c>
      <c r="C484" t="e">
        <v>#N/A</v>
      </c>
      <c r="D484" t="s">
        <v>736</v>
      </c>
      <c r="E484" t="s">
        <v>223</v>
      </c>
      <c r="F484" t="s">
        <v>213</v>
      </c>
    </row>
    <row r="485" spans="1:6" x14ac:dyDescent="0.3">
      <c r="A485" t="s">
        <v>396</v>
      </c>
      <c r="B485" s="76">
        <v>1123362</v>
      </c>
      <c r="C485" t="e">
        <v>#N/A</v>
      </c>
      <c r="D485" t="s">
        <v>737</v>
      </c>
      <c r="E485" t="s">
        <v>246</v>
      </c>
      <c r="F485" t="s">
        <v>213</v>
      </c>
    </row>
    <row r="486" spans="1:6" x14ac:dyDescent="0.3">
      <c r="A486" t="s">
        <v>396</v>
      </c>
      <c r="B486" s="76">
        <v>1123787</v>
      </c>
      <c r="C486" t="e">
        <v>#N/A</v>
      </c>
      <c r="D486" t="s">
        <v>738</v>
      </c>
      <c r="E486" t="s">
        <v>259</v>
      </c>
      <c r="F486" t="s">
        <v>213</v>
      </c>
    </row>
    <row r="487" spans="1:6" x14ac:dyDescent="0.3">
      <c r="A487" t="s">
        <v>434</v>
      </c>
      <c r="B487" s="76">
        <v>1123869</v>
      </c>
      <c r="D487" t="s">
        <v>739</v>
      </c>
      <c r="E487" t="s">
        <v>246</v>
      </c>
      <c r="F487" t="s">
        <v>213</v>
      </c>
    </row>
    <row r="488" spans="1:6" x14ac:dyDescent="0.3">
      <c r="A488" t="s">
        <v>396</v>
      </c>
      <c r="B488" s="76">
        <v>1123800</v>
      </c>
      <c r="C488" t="e">
        <v>#N/A</v>
      </c>
      <c r="D488" t="s">
        <v>740</v>
      </c>
      <c r="E488" t="s">
        <v>259</v>
      </c>
      <c r="F488" t="s">
        <v>213</v>
      </c>
    </row>
    <row r="489" spans="1:6" x14ac:dyDescent="0.3">
      <c r="A489" t="s">
        <v>396</v>
      </c>
      <c r="B489" s="76">
        <v>1123801</v>
      </c>
      <c r="C489" t="e">
        <v>#N/A</v>
      </c>
      <c r="D489" t="s">
        <v>741</v>
      </c>
      <c r="E489" t="s">
        <v>259</v>
      </c>
      <c r="F489" t="s">
        <v>213</v>
      </c>
    </row>
    <row r="490" spans="1:6" x14ac:dyDescent="0.3">
      <c r="A490" t="s">
        <v>396</v>
      </c>
      <c r="B490" s="76">
        <v>1123870</v>
      </c>
      <c r="C490" t="e">
        <v>#N/A</v>
      </c>
      <c r="D490" t="s">
        <v>742</v>
      </c>
      <c r="E490" t="s">
        <v>259</v>
      </c>
      <c r="F490" t="s">
        <v>213</v>
      </c>
    </row>
    <row r="491" spans="1:6" x14ac:dyDescent="0.3">
      <c r="A491" t="s">
        <v>396</v>
      </c>
      <c r="B491" s="76">
        <v>1123871</v>
      </c>
      <c r="C491" t="e">
        <v>#N/A</v>
      </c>
      <c r="D491" t="s">
        <v>743</v>
      </c>
      <c r="E491" t="s">
        <v>259</v>
      </c>
      <c r="F491" t="s">
        <v>213</v>
      </c>
    </row>
    <row r="492" spans="1:6" x14ac:dyDescent="0.3">
      <c r="A492" t="s">
        <v>396</v>
      </c>
      <c r="B492" s="76">
        <v>1123872</v>
      </c>
      <c r="C492" t="e">
        <v>#N/A</v>
      </c>
      <c r="D492" t="s">
        <v>744</v>
      </c>
      <c r="E492" t="s">
        <v>259</v>
      </c>
      <c r="F492" t="s">
        <v>213</v>
      </c>
    </row>
    <row r="493" spans="1:6" x14ac:dyDescent="0.3">
      <c r="A493" t="s">
        <v>396</v>
      </c>
      <c r="B493" s="76">
        <v>1123878</v>
      </c>
      <c r="C493" t="e">
        <v>#N/A</v>
      </c>
      <c r="D493" t="s">
        <v>745</v>
      </c>
      <c r="E493" t="s">
        <v>230</v>
      </c>
      <c r="F493" t="s">
        <v>213</v>
      </c>
    </row>
    <row r="494" spans="1:6" x14ac:dyDescent="0.3">
      <c r="A494" t="s">
        <v>396</v>
      </c>
      <c r="B494" s="76">
        <v>1123879</v>
      </c>
      <c r="C494" t="e">
        <v>#N/A</v>
      </c>
      <c r="D494" t="s">
        <v>746</v>
      </c>
      <c r="E494" t="s">
        <v>230</v>
      </c>
      <c r="F494" t="s">
        <v>213</v>
      </c>
    </row>
    <row r="495" spans="1:6" x14ac:dyDescent="0.3">
      <c r="A495" t="s">
        <v>396</v>
      </c>
      <c r="B495" s="76">
        <v>1123880</v>
      </c>
      <c r="C495" t="e">
        <v>#N/A</v>
      </c>
      <c r="D495" t="s">
        <v>747</v>
      </c>
      <c r="E495" t="s">
        <v>230</v>
      </c>
      <c r="F495" t="s">
        <v>213</v>
      </c>
    </row>
    <row r="496" spans="1:6" x14ac:dyDescent="0.3">
      <c r="A496" t="s">
        <v>396</v>
      </c>
      <c r="B496" s="76">
        <v>1123881</v>
      </c>
      <c r="C496" t="e">
        <v>#N/A</v>
      </c>
      <c r="D496" t="s">
        <v>748</v>
      </c>
      <c r="E496" t="s">
        <v>230</v>
      </c>
      <c r="F496" t="s">
        <v>213</v>
      </c>
    </row>
    <row r="497" spans="1:6" x14ac:dyDescent="0.3">
      <c r="A497" t="s">
        <v>396</v>
      </c>
      <c r="B497" s="76">
        <v>1123882</v>
      </c>
      <c r="C497" t="e">
        <v>#N/A</v>
      </c>
      <c r="D497" t="s">
        <v>749</v>
      </c>
      <c r="E497" t="s">
        <v>230</v>
      </c>
      <c r="F497" t="s">
        <v>213</v>
      </c>
    </row>
    <row r="498" spans="1:6" x14ac:dyDescent="0.3">
      <c r="A498" t="s">
        <v>396</v>
      </c>
      <c r="B498" s="76">
        <v>1123883</v>
      </c>
      <c r="C498" t="e">
        <v>#N/A</v>
      </c>
      <c r="D498" t="s">
        <v>750</v>
      </c>
      <c r="E498" t="s">
        <v>230</v>
      </c>
      <c r="F498" t="s">
        <v>213</v>
      </c>
    </row>
    <row r="499" spans="1:6" x14ac:dyDescent="0.3">
      <c r="A499" t="s">
        <v>396</v>
      </c>
      <c r="B499" s="76">
        <v>1123884</v>
      </c>
      <c r="C499" t="e">
        <v>#N/A</v>
      </c>
      <c r="D499" t="s">
        <v>751</v>
      </c>
      <c r="E499" t="s">
        <v>230</v>
      </c>
      <c r="F499" t="s">
        <v>213</v>
      </c>
    </row>
    <row r="500" spans="1:6" x14ac:dyDescent="0.3">
      <c r="A500" t="s">
        <v>396</v>
      </c>
      <c r="B500" s="76">
        <v>1123885</v>
      </c>
      <c r="C500" t="e">
        <v>#N/A</v>
      </c>
      <c r="D500" t="s">
        <v>752</v>
      </c>
      <c r="E500" t="s">
        <v>230</v>
      </c>
      <c r="F500" t="s">
        <v>213</v>
      </c>
    </row>
    <row r="501" spans="1:6" x14ac:dyDescent="0.3">
      <c r="A501" t="s">
        <v>396</v>
      </c>
      <c r="B501" s="76">
        <v>1123905</v>
      </c>
      <c r="C501" t="e">
        <v>#N/A</v>
      </c>
      <c r="D501" t="s">
        <v>753</v>
      </c>
      <c r="E501" t="s">
        <v>230</v>
      </c>
      <c r="F501" t="s">
        <v>213</v>
      </c>
    </row>
    <row r="502" spans="1:6" x14ac:dyDescent="0.3">
      <c r="A502" t="s">
        <v>396</v>
      </c>
      <c r="B502" s="76">
        <v>1124001</v>
      </c>
      <c r="C502" t="e">
        <v>#N/A</v>
      </c>
      <c r="D502" t="s">
        <v>754</v>
      </c>
      <c r="E502" t="s">
        <v>228</v>
      </c>
      <c r="F502" t="s">
        <v>213</v>
      </c>
    </row>
    <row r="503" spans="1:6" x14ac:dyDescent="0.3">
      <c r="A503" t="s">
        <v>396</v>
      </c>
      <c r="B503" s="76">
        <v>1124061</v>
      </c>
      <c r="C503" t="e">
        <v>#N/A</v>
      </c>
      <c r="D503" t="s">
        <v>755</v>
      </c>
      <c r="E503" t="s">
        <v>259</v>
      </c>
      <c r="F503" t="s">
        <v>213</v>
      </c>
    </row>
    <row r="504" spans="1:6" x14ac:dyDescent="0.3">
      <c r="A504" t="s">
        <v>396</v>
      </c>
      <c r="B504" s="76">
        <v>1124072</v>
      </c>
      <c r="C504" t="e">
        <v>#N/A</v>
      </c>
      <c r="D504" t="s">
        <v>756</v>
      </c>
      <c r="E504" t="s">
        <v>259</v>
      </c>
      <c r="F504" t="s">
        <v>213</v>
      </c>
    </row>
    <row r="505" spans="1:6" x14ac:dyDescent="0.3">
      <c r="A505" t="s">
        <v>396</v>
      </c>
      <c r="B505" s="76">
        <v>1124103</v>
      </c>
      <c r="C505" t="e">
        <v>#N/A</v>
      </c>
      <c r="D505" t="s">
        <v>757</v>
      </c>
      <c r="E505" t="s">
        <v>246</v>
      </c>
      <c r="F505" t="s">
        <v>213</v>
      </c>
    </row>
    <row r="506" spans="1:6" x14ac:dyDescent="0.3">
      <c r="A506" t="s">
        <v>434</v>
      </c>
      <c r="B506" s="76">
        <v>1124491</v>
      </c>
      <c r="D506" t="s">
        <v>758</v>
      </c>
      <c r="E506" t="s">
        <v>259</v>
      </c>
      <c r="F506" t="s">
        <v>213</v>
      </c>
    </row>
    <row r="507" spans="1:6" x14ac:dyDescent="0.3">
      <c r="A507" t="s">
        <v>396</v>
      </c>
      <c r="B507" s="76">
        <v>1124135</v>
      </c>
      <c r="C507" t="e">
        <v>#N/A</v>
      </c>
      <c r="D507" t="s">
        <v>759</v>
      </c>
      <c r="E507" t="s">
        <v>223</v>
      </c>
      <c r="F507" t="s">
        <v>213</v>
      </c>
    </row>
    <row r="508" spans="1:6" x14ac:dyDescent="0.3">
      <c r="A508" t="s">
        <v>396</v>
      </c>
      <c r="B508" s="76">
        <v>1124419</v>
      </c>
      <c r="C508" t="e">
        <v>#N/A</v>
      </c>
      <c r="D508" t="s">
        <v>760</v>
      </c>
      <c r="E508" t="s">
        <v>259</v>
      </c>
      <c r="F508" t="s">
        <v>213</v>
      </c>
    </row>
    <row r="509" spans="1:6" x14ac:dyDescent="0.3">
      <c r="A509" t="s">
        <v>396</v>
      </c>
      <c r="B509" s="76">
        <v>1124602</v>
      </c>
      <c r="C509" t="e">
        <v>#N/A</v>
      </c>
      <c r="D509" t="s">
        <v>761</v>
      </c>
      <c r="E509" t="s">
        <v>223</v>
      </c>
      <c r="F509" t="s">
        <v>213</v>
      </c>
    </row>
    <row r="510" spans="1:6" x14ac:dyDescent="0.3">
      <c r="A510" t="s">
        <v>396</v>
      </c>
      <c r="B510" s="76">
        <v>1124637</v>
      </c>
      <c r="C510" t="e">
        <v>#N/A</v>
      </c>
      <c r="D510" t="s">
        <v>762</v>
      </c>
      <c r="E510" t="s">
        <v>259</v>
      </c>
      <c r="F510" t="s">
        <v>213</v>
      </c>
    </row>
    <row r="511" spans="1:6" x14ac:dyDescent="0.3">
      <c r="A511" t="s">
        <v>396</v>
      </c>
      <c r="B511" s="76">
        <v>1124657</v>
      </c>
      <c r="C511" t="e">
        <v>#N/A</v>
      </c>
      <c r="D511" t="s">
        <v>763</v>
      </c>
      <c r="E511" t="s">
        <v>223</v>
      </c>
      <c r="F511" t="s">
        <v>213</v>
      </c>
    </row>
    <row r="512" spans="1:6" x14ac:dyDescent="0.3">
      <c r="A512" t="s">
        <v>396</v>
      </c>
      <c r="B512" s="76">
        <v>1124658</v>
      </c>
      <c r="C512" t="e">
        <v>#N/A</v>
      </c>
      <c r="D512" t="s">
        <v>764</v>
      </c>
      <c r="E512" t="s">
        <v>223</v>
      </c>
      <c r="F512" t="s">
        <v>213</v>
      </c>
    </row>
    <row r="513" spans="1:6" x14ac:dyDescent="0.3">
      <c r="A513" t="s">
        <v>396</v>
      </c>
      <c r="B513" s="76">
        <v>1124800</v>
      </c>
      <c r="C513" t="e">
        <v>#N/A</v>
      </c>
      <c r="D513" t="s">
        <v>765</v>
      </c>
      <c r="E513" t="s">
        <v>246</v>
      </c>
      <c r="F513" t="s">
        <v>213</v>
      </c>
    </row>
    <row r="514" spans="1:6" x14ac:dyDescent="0.3">
      <c r="A514" t="s">
        <v>396</v>
      </c>
      <c r="B514" s="76">
        <v>1124801</v>
      </c>
      <c r="C514" t="e">
        <v>#N/A</v>
      </c>
      <c r="D514" t="s">
        <v>766</v>
      </c>
      <c r="E514" t="s">
        <v>246</v>
      </c>
      <c r="F514" t="s">
        <v>213</v>
      </c>
    </row>
    <row r="515" spans="1:6" x14ac:dyDescent="0.3">
      <c r="A515" t="s">
        <v>396</v>
      </c>
      <c r="B515" s="76">
        <v>1124820</v>
      </c>
      <c r="C515" t="e">
        <v>#N/A</v>
      </c>
      <c r="D515" t="s">
        <v>767</v>
      </c>
      <c r="E515" t="s">
        <v>241</v>
      </c>
      <c r="F515" t="s">
        <v>213</v>
      </c>
    </row>
    <row r="516" spans="1:6" x14ac:dyDescent="0.3">
      <c r="A516" t="s">
        <v>396</v>
      </c>
      <c r="B516" s="76">
        <v>1124823</v>
      </c>
      <c r="C516" t="e">
        <v>#N/A</v>
      </c>
      <c r="D516" t="s">
        <v>768</v>
      </c>
      <c r="E516" t="s">
        <v>259</v>
      </c>
      <c r="F516" t="s">
        <v>213</v>
      </c>
    </row>
    <row r="517" spans="1:6" x14ac:dyDescent="0.3">
      <c r="A517" t="s">
        <v>396</v>
      </c>
      <c r="B517" s="76">
        <v>1124836</v>
      </c>
      <c r="C517" t="e">
        <v>#N/A</v>
      </c>
      <c r="D517" t="s">
        <v>769</v>
      </c>
      <c r="E517" t="s">
        <v>246</v>
      </c>
      <c r="F517" t="s">
        <v>213</v>
      </c>
    </row>
    <row r="518" spans="1:6" x14ac:dyDescent="0.3">
      <c r="A518" t="s">
        <v>434</v>
      </c>
      <c r="B518" s="76">
        <v>1124962</v>
      </c>
      <c r="D518" t="s">
        <v>770</v>
      </c>
      <c r="E518" t="s">
        <v>226</v>
      </c>
      <c r="F518" t="s">
        <v>224</v>
      </c>
    </row>
    <row r="519" spans="1:6" x14ac:dyDescent="0.3">
      <c r="A519" t="s">
        <v>396</v>
      </c>
      <c r="B519" s="76">
        <v>1124847</v>
      </c>
      <c r="C519" t="e">
        <v>#N/A</v>
      </c>
      <c r="D519" t="s">
        <v>771</v>
      </c>
      <c r="E519" t="s">
        <v>246</v>
      </c>
      <c r="F519" t="s">
        <v>213</v>
      </c>
    </row>
    <row r="520" spans="1:6" x14ac:dyDescent="0.3">
      <c r="A520" t="s">
        <v>396</v>
      </c>
      <c r="B520" s="76">
        <v>1124935</v>
      </c>
      <c r="C520" t="e">
        <v>#N/A</v>
      </c>
      <c r="D520" t="s">
        <v>772</v>
      </c>
      <c r="E520" t="s">
        <v>228</v>
      </c>
      <c r="F520" t="s">
        <v>213</v>
      </c>
    </row>
    <row r="521" spans="1:6" x14ac:dyDescent="0.3">
      <c r="A521" t="s">
        <v>396</v>
      </c>
      <c r="B521" s="76">
        <v>1124964</v>
      </c>
      <c r="C521" t="e">
        <v>#N/A</v>
      </c>
      <c r="D521" t="s">
        <v>773</v>
      </c>
      <c r="E521" t="s">
        <v>259</v>
      </c>
      <c r="F521" t="s">
        <v>213</v>
      </c>
    </row>
    <row r="522" spans="1:6" x14ac:dyDescent="0.3">
      <c r="A522" t="s">
        <v>396</v>
      </c>
      <c r="B522" s="76">
        <v>1124965</v>
      </c>
      <c r="C522" t="e">
        <v>#N/A</v>
      </c>
      <c r="D522" t="s">
        <v>774</v>
      </c>
      <c r="E522" t="s">
        <v>259</v>
      </c>
      <c r="F522" t="s">
        <v>213</v>
      </c>
    </row>
    <row r="523" spans="1:6" x14ac:dyDescent="0.3">
      <c r="A523" t="s">
        <v>434</v>
      </c>
      <c r="B523" s="76">
        <v>1124968</v>
      </c>
      <c r="D523" t="s">
        <v>775</v>
      </c>
      <c r="E523" t="s">
        <v>228</v>
      </c>
      <c r="F523" t="s">
        <v>224</v>
      </c>
    </row>
    <row r="524" spans="1:6" x14ac:dyDescent="0.3">
      <c r="A524" t="s">
        <v>434</v>
      </c>
      <c r="B524" s="76">
        <v>1124969</v>
      </c>
      <c r="D524" t="s">
        <v>776</v>
      </c>
      <c r="E524" t="s">
        <v>228</v>
      </c>
      <c r="F524" t="s">
        <v>213</v>
      </c>
    </row>
    <row r="525" spans="1:6" x14ac:dyDescent="0.3">
      <c r="A525" t="s">
        <v>396</v>
      </c>
      <c r="B525" s="76">
        <v>1124966</v>
      </c>
      <c r="C525" t="e">
        <v>#N/A</v>
      </c>
      <c r="D525" t="s">
        <v>777</v>
      </c>
      <c r="E525" t="s">
        <v>259</v>
      </c>
      <c r="F525" t="s">
        <v>213</v>
      </c>
    </row>
    <row r="526" spans="1:6" x14ac:dyDescent="0.3">
      <c r="A526" t="s">
        <v>434</v>
      </c>
      <c r="B526" s="76">
        <v>1125296</v>
      </c>
      <c r="D526" t="s">
        <v>778</v>
      </c>
      <c r="E526" t="s">
        <v>246</v>
      </c>
      <c r="F526" t="s">
        <v>224</v>
      </c>
    </row>
    <row r="527" spans="1:6" x14ac:dyDescent="0.3">
      <c r="A527" t="s">
        <v>396</v>
      </c>
      <c r="B527" s="76">
        <v>1124967</v>
      </c>
      <c r="C527" t="e">
        <v>#N/A</v>
      </c>
      <c r="D527" t="s">
        <v>779</v>
      </c>
      <c r="E527" t="s">
        <v>259</v>
      </c>
      <c r="F527" t="s">
        <v>213</v>
      </c>
    </row>
    <row r="528" spans="1:6" x14ac:dyDescent="0.3">
      <c r="A528" t="s">
        <v>396</v>
      </c>
      <c r="B528" s="76">
        <v>1125069</v>
      </c>
      <c r="C528" t="e">
        <v>#N/A</v>
      </c>
      <c r="D528" t="s">
        <v>780</v>
      </c>
      <c r="E528" t="s">
        <v>228</v>
      </c>
      <c r="F528" t="s">
        <v>213</v>
      </c>
    </row>
    <row r="529" spans="1:6" x14ac:dyDescent="0.3">
      <c r="A529" t="s">
        <v>396</v>
      </c>
      <c r="B529" s="76">
        <v>1125330</v>
      </c>
      <c r="C529" t="e">
        <v>#N/A</v>
      </c>
      <c r="D529" t="s">
        <v>781</v>
      </c>
      <c r="E529" t="s">
        <v>259</v>
      </c>
      <c r="F529" t="s">
        <v>213</v>
      </c>
    </row>
    <row r="530" spans="1:6" x14ac:dyDescent="0.3">
      <c r="A530" t="s">
        <v>396</v>
      </c>
      <c r="B530" s="76">
        <v>1125331</v>
      </c>
      <c r="C530" t="e">
        <v>#N/A</v>
      </c>
      <c r="D530" t="s">
        <v>782</v>
      </c>
      <c r="E530" t="s">
        <v>259</v>
      </c>
      <c r="F530" t="s">
        <v>213</v>
      </c>
    </row>
    <row r="531" spans="1:6" x14ac:dyDescent="0.3">
      <c r="A531" t="s">
        <v>396</v>
      </c>
      <c r="B531" s="76">
        <v>1125333</v>
      </c>
      <c r="C531" t="e">
        <v>#N/A</v>
      </c>
      <c r="D531" t="s">
        <v>783</v>
      </c>
      <c r="E531" t="s">
        <v>223</v>
      </c>
      <c r="F531" t="s">
        <v>213</v>
      </c>
    </row>
    <row r="532" spans="1:6" x14ac:dyDescent="0.3">
      <c r="A532" t="s">
        <v>396</v>
      </c>
      <c r="B532" s="76">
        <v>1125336</v>
      </c>
      <c r="C532" t="e">
        <v>#N/A</v>
      </c>
      <c r="D532" t="s">
        <v>784</v>
      </c>
      <c r="E532" t="s">
        <v>223</v>
      </c>
      <c r="F532" t="s">
        <v>213</v>
      </c>
    </row>
    <row r="533" spans="1:6" x14ac:dyDescent="0.3">
      <c r="A533" t="s">
        <v>396</v>
      </c>
      <c r="B533" s="76">
        <v>1125337</v>
      </c>
      <c r="C533" t="e">
        <v>#N/A</v>
      </c>
      <c r="D533" t="s">
        <v>785</v>
      </c>
      <c r="E533" t="s">
        <v>223</v>
      </c>
      <c r="F533" t="s">
        <v>213</v>
      </c>
    </row>
    <row r="534" spans="1:6" x14ac:dyDescent="0.3">
      <c r="A534" t="s">
        <v>396</v>
      </c>
      <c r="B534" s="76">
        <v>1125338</v>
      </c>
      <c r="C534" t="e">
        <v>#N/A</v>
      </c>
      <c r="D534" t="s">
        <v>786</v>
      </c>
      <c r="E534" t="s">
        <v>223</v>
      </c>
      <c r="F534" t="s">
        <v>213</v>
      </c>
    </row>
    <row r="535" spans="1:6" x14ac:dyDescent="0.3">
      <c r="A535" t="s">
        <v>396</v>
      </c>
      <c r="B535" s="76">
        <v>1125339</v>
      </c>
      <c r="C535" t="e">
        <v>#N/A</v>
      </c>
      <c r="D535" t="s">
        <v>787</v>
      </c>
      <c r="E535" t="s">
        <v>223</v>
      </c>
      <c r="F535" t="s">
        <v>213</v>
      </c>
    </row>
    <row r="536" spans="1:6" x14ac:dyDescent="0.3">
      <c r="A536" t="s">
        <v>396</v>
      </c>
      <c r="B536" s="76">
        <v>1125340</v>
      </c>
      <c r="C536" t="e">
        <v>#N/A</v>
      </c>
      <c r="D536" t="s">
        <v>788</v>
      </c>
      <c r="E536" t="s">
        <v>223</v>
      </c>
      <c r="F536" t="s">
        <v>213</v>
      </c>
    </row>
    <row r="537" spans="1:6" x14ac:dyDescent="0.3">
      <c r="A537" t="s">
        <v>396</v>
      </c>
      <c r="B537" s="76">
        <v>1125341</v>
      </c>
      <c r="C537" t="e">
        <v>#N/A</v>
      </c>
      <c r="D537" t="s">
        <v>789</v>
      </c>
      <c r="E537" t="s">
        <v>223</v>
      </c>
      <c r="F537" t="s">
        <v>213</v>
      </c>
    </row>
    <row r="538" spans="1:6" x14ac:dyDescent="0.3">
      <c r="A538" t="s">
        <v>396</v>
      </c>
      <c r="B538" s="76">
        <v>1125549</v>
      </c>
      <c r="C538" t="e">
        <v>#N/A</v>
      </c>
      <c r="D538" t="s">
        <v>790</v>
      </c>
      <c r="E538" t="s">
        <v>241</v>
      </c>
      <c r="F538" t="s">
        <v>213</v>
      </c>
    </row>
    <row r="539" spans="1:6" x14ac:dyDescent="0.3">
      <c r="A539" t="s">
        <v>396</v>
      </c>
      <c r="B539" s="76">
        <v>1125550</v>
      </c>
      <c r="C539" t="e">
        <v>#N/A</v>
      </c>
      <c r="D539" t="s">
        <v>791</v>
      </c>
      <c r="E539" t="s">
        <v>241</v>
      </c>
      <c r="F539" t="s">
        <v>213</v>
      </c>
    </row>
    <row r="540" spans="1:6" x14ac:dyDescent="0.3">
      <c r="A540" t="s">
        <v>396</v>
      </c>
      <c r="B540" s="76">
        <v>1125757</v>
      </c>
      <c r="C540" t="e">
        <v>#N/A</v>
      </c>
      <c r="D540" t="s">
        <v>792</v>
      </c>
      <c r="E540" t="s">
        <v>223</v>
      </c>
      <c r="F540" t="s">
        <v>213</v>
      </c>
    </row>
    <row r="541" spans="1:6" x14ac:dyDescent="0.3">
      <c r="A541" t="s">
        <v>396</v>
      </c>
      <c r="B541" s="76">
        <v>1125784</v>
      </c>
      <c r="C541" t="e">
        <v>#N/A</v>
      </c>
      <c r="D541" t="s">
        <v>793</v>
      </c>
      <c r="E541" t="s">
        <v>241</v>
      </c>
      <c r="F541" t="s">
        <v>213</v>
      </c>
    </row>
    <row r="542" spans="1:6" x14ac:dyDescent="0.3">
      <c r="A542" t="s">
        <v>396</v>
      </c>
      <c r="B542" s="76">
        <v>1125785</v>
      </c>
      <c r="C542" t="e">
        <v>#N/A</v>
      </c>
      <c r="D542" t="s">
        <v>794</v>
      </c>
      <c r="E542" t="s">
        <v>241</v>
      </c>
      <c r="F542" t="s">
        <v>213</v>
      </c>
    </row>
    <row r="543" spans="1:6" x14ac:dyDescent="0.3">
      <c r="A543" t="s">
        <v>396</v>
      </c>
      <c r="B543" s="76">
        <v>1125786</v>
      </c>
      <c r="C543" t="e">
        <v>#N/A</v>
      </c>
      <c r="D543" t="s">
        <v>795</v>
      </c>
      <c r="E543" t="s">
        <v>241</v>
      </c>
      <c r="F543" t="s">
        <v>213</v>
      </c>
    </row>
    <row r="544" spans="1:6" x14ac:dyDescent="0.3">
      <c r="A544" t="s">
        <v>396</v>
      </c>
      <c r="B544" s="76">
        <v>1125789</v>
      </c>
      <c r="C544" t="e">
        <v>#N/A</v>
      </c>
      <c r="D544" t="s">
        <v>796</v>
      </c>
      <c r="E544" t="s">
        <v>223</v>
      </c>
      <c r="F544" t="s">
        <v>213</v>
      </c>
    </row>
    <row r="545" spans="1:6" x14ac:dyDescent="0.3">
      <c r="A545" t="s">
        <v>396</v>
      </c>
      <c r="B545" s="76">
        <v>1125790</v>
      </c>
      <c r="C545" t="e">
        <v>#N/A</v>
      </c>
      <c r="D545" t="s">
        <v>797</v>
      </c>
      <c r="E545" t="s">
        <v>223</v>
      </c>
      <c r="F545" t="s">
        <v>213</v>
      </c>
    </row>
    <row r="546" spans="1:6" x14ac:dyDescent="0.3">
      <c r="A546" t="s">
        <v>396</v>
      </c>
      <c r="B546" s="76">
        <v>1125791</v>
      </c>
      <c r="C546" t="e">
        <v>#N/A</v>
      </c>
      <c r="D546" t="s">
        <v>798</v>
      </c>
      <c r="E546" t="s">
        <v>223</v>
      </c>
      <c r="F546" t="s">
        <v>213</v>
      </c>
    </row>
    <row r="547" spans="1:6" x14ac:dyDescent="0.3">
      <c r="A547" t="s">
        <v>396</v>
      </c>
      <c r="B547" s="76">
        <v>1125792</v>
      </c>
      <c r="C547" t="e">
        <v>#N/A</v>
      </c>
      <c r="D547" t="s">
        <v>799</v>
      </c>
      <c r="E547" t="s">
        <v>223</v>
      </c>
      <c r="F547" t="s">
        <v>213</v>
      </c>
    </row>
    <row r="548" spans="1:6" x14ac:dyDescent="0.3">
      <c r="A548" t="s">
        <v>396</v>
      </c>
      <c r="B548" s="76">
        <v>1125793</v>
      </c>
      <c r="C548" t="e">
        <v>#N/A</v>
      </c>
      <c r="D548" t="s">
        <v>800</v>
      </c>
      <c r="E548" t="s">
        <v>223</v>
      </c>
      <c r="F548" t="s">
        <v>213</v>
      </c>
    </row>
    <row r="549" spans="1:6" x14ac:dyDescent="0.3">
      <c r="A549" t="s">
        <v>396</v>
      </c>
      <c r="B549" s="76">
        <v>1125862</v>
      </c>
      <c r="C549" t="e">
        <v>#N/A</v>
      </c>
      <c r="D549" t="s">
        <v>801</v>
      </c>
      <c r="E549" t="s">
        <v>230</v>
      </c>
      <c r="F549" t="s">
        <v>213</v>
      </c>
    </row>
    <row r="550" spans="1:6" x14ac:dyDescent="0.3">
      <c r="A550" t="s">
        <v>396</v>
      </c>
      <c r="B550" s="76">
        <v>1125863</v>
      </c>
      <c r="C550" t="e">
        <v>#N/A</v>
      </c>
      <c r="D550" t="s">
        <v>802</v>
      </c>
      <c r="E550" t="s">
        <v>241</v>
      </c>
      <c r="F550" t="s">
        <v>213</v>
      </c>
    </row>
    <row r="551" spans="1:6" x14ac:dyDescent="0.3">
      <c r="A551" t="s">
        <v>396</v>
      </c>
      <c r="B551" s="76">
        <v>1126042</v>
      </c>
      <c r="C551" t="e">
        <v>#N/A</v>
      </c>
      <c r="D551" t="s">
        <v>803</v>
      </c>
      <c r="E551" t="s">
        <v>223</v>
      </c>
      <c r="F551" t="s">
        <v>213</v>
      </c>
    </row>
    <row r="552" spans="1:6" x14ac:dyDescent="0.3">
      <c r="A552" t="s">
        <v>396</v>
      </c>
      <c r="B552" s="76">
        <v>1126043</v>
      </c>
      <c r="C552" t="e">
        <v>#N/A</v>
      </c>
      <c r="D552" t="s">
        <v>804</v>
      </c>
      <c r="E552" t="s">
        <v>223</v>
      </c>
      <c r="F552" t="s">
        <v>213</v>
      </c>
    </row>
    <row r="553" spans="1:6" x14ac:dyDescent="0.3">
      <c r="A553" t="s">
        <v>396</v>
      </c>
      <c r="B553" s="76">
        <v>1126178</v>
      </c>
      <c r="C553" t="e">
        <v>#N/A</v>
      </c>
      <c r="D553" t="s">
        <v>805</v>
      </c>
      <c r="E553" t="s">
        <v>223</v>
      </c>
      <c r="F553" t="s">
        <v>213</v>
      </c>
    </row>
    <row r="554" spans="1:6" x14ac:dyDescent="0.3">
      <c r="A554" t="s">
        <v>434</v>
      </c>
      <c r="B554" s="76">
        <v>1126280</v>
      </c>
      <c r="D554" t="s">
        <v>806</v>
      </c>
      <c r="E554" t="s">
        <v>230</v>
      </c>
      <c r="F554" t="s">
        <v>213</v>
      </c>
    </row>
    <row r="555" spans="1:6" x14ac:dyDescent="0.3">
      <c r="A555" t="s">
        <v>396</v>
      </c>
      <c r="B555" s="76">
        <v>1126227</v>
      </c>
      <c r="C555" t="e">
        <v>#N/A</v>
      </c>
      <c r="D555" t="s">
        <v>807</v>
      </c>
      <c r="E555" t="s">
        <v>230</v>
      </c>
      <c r="F555" t="s">
        <v>213</v>
      </c>
    </row>
    <row r="556" spans="1:6" x14ac:dyDescent="0.3">
      <c r="A556" t="s">
        <v>396</v>
      </c>
      <c r="B556" s="76">
        <v>1126268</v>
      </c>
      <c r="C556" t="e">
        <v>#N/A</v>
      </c>
      <c r="D556" t="s">
        <v>808</v>
      </c>
      <c r="E556" t="s">
        <v>230</v>
      </c>
      <c r="F556" t="s">
        <v>213</v>
      </c>
    </row>
    <row r="557" spans="1:6" x14ac:dyDescent="0.3">
      <c r="A557" t="s">
        <v>396</v>
      </c>
      <c r="B557" s="76">
        <v>1126281</v>
      </c>
      <c r="C557" t="e">
        <v>#N/A</v>
      </c>
      <c r="D557" t="s">
        <v>809</v>
      </c>
      <c r="E557" t="s">
        <v>230</v>
      </c>
      <c r="F557" t="s">
        <v>213</v>
      </c>
    </row>
    <row r="558" spans="1:6" x14ac:dyDescent="0.3">
      <c r="A558" t="s">
        <v>396</v>
      </c>
      <c r="B558" s="76">
        <v>1126282</v>
      </c>
      <c r="C558" t="e">
        <v>#N/A</v>
      </c>
      <c r="D558" t="s">
        <v>810</v>
      </c>
      <c r="E558" t="s">
        <v>230</v>
      </c>
      <c r="F558" t="s">
        <v>213</v>
      </c>
    </row>
    <row r="559" spans="1:6" x14ac:dyDescent="0.3">
      <c r="A559" t="s">
        <v>396</v>
      </c>
      <c r="B559" s="76">
        <v>1126283</v>
      </c>
      <c r="C559" t="e">
        <v>#N/A</v>
      </c>
      <c r="D559" t="s">
        <v>811</v>
      </c>
      <c r="E559" t="s">
        <v>230</v>
      </c>
      <c r="F559" t="s">
        <v>213</v>
      </c>
    </row>
    <row r="560" spans="1:6" x14ac:dyDescent="0.3">
      <c r="A560" t="s">
        <v>396</v>
      </c>
      <c r="B560" s="76">
        <v>1126284</v>
      </c>
      <c r="C560" t="e">
        <v>#N/A</v>
      </c>
      <c r="D560" t="s">
        <v>812</v>
      </c>
      <c r="E560" t="s">
        <v>230</v>
      </c>
      <c r="F560" t="s">
        <v>213</v>
      </c>
    </row>
    <row r="561" spans="1:6" x14ac:dyDescent="0.3">
      <c r="A561" t="s">
        <v>396</v>
      </c>
      <c r="B561" s="76">
        <v>1126285</v>
      </c>
      <c r="C561" t="e">
        <v>#N/A</v>
      </c>
      <c r="D561" t="s">
        <v>813</v>
      </c>
      <c r="E561" t="s">
        <v>230</v>
      </c>
      <c r="F561" t="s">
        <v>213</v>
      </c>
    </row>
    <row r="562" spans="1:6" x14ac:dyDescent="0.3">
      <c r="A562" t="s">
        <v>396</v>
      </c>
      <c r="B562" s="76">
        <v>1126286</v>
      </c>
      <c r="C562" t="e">
        <v>#N/A</v>
      </c>
      <c r="D562" t="s">
        <v>814</v>
      </c>
      <c r="E562" t="s">
        <v>230</v>
      </c>
      <c r="F562" t="s">
        <v>213</v>
      </c>
    </row>
    <row r="563" spans="1:6" x14ac:dyDescent="0.3">
      <c r="A563" t="s">
        <v>396</v>
      </c>
      <c r="B563" s="76">
        <v>1126287</v>
      </c>
      <c r="C563" t="e">
        <v>#N/A</v>
      </c>
      <c r="D563" t="s">
        <v>815</v>
      </c>
      <c r="E563" t="s">
        <v>230</v>
      </c>
      <c r="F563" t="s">
        <v>213</v>
      </c>
    </row>
    <row r="564" spans="1:6" x14ac:dyDescent="0.3">
      <c r="A564" t="s">
        <v>396</v>
      </c>
      <c r="B564" s="76">
        <v>1126288</v>
      </c>
      <c r="C564" t="e">
        <v>#N/A</v>
      </c>
      <c r="D564" t="s">
        <v>816</v>
      </c>
      <c r="E564" t="s">
        <v>230</v>
      </c>
      <c r="F564" t="s">
        <v>213</v>
      </c>
    </row>
    <row r="565" spans="1:6" x14ac:dyDescent="0.3">
      <c r="A565" t="s">
        <v>396</v>
      </c>
      <c r="B565" s="76">
        <v>1126373</v>
      </c>
      <c r="C565" t="e">
        <v>#N/A</v>
      </c>
      <c r="D565" t="s">
        <v>817</v>
      </c>
      <c r="E565" t="s">
        <v>259</v>
      </c>
      <c r="F565" t="s">
        <v>213</v>
      </c>
    </row>
    <row r="566" spans="1:6" x14ac:dyDescent="0.3">
      <c r="A566" t="s">
        <v>396</v>
      </c>
      <c r="B566" s="76">
        <v>1126430</v>
      </c>
      <c r="C566" t="e">
        <v>#N/A</v>
      </c>
      <c r="D566" t="s">
        <v>818</v>
      </c>
      <c r="E566" t="s">
        <v>246</v>
      </c>
      <c r="F566" t="s">
        <v>213</v>
      </c>
    </row>
    <row r="567" spans="1:6" x14ac:dyDescent="0.3">
      <c r="A567" t="s">
        <v>434</v>
      </c>
      <c r="B567" s="76">
        <v>1126436</v>
      </c>
      <c r="D567" t="s">
        <v>819</v>
      </c>
      <c r="E567" t="s">
        <v>223</v>
      </c>
      <c r="F567" t="s">
        <v>213</v>
      </c>
    </row>
    <row r="568" spans="1:6" x14ac:dyDescent="0.3">
      <c r="A568" t="s">
        <v>541</v>
      </c>
      <c r="B568" s="76">
        <v>1126437</v>
      </c>
      <c r="D568" t="s">
        <v>820</v>
      </c>
      <c r="E568" t="s">
        <v>223</v>
      </c>
      <c r="F568" t="s">
        <v>213</v>
      </c>
    </row>
    <row r="569" spans="1:6" x14ac:dyDescent="0.3">
      <c r="A569" t="s">
        <v>434</v>
      </c>
      <c r="B569" s="76">
        <v>1126438</v>
      </c>
      <c r="D569" t="s">
        <v>821</v>
      </c>
      <c r="E569" t="s">
        <v>223</v>
      </c>
      <c r="F569" t="s">
        <v>224</v>
      </c>
    </row>
    <row r="570" spans="1:6" x14ac:dyDescent="0.3">
      <c r="A570" t="s">
        <v>396</v>
      </c>
      <c r="B570" s="76">
        <v>1126434</v>
      </c>
      <c r="C570" t="e">
        <v>#N/A</v>
      </c>
      <c r="D570" t="s">
        <v>822</v>
      </c>
      <c r="E570" t="s">
        <v>241</v>
      </c>
      <c r="F570" t="s">
        <v>213</v>
      </c>
    </row>
    <row r="571" spans="1:6" x14ac:dyDescent="0.3">
      <c r="A571" t="s">
        <v>396</v>
      </c>
      <c r="B571" s="76">
        <v>1126435</v>
      </c>
      <c r="C571" t="e">
        <v>#N/A</v>
      </c>
      <c r="D571" t="s">
        <v>823</v>
      </c>
      <c r="E571" t="s">
        <v>223</v>
      </c>
      <c r="F571" t="s">
        <v>213</v>
      </c>
    </row>
    <row r="572" spans="1:6" x14ac:dyDescent="0.3">
      <c r="A572" t="s">
        <v>434</v>
      </c>
      <c r="B572" s="76">
        <v>1126441</v>
      </c>
      <c r="D572" t="s">
        <v>824</v>
      </c>
      <c r="E572" t="s">
        <v>223</v>
      </c>
      <c r="F572" t="s">
        <v>224</v>
      </c>
    </row>
    <row r="573" spans="1:6" x14ac:dyDescent="0.3">
      <c r="A573" t="s">
        <v>396</v>
      </c>
      <c r="B573" s="76">
        <v>1126439</v>
      </c>
      <c r="C573" t="e">
        <v>#N/A</v>
      </c>
      <c r="D573" t="s">
        <v>825</v>
      </c>
      <c r="E573" t="s">
        <v>223</v>
      </c>
      <c r="F573" t="s">
        <v>213</v>
      </c>
    </row>
    <row r="574" spans="1:6" x14ac:dyDescent="0.3">
      <c r="A574" t="s">
        <v>434</v>
      </c>
      <c r="B574" s="76">
        <v>1126443</v>
      </c>
      <c r="D574" t="s">
        <v>826</v>
      </c>
      <c r="E574" t="s">
        <v>223</v>
      </c>
      <c r="F574" t="s">
        <v>213</v>
      </c>
    </row>
    <row r="575" spans="1:6" x14ac:dyDescent="0.3">
      <c r="A575" t="s">
        <v>396</v>
      </c>
      <c r="B575" s="76">
        <v>1126440</v>
      </c>
      <c r="C575" t="e">
        <v>#N/A</v>
      </c>
      <c r="D575" t="s">
        <v>827</v>
      </c>
      <c r="E575" t="s">
        <v>223</v>
      </c>
      <c r="F575" t="s">
        <v>213</v>
      </c>
    </row>
    <row r="576" spans="1:6" x14ac:dyDescent="0.3">
      <c r="A576" t="s">
        <v>396</v>
      </c>
      <c r="B576" s="76">
        <v>1126442</v>
      </c>
      <c r="C576" t="e">
        <v>#N/A</v>
      </c>
      <c r="D576" t="s">
        <v>828</v>
      </c>
      <c r="E576" t="s">
        <v>223</v>
      </c>
      <c r="F576" t="s">
        <v>213</v>
      </c>
    </row>
    <row r="577" spans="1:6" x14ac:dyDescent="0.3">
      <c r="A577" t="s">
        <v>396</v>
      </c>
      <c r="B577" s="76">
        <v>1126889</v>
      </c>
      <c r="C577" t="e">
        <v>#N/A</v>
      </c>
      <c r="D577" t="s">
        <v>829</v>
      </c>
      <c r="E577" t="s">
        <v>246</v>
      </c>
      <c r="F577" t="s">
        <v>213</v>
      </c>
    </row>
    <row r="578" spans="1:6" x14ac:dyDescent="0.3">
      <c r="A578" t="s">
        <v>396</v>
      </c>
      <c r="B578" s="76">
        <v>1127129</v>
      </c>
      <c r="C578" t="e">
        <v>#N/A</v>
      </c>
      <c r="D578" t="s">
        <v>830</v>
      </c>
      <c r="E578" t="s">
        <v>230</v>
      </c>
      <c r="F578" t="s">
        <v>213</v>
      </c>
    </row>
    <row r="579" spans="1:6" x14ac:dyDescent="0.3">
      <c r="A579" t="s">
        <v>434</v>
      </c>
      <c r="B579" s="76">
        <v>1127270</v>
      </c>
      <c r="D579" t="s">
        <v>831</v>
      </c>
      <c r="E579" t="s">
        <v>296</v>
      </c>
      <c r="F579" t="s">
        <v>213</v>
      </c>
    </row>
    <row r="580" spans="1:6" x14ac:dyDescent="0.3">
      <c r="A580" t="s">
        <v>396</v>
      </c>
      <c r="B580" s="76">
        <v>1127268</v>
      </c>
      <c r="C580" t="e">
        <v>#N/A</v>
      </c>
      <c r="D580" t="s">
        <v>832</v>
      </c>
      <c r="E580" t="s">
        <v>246</v>
      </c>
      <c r="F580" t="s">
        <v>213</v>
      </c>
    </row>
    <row r="581" spans="1:6" x14ac:dyDescent="0.3">
      <c r="A581" t="s">
        <v>396</v>
      </c>
      <c r="B581" s="76">
        <v>1127269</v>
      </c>
      <c r="C581" t="e">
        <v>#N/A</v>
      </c>
      <c r="D581" t="s">
        <v>833</v>
      </c>
      <c r="E581" t="s">
        <v>259</v>
      </c>
      <c r="F581" t="s">
        <v>213</v>
      </c>
    </row>
    <row r="582" spans="1:6" x14ac:dyDescent="0.3">
      <c r="A582" t="s">
        <v>396</v>
      </c>
      <c r="B582" s="76">
        <v>1127272</v>
      </c>
      <c r="C582" t="e">
        <v>#N/A</v>
      </c>
      <c r="D582" t="s">
        <v>834</v>
      </c>
      <c r="E582" t="s">
        <v>259</v>
      </c>
      <c r="F582" t="s">
        <v>213</v>
      </c>
    </row>
    <row r="583" spans="1:6" x14ac:dyDescent="0.3">
      <c r="A583" t="s">
        <v>396</v>
      </c>
      <c r="B583" s="76">
        <v>1127276</v>
      </c>
      <c r="C583" t="e">
        <v>#N/A</v>
      </c>
      <c r="D583" t="s">
        <v>835</v>
      </c>
      <c r="E583" t="s">
        <v>259</v>
      </c>
      <c r="F583" t="s">
        <v>213</v>
      </c>
    </row>
    <row r="584" spans="1:6" x14ac:dyDescent="0.3">
      <c r="A584" t="s">
        <v>396</v>
      </c>
      <c r="B584" s="76">
        <v>1127277</v>
      </c>
      <c r="C584" t="e">
        <v>#N/A</v>
      </c>
      <c r="D584" t="s">
        <v>836</v>
      </c>
      <c r="E584" t="s">
        <v>259</v>
      </c>
      <c r="F584" t="s">
        <v>213</v>
      </c>
    </row>
    <row r="585" spans="1:6" x14ac:dyDescent="0.3">
      <c r="A585" t="s">
        <v>434</v>
      </c>
      <c r="B585" s="76">
        <v>1127591</v>
      </c>
      <c r="D585" t="s">
        <v>837</v>
      </c>
      <c r="E585" t="s">
        <v>223</v>
      </c>
      <c r="F585" t="s">
        <v>213</v>
      </c>
    </row>
    <row r="586" spans="1:6" x14ac:dyDescent="0.3">
      <c r="A586" t="s">
        <v>396</v>
      </c>
      <c r="B586" s="76">
        <v>1127278</v>
      </c>
      <c r="C586" t="e">
        <v>#N/A</v>
      </c>
      <c r="D586" t="s">
        <v>838</v>
      </c>
      <c r="E586" t="s">
        <v>259</v>
      </c>
      <c r="F586" t="s">
        <v>213</v>
      </c>
    </row>
    <row r="587" spans="1:6" x14ac:dyDescent="0.3">
      <c r="A587" t="s">
        <v>396</v>
      </c>
      <c r="B587" s="76">
        <v>1127328</v>
      </c>
      <c r="C587" t="e">
        <v>#N/A</v>
      </c>
      <c r="D587" t="s">
        <v>839</v>
      </c>
      <c r="E587" t="s">
        <v>259</v>
      </c>
      <c r="F587" t="s">
        <v>213</v>
      </c>
    </row>
    <row r="588" spans="1:6" x14ac:dyDescent="0.3">
      <c r="A588" t="s">
        <v>396</v>
      </c>
      <c r="B588" s="76">
        <v>1127595</v>
      </c>
      <c r="C588" t="e">
        <v>#N/A</v>
      </c>
      <c r="D588" t="s">
        <v>840</v>
      </c>
      <c r="E588" t="s">
        <v>259</v>
      </c>
      <c r="F588" t="s">
        <v>213</v>
      </c>
    </row>
    <row r="589" spans="1:6" x14ac:dyDescent="0.3">
      <c r="A589" t="s">
        <v>396</v>
      </c>
      <c r="B589" s="76">
        <v>1127612</v>
      </c>
      <c r="C589" t="e">
        <v>#N/A</v>
      </c>
      <c r="D589" t="s">
        <v>841</v>
      </c>
      <c r="E589" t="s">
        <v>259</v>
      </c>
      <c r="F589" t="s">
        <v>213</v>
      </c>
    </row>
    <row r="590" spans="1:6" x14ac:dyDescent="0.3">
      <c r="A590" t="s">
        <v>396</v>
      </c>
      <c r="B590" s="76">
        <v>1127613</v>
      </c>
      <c r="C590" t="e">
        <v>#N/A</v>
      </c>
      <c r="D590" t="s">
        <v>842</v>
      </c>
      <c r="E590" t="s">
        <v>259</v>
      </c>
      <c r="F590" t="s">
        <v>213</v>
      </c>
    </row>
    <row r="591" spans="1:6" x14ac:dyDescent="0.3">
      <c r="A591" t="s">
        <v>396</v>
      </c>
      <c r="B591" s="76">
        <v>1127616</v>
      </c>
      <c r="C591" t="e">
        <v>#N/A</v>
      </c>
      <c r="D591" t="s">
        <v>843</v>
      </c>
      <c r="E591" t="s">
        <v>259</v>
      </c>
      <c r="F591" t="s">
        <v>213</v>
      </c>
    </row>
    <row r="592" spans="1:6" x14ac:dyDescent="0.3">
      <c r="A592" t="s">
        <v>396</v>
      </c>
      <c r="B592" s="76">
        <v>1127617</v>
      </c>
      <c r="C592" t="e">
        <v>#N/A</v>
      </c>
      <c r="D592" t="s">
        <v>844</v>
      </c>
      <c r="E592" t="s">
        <v>228</v>
      </c>
      <c r="F592" t="s">
        <v>213</v>
      </c>
    </row>
    <row r="593" spans="1:6" x14ac:dyDescent="0.3">
      <c r="A593" t="s">
        <v>396</v>
      </c>
      <c r="B593" s="76">
        <v>1127699</v>
      </c>
      <c r="C593" t="e">
        <v>#N/A</v>
      </c>
      <c r="D593" t="s">
        <v>845</v>
      </c>
      <c r="E593" t="s">
        <v>246</v>
      </c>
      <c r="F593" t="s">
        <v>213</v>
      </c>
    </row>
    <row r="594" spans="1:6" x14ac:dyDescent="0.3">
      <c r="A594" t="s">
        <v>396</v>
      </c>
      <c r="B594" s="76">
        <v>1127885</v>
      </c>
      <c r="C594" t="e">
        <v>#N/A</v>
      </c>
      <c r="D594" t="s">
        <v>846</v>
      </c>
      <c r="E594" t="s">
        <v>296</v>
      </c>
      <c r="F594" t="s">
        <v>213</v>
      </c>
    </row>
    <row r="595" spans="1:6" x14ac:dyDescent="0.3">
      <c r="A595" t="s">
        <v>396</v>
      </c>
      <c r="B595" s="76">
        <v>1128143</v>
      </c>
      <c r="C595" t="e">
        <v>#N/A</v>
      </c>
      <c r="D595" t="s">
        <v>847</v>
      </c>
      <c r="E595" t="s">
        <v>228</v>
      </c>
      <c r="F595" t="s">
        <v>213</v>
      </c>
    </row>
    <row r="596" spans="1:6" x14ac:dyDescent="0.3">
      <c r="A596" t="s">
        <v>396</v>
      </c>
      <c r="B596" s="76">
        <v>1128945</v>
      </c>
      <c r="C596" t="e">
        <v>#N/A</v>
      </c>
      <c r="D596" t="s">
        <v>848</v>
      </c>
      <c r="E596" t="s">
        <v>246</v>
      </c>
      <c r="F596" t="s">
        <v>213</v>
      </c>
    </row>
    <row r="597" spans="1:6" x14ac:dyDescent="0.3">
      <c r="A597" t="s">
        <v>396</v>
      </c>
      <c r="B597" s="76">
        <v>1128968</v>
      </c>
      <c r="C597" t="e">
        <v>#N/A</v>
      </c>
      <c r="D597" t="s">
        <v>849</v>
      </c>
      <c r="E597" t="s">
        <v>228</v>
      </c>
      <c r="F597" t="s">
        <v>213</v>
      </c>
    </row>
    <row r="598" spans="1:6" x14ac:dyDescent="0.3">
      <c r="A598" t="s">
        <v>396</v>
      </c>
      <c r="B598" s="76">
        <v>1128969</v>
      </c>
      <c r="C598" t="e">
        <v>#N/A</v>
      </c>
      <c r="D598" t="s">
        <v>850</v>
      </c>
      <c r="E598" t="s">
        <v>228</v>
      </c>
      <c r="F598" t="s">
        <v>213</v>
      </c>
    </row>
    <row r="599" spans="1:6" x14ac:dyDescent="0.3">
      <c r="A599" t="s">
        <v>396</v>
      </c>
      <c r="B599" s="76">
        <v>1128970</v>
      </c>
      <c r="C599" t="e">
        <v>#N/A</v>
      </c>
      <c r="D599" t="s">
        <v>851</v>
      </c>
      <c r="E599" t="s">
        <v>228</v>
      </c>
      <c r="F599" t="s">
        <v>213</v>
      </c>
    </row>
    <row r="600" spans="1:6" x14ac:dyDescent="0.3">
      <c r="A600" t="s">
        <v>396</v>
      </c>
      <c r="B600" s="76">
        <v>1128971</v>
      </c>
      <c r="C600" t="e">
        <v>#N/A</v>
      </c>
      <c r="D600" t="s">
        <v>852</v>
      </c>
      <c r="E600" t="s">
        <v>228</v>
      </c>
      <c r="F600" t="s">
        <v>213</v>
      </c>
    </row>
    <row r="601" spans="1:6" x14ac:dyDescent="0.3">
      <c r="A601" t="s">
        <v>396</v>
      </c>
      <c r="B601" s="76">
        <v>1129074</v>
      </c>
      <c r="C601" t="e">
        <v>#N/A</v>
      </c>
      <c r="D601" t="s">
        <v>853</v>
      </c>
      <c r="E601" t="s">
        <v>228</v>
      </c>
      <c r="F601" t="s">
        <v>213</v>
      </c>
    </row>
    <row r="602" spans="1:6" x14ac:dyDescent="0.3">
      <c r="A602" t="s">
        <v>396</v>
      </c>
      <c r="B602" s="76">
        <v>1129075</v>
      </c>
      <c r="C602" t="e">
        <v>#N/A</v>
      </c>
      <c r="D602" t="s">
        <v>854</v>
      </c>
      <c r="E602" t="s">
        <v>228</v>
      </c>
      <c r="F602" t="s">
        <v>213</v>
      </c>
    </row>
    <row r="603" spans="1:6" x14ac:dyDescent="0.3">
      <c r="A603" t="s">
        <v>434</v>
      </c>
      <c r="B603" s="76">
        <v>1129290</v>
      </c>
      <c r="D603" t="s">
        <v>855</v>
      </c>
      <c r="E603" t="s">
        <v>246</v>
      </c>
      <c r="F603" t="s">
        <v>213</v>
      </c>
    </row>
    <row r="604" spans="1:6" x14ac:dyDescent="0.3">
      <c r="A604" t="s">
        <v>396</v>
      </c>
      <c r="B604" s="76">
        <v>1129525</v>
      </c>
      <c r="C604" t="e">
        <v>#N/A</v>
      </c>
      <c r="D604" t="s">
        <v>856</v>
      </c>
      <c r="E604" t="s">
        <v>241</v>
      </c>
      <c r="F604" t="s">
        <v>213</v>
      </c>
    </row>
    <row r="605" spans="1:6" x14ac:dyDescent="0.3">
      <c r="A605" t="s">
        <v>396</v>
      </c>
      <c r="B605" s="76">
        <v>1129579</v>
      </c>
      <c r="C605" t="e">
        <v>#N/A</v>
      </c>
      <c r="D605" t="s">
        <v>857</v>
      </c>
      <c r="E605" t="s">
        <v>246</v>
      </c>
      <c r="F605" t="s">
        <v>213</v>
      </c>
    </row>
    <row r="606" spans="1:6" x14ac:dyDescent="0.3">
      <c r="A606" t="s">
        <v>396</v>
      </c>
      <c r="B606" s="76">
        <v>1129589</v>
      </c>
      <c r="C606" t="e">
        <v>#N/A</v>
      </c>
      <c r="D606" t="s">
        <v>858</v>
      </c>
      <c r="E606" t="s">
        <v>285</v>
      </c>
      <c r="F606" t="s">
        <v>213</v>
      </c>
    </row>
    <row r="607" spans="1:6" x14ac:dyDescent="0.3">
      <c r="A607" t="s">
        <v>859</v>
      </c>
      <c r="B607" s="76">
        <v>1129597</v>
      </c>
      <c r="C607" t="e">
        <v>#N/A</v>
      </c>
      <c r="D607" t="s">
        <v>860</v>
      </c>
      <c r="E607" t="s">
        <v>243</v>
      </c>
      <c r="F607" t="s">
        <v>213</v>
      </c>
    </row>
    <row r="608" spans="1:6" x14ac:dyDescent="0.3">
      <c r="A608" t="s">
        <v>396</v>
      </c>
      <c r="B608" s="76">
        <v>1129600</v>
      </c>
      <c r="C608" t="e">
        <v>#N/A</v>
      </c>
      <c r="D608" t="s">
        <v>861</v>
      </c>
      <c r="E608" t="s">
        <v>230</v>
      </c>
      <c r="F608" t="s">
        <v>213</v>
      </c>
    </row>
    <row r="609" spans="1:6" x14ac:dyDescent="0.3">
      <c r="A609" t="s">
        <v>396</v>
      </c>
      <c r="B609" s="76">
        <v>1129625</v>
      </c>
      <c r="C609" t="e">
        <v>#N/A</v>
      </c>
      <c r="D609" t="s">
        <v>862</v>
      </c>
      <c r="E609" t="s">
        <v>246</v>
      </c>
      <c r="F609" t="s">
        <v>213</v>
      </c>
    </row>
    <row r="610" spans="1:6" x14ac:dyDescent="0.3">
      <c r="A610" t="s">
        <v>396</v>
      </c>
      <c r="B610" s="76">
        <v>1129712</v>
      </c>
      <c r="C610" t="e">
        <v>#N/A</v>
      </c>
      <c r="D610" t="s">
        <v>863</v>
      </c>
      <c r="E610" t="s">
        <v>230</v>
      </c>
      <c r="F610" t="s">
        <v>213</v>
      </c>
    </row>
    <row r="611" spans="1:6" x14ac:dyDescent="0.3">
      <c r="A611" t="s">
        <v>396</v>
      </c>
      <c r="B611" s="76">
        <v>1129713</v>
      </c>
      <c r="C611" t="e">
        <v>#N/A</v>
      </c>
      <c r="D611" t="s">
        <v>864</v>
      </c>
      <c r="E611" t="s">
        <v>230</v>
      </c>
      <c r="F611" t="s">
        <v>213</v>
      </c>
    </row>
    <row r="612" spans="1:6" x14ac:dyDescent="0.3">
      <c r="A612" t="s">
        <v>396</v>
      </c>
      <c r="B612" s="76">
        <v>1129715</v>
      </c>
      <c r="C612" t="e">
        <v>#N/A</v>
      </c>
      <c r="D612" t="s">
        <v>865</v>
      </c>
      <c r="E612" t="s">
        <v>230</v>
      </c>
      <c r="F612" t="s">
        <v>213</v>
      </c>
    </row>
    <row r="613" spans="1:6" x14ac:dyDescent="0.3">
      <c r="A613" t="s">
        <v>396</v>
      </c>
      <c r="B613" s="76">
        <v>1129729</v>
      </c>
      <c r="C613" t="e">
        <v>#N/A</v>
      </c>
      <c r="D613" t="s">
        <v>866</v>
      </c>
      <c r="E613" t="s">
        <v>228</v>
      </c>
      <c r="F613" t="s">
        <v>213</v>
      </c>
    </row>
    <row r="614" spans="1:6" x14ac:dyDescent="0.3">
      <c r="A614" t="s">
        <v>396</v>
      </c>
      <c r="B614" s="76">
        <v>1129730</v>
      </c>
      <c r="C614" t="e">
        <v>#N/A</v>
      </c>
      <c r="D614" t="s">
        <v>867</v>
      </c>
      <c r="E614" t="s">
        <v>228</v>
      </c>
      <c r="F614" t="s">
        <v>213</v>
      </c>
    </row>
    <row r="615" spans="1:6" x14ac:dyDescent="0.3">
      <c r="A615" t="s">
        <v>434</v>
      </c>
      <c r="B615" s="76">
        <v>1129859</v>
      </c>
      <c r="D615" t="s">
        <v>868</v>
      </c>
      <c r="E615" t="s">
        <v>259</v>
      </c>
      <c r="F615" t="s">
        <v>213</v>
      </c>
    </row>
    <row r="616" spans="1:6" x14ac:dyDescent="0.3">
      <c r="A616" t="s">
        <v>434</v>
      </c>
      <c r="B616" s="76">
        <v>1129877</v>
      </c>
      <c r="D616" t="s">
        <v>869</v>
      </c>
      <c r="E616" t="s">
        <v>230</v>
      </c>
      <c r="F616" t="s">
        <v>224</v>
      </c>
    </row>
    <row r="617" spans="1:6" x14ac:dyDescent="0.3">
      <c r="A617" t="s">
        <v>396</v>
      </c>
      <c r="B617" s="76">
        <v>1130013</v>
      </c>
      <c r="C617" t="e">
        <v>#N/A</v>
      </c>
      <c r="D617" t="s">
        <v>870</v>
      </c>
      <c r="E617" t="s">
        <v>230</v>
      </c>
      <c r="F617" t="s">
        <v>213</v>
      </c>
    </row>
    <row r="618" spans="1:6" x14ac:dyDescent="0.3">
      <c r="A618" t="s">
        <v>396</v>
      </c>
      <c r="B618" s="76">
        <v>1130014</v>
      </c>
      <c r="C618" t="e">
        <v>#N/A</v>
      </c>
      <c r="D618" t="s">
        <v>871</v>
      </c>
      <c r="E618" t="s">
        <v>230</v>
      </c>
      <c r="F618" t="s">
        <v>213</v>
      </c>
    </row>
    <row r="619" spans="1:6" x14ac:dyDescent="0.3">
      <c r="A619" t="s">
        <v>396</v>
      </c>
      <c r="B619" s="76">
        <v>1130015</v>
      </c>
      <c r="C619" t="e">
        <v>#N/A</v>
      </c>
      <c r="D619" t="s">
        <v>872</v>
      </c>
      <c r="E619" t="s">
        <v>230</v>
      </c>
      <c r="F619" t="s">
        <v>213</v>
      </c>
    </row>
    <row r="620" spans="1:6" x14ac:dyDescent="0.3">
      <c r="A620" t="s">
        <v>396</v>
      </c>
      <c r="B620" s="76">
        <v>1130016</v>
      </c>
      <c r="C620" t="e">
        <v>#N/A</v>
      </c>
      <c r="D620" t="s">
        <v>873</v>
      </c>
      <c r="E620" t="s">
        <v>230</v>
      </c>
      <c r="F620" t="s">
        <v>213</v>
      </c>
    </row>
    <row r="621" spans="1:6" x14ac:dyDescent="0.3">
      <c r="A621" t="s">
        <v>434</v>
      </c>
      <c r="B621" s="76">
        <v>1130162</v>
      </c>
      <c r="D621" t="s">
        <v>874</v>
      </c>
      <c r="E621" t="s">
        <v>246</v>
      </c>
      <c r="F621" t="s">
        <v>213</v>
      </c>
    </row>
    <row r="622" spans="1:6" x14ac:dyDescent="0.3">
      <c r="A622" t="s">
        <v>396</v>
      </c>
      <c r="B622" s="76">
        <v>1130163</v>
      </c>
      <c r="C622" t="e">
        <v>#N/A</v>
      </c>
      <c r="D622" t="s">
        <v>875</v>
      </c>
      <c r="E622" t="s">
        <v>246</v>
      </c>
      <c r="F622" t="s">
        <v>213</v>
      </c>
    </row>
    <row r="623" spans="1:6" x14ac:dyDescent="0.3">
      <c r="A623" t="s">
        <v>396</v>
      </c>
      <c r="B623" s="76">
        <v>1130188</v>
      </c>
      <c r="C623" t="e">
        <v>#N/A</v>
      </c>
      <c r="D623" t="s">
        <v>876</v>
      </c>
      <c r="E623" t="s">
        <v>246</v>
      </c>
      <c r="F623" t="s">
        <v>213</v>
      </c>
    </row>
    <row r="624" spans="1:6" x14ac:dyDescent="0.3">
      <c r="A624" t="s">
        <v>396</v>
      </c>
      <c r="B624" s="76">
        <v>1130189</v>
      </c>
      <c r="C624" t="e">
        <v>#N/A</v>
      </c>
      <c r="D624" t="s">
        <v>877</v>
      </c>
      <c r="E624" t="s">
        <v>246</v>
      </c>
      <c r="F624" t="s">
        <v>213</v>
      </c>
    </row>
    <row r="625" spans="1:6" x14ac:dyDescent="0.3">
      <c r="A625" t="s">
        <v>434</v>
      </c>
      <c r="B625" s="76">
        <v>1130260</v>
      </c>
      <c r="D625" t="s">
        <v>878</v>
      </c>
      <c r="E625" t="s">
        <v>243</v>
      </c>
      <c r="F625" t="s">
        <v>213</v>
      </c>
    </row>
    <row r="626" spans="1:6" x14ac:dyDescent="0.3">
      <c r="A626" t="s">
        <v>434</v>
      </c>
      <c r="B626" s="76">
        <v>1130261</v>
      </c>
      <c r="D626" t="s">
        <v>879</v>
      </c>
      <c r="E626" t="s">
        <v>243</v>
      </c>
      <c r="F626" t="s">
        <v>213</v>
      </c>
    </row>
    <row r="627" spans="1:6" x14ac:dyDescent="0.3">
      <c r="A627" t="s">
        <v>434</v>
      </c>
      <c r="B627" s="76">
        <v>1130410</v>
      </c>
      <c r="D627" t="s">
        <v>880</v>
      </c>
      <c r="E627" t="s">
        <v>246</v>
      </c>
      <c r="F627" t="s">
        <v>213</v>
      </c>
    </row>
    <row r="628" spans="1:6" x14ac:dyDescent="0.3">
      <c r="A628" t="s">
        <v>434</v>
      </c>
      <c r="B628" s="76">
        <v>1130412</v>
      </c>
      <c r="D628" t="s">
        <v>881</v>
      </c>
      <c r="E628" t="s">
        <v>246</v>
      </c>
      <c r="F628" t="s">
        <v>213</v>
      </c>
    </row>
    <row r="629" spans="1:6" x14ac:dyDescent="0.3">
      <c r="A629" t="s">
        <v>434</v>
      </c>
      <c r="B629" s="76">
        <v>1130440</v>
      </c>
      <c r="D629" t="s">
        <v>882</v>
      </c>
      <c r="E629" t="s">
        <v>246</v>
      </c>
      <c r="F629" t="s">
        <v>213</v>
      </c>
    </row>
    <row r="630" spans="1:6" x14ac:dyDescent="0.3">
      <c r="A630" t="s">
        <v>396</v>
      </c>
      <c r="B630" s="76">
        <v>1130448</v>
      </c>
      <c r="C630" t="e">
        <v>#N/A</v>
      </c>
      <c r="D630" t="s">
        <v>883</v>
      </c>
      <c r="E630" t="s">
        <v>296</v>
      </c>
      <c r="F630" t="s">
        <v>213</v>
      </c>
    </row>
    <row r="631" spans="1:6" x14ac:dyDescent="0.3">
      <c r="A631" t="s">
        <v>396</v>
      </c>
      <c r="B631" s="76">
        <v>1130449</v>
      </c>
      <c r="C631" t="e">
        <v>#N/A</v>
      </c>
      <c r="D631" t="s">
        <v>884</v>
      </c>
      <c r="E631" t="s">
        <v>296</v>
      </c>
      <c r="F631" t="s">
        <v>213</v>
      </c>
    </row>
    <row r="632" spans="1:6" x14ac:dyDescent="0.3">
      <c r="A632" t="s">
        <v>396</v>
      </c>
      <c r="B632" s="76">
        <v>1130450</v>
      </c>
      <c r="C632" t="e">
        <v>#N/A</v>
      </c>
      <c r="D632" t="s">
        <v>885</v>
      </c>
      <c r="E632" t="s">
        <v>296</v>
      </c>
      <c r="F632" t="s">
        <v>213</v>
      </c>
    </row>
    <row r="633" spans="1:6" x14ac:dyDescent="0.3">
      <c r="A633" t="s">
        <v>396</v>
      </c>
      <c r="B633" s="76">
        <v>1130451</v>
      </c>
      <c r="C633" t="e">
        <v>#N/A</v>
      </c>
      <c r="D633" t="s">
        <v>886</v>
      </c>
      <c r="E633" t="s">
        <v>296</v>
      </c>
      <c r="F633" t="s">
        <v>213</v>
      </c>
    </row>
    <row r="634" spans="1:6" x14ac:dyDescent="0.3">
      <c r="A634" t="s">
        <v>396</v>
      </c>
      <c r="B634" s="76">
        <v>1130452</v>
      </c>
      <c r="C634" t="e">
        <v>#N/A</v>
      </c>
      <c r="D634" t="s">
        <v>887</v>
      </c>
      <c r="E634" t="s">
        <v>296</v>
      </c>
      <c r="F634" t="s">
        <v>213</v>
      </c>
    </row>
    <row r="635" spans="1:6" x14ac:dyDescent="0.3">
      <c r="A635" t="s">
        <v>396</v>
      </c>
      <c r="B635" s="76">
        <v>1130453</v>
      </c>
      <c r="C635" t="e">
        <v>#N/A</v>
      </c>
      <c r="D635" t="s">
        <v>888</v>
      </c>
      <c r="E635" t="s">
        <v>296</v>
      </c>
      <c r="F635" t="s">
        <v>213</v>
      </c>
    </row>
    <row r="636" spans="1:6" x14ac:dyDescent="0.3">
      <c r="A636" t="s">
        <v>434</v>
      </c>
      <c r="B636" s="76">
        <v>1130454</v>
      </c>
      <c r="D636" t="s">
        <v>889</v>
      </c>
      <c r="E636" t="s">
        <v>296</v>
      </c>
      <c r="F636" t="s">
        <v>213</v>
      </c>
    </row>
    <row r="637" spans="1:6" x14ac:dyDescent="0.3">
      <c r="A637" t="s">
        <v>396</v>
      </c>
      <c r="B637" s="76">
        <v>1130455</v>
      </c>
      <c r="C637" t="e">
        <v>#N/A</v>
      </c>
      <c r="D637" t="s">
        <v>890</v>
      </c>
      <c r="E637" t="s">
        <v>296</v>
      </c>
      <c r="F637" t="s">
        <v>213</v>
      </c>
    </row>
    <row r="638" spans="1:6" x14ac:dyDescent="0.3">
      <c r="A638" t="s">
        <v>396</v>
      </c>
      <c r="B638" s="76">
        <v>1130456</v>
      </c>
      <c r="C638" t="e">
        <v>#N/A</v>
      </c>
      <c r="D638" t="s">
        <v>891</v>
      </c>
      <c r="E638" t="s">
        <v>296</v>
      </c>
      <c r="F638" t="s">
        <v>213</v>
      </c>
    </row>
    <row r="639" spans="1:6" x14ac:dyDescent="0.3">
      <c r="A639" t="s">
        <v>396</v>
      </c>
      <c r="B639" s="76">
        <v>1130682</v>
      </c>
      <c r="C639" t="e">
        <v>#N/A</v>
      </c>
      <c r="D639" t="s">
        <v>892</v>
      </c>
      <c r="E639" t="s">
        <v>223</v>
      </c>
      <c r="F639" t="s">
        <v>213</v>
      </c>
    </row>
    <row r="640" spans="1:6" x14ac:dyDescent="0.3">
      <c r="A640" t="s">
        <v>396</v>
      </c>
      <c r="B640" s="76">
        <v>1130683</v>
      </c>
      <c r="C640" t="e">
        <v>#N/A</v>
      </c>
      <c r="D640" t="s">
        <v>893</v>
      </c>
      <c r="E640" t="s">
        <v>223</v>
      </c>
      <c r="F640" t="s">
        <v>213</v>
      </c>
    </row>
    <row r="641" spans="1:6" x14ac:dyDescent="0.3">
      <c r="A641" t="s">
        <v>859</v>
      </c>
      <c r="B641" s="76">
        <v>1130709</v>
      </c>
      <c r="C641" t="e">
        <v>#N/A</v>
      </c>
      <c r="D641" t="s">
        <v>894</v>
      </c>
      <c r="E641" t="s">
        <v>234</v>
      </c>
      <c r="F641" t="s">
        <v>213</v>
      </c>
    </row>
    <row r="642" spans="1:6" x14ac:dyDescent="0.3">
      <c r="A642" t="s">
        <v>434</v>
      </c>
      <c r="B642" s="76">
        <v>1130711</v>
      </c>
      <c r="D642" t="s">
        <v>895</v>
      </c>
      <c r="E642" t="s">
        <v>234</v>
      </c>
      <c r="F642" t="s">
        <v>213</v>
      </c>
    </row>
    <row r="643" spans="1:6" x14ac:dyDescent="0.3">
      <c r="A643" t="s">
        <v>434</v>
      </c>
      <c r="B643" s="76">
        <v>1130712</v>
      </c>
      <c r="D643" t="s">
        <v>896</v>
      </c>
      <c r="E643" t="s">
        <v>234</v>
      </c>
      <c r="F643" t="s">
        <v>213</v>
      </c>
    </row>
    <row r="644" spans="1:6" x14ac:dyDescent="0.3">
      <c r="A644" t="s">
        <v>434</v>
      </c>
      <c r="B644" s="76">
        <v>1130713</v>
      </c>
      <c r="D644" t="s">
        <v>897</v>
      </c>
      <c r="E644" t="s">
        <v>234</v>
      </c>
      <c r="F644" t="s">
        <v>213</v>
      </c>
    </row>
    <row r="645" spans="1:6" x14ac:dyDescent="0.3">
      <c r="A645" t="s">
        <v>434</v>
      </c>
      <c r="B645" s="76">
        <v>1130714</v>
      </c>
      <c r="D645" t="s">
        <v>898</v>
      </c>
      <c r="E645" t="s">
        <v>234</v>
      </c>
      <c r="F645" t="s">
        <v>213</v>
      </c>
    </row>
    <row r="646" spans="1:6" x14ac:dyDescent="0.3">
      <c r="A646" t="s">
        <v>396</v>
      </c>
      <c r="B646" s="76">
        <v>1130883</v>
      </c>
      <c r="C646" t="e">
        <v>#N/A</v>
      </c>
      <c r="D646" t="s">
        <v>899</v>
      </c>
      <c r="E646" t="s">
        <v>246</v>
      </c>
      <c r="F646" t="s">
        <v>213</v>
      </c>
    </row>
    <row r="647" spans="1:6" x14ac:dyDescent="0.3">
      <c r="A647" t="s">
        <v>396</v>
      </c>
      <c r="B647" s="76">
        <v>1130960</v>
      </c>
      <c r="C647" t="e">
        <v>#N/A</v>
      </c>
      <c r="D647" t="s">
        <v>900</v>
      </c>
      <c r="E647" t="s">
        <v>246</v>
      </c>
      <c r="F647" t="s">
        <v>213</v>
      </c>
    </row>
    <row r="648" spans="1:6" x14ac:dyDescent="0.3">
      <c r="A648" t="s">
        <v>396</v>
      </c>
      <c r="B648" s="76">
        <v>1130961</v>
      </c>
      <c r="C648" t="e">
        <v>#N/A</v>
      </c>
      <c r="D648" t="s">
        <v>901</v>
      </c>
      <c r="E648" t="s">
        <v>246</v>
      </c>
      <c r="F648" t="s">
        <v>213</v>
      </c>
    </row>
    <row r="649" spans="1:6" x14ac:dyDescent="0.3">
      <c r="A649" t="s">
        <v>396</v>
      </c>
      <c r="B649" s="76">
        <v>1131002</v>
      </c>
      <c r="C649" t="e">
        <v>#N/A</v>
      </c>
      <c r="D649" t="s">
        <v>902</v>
      </c>
      <c r="E649" t="s">
        <v>259</v>
      </c>
      <c r="F649" t="s">
        <v>213</v>
      </c>
    </row>
    <row r="650" spans="1:6" x14ac:dyDescent="0.3">
      <c r="A650" t="s">
        <v>396</v>
      </c>
      <c r="B650" s="76">
        <v>1131003</v>
      </c>
      <c r="C650" t="e">
        <v>#N/A</v>
      </c>
      <c r="D650" t="s">
        <v>903</v>
      </c>
      <c r="E650" t="s">
        <v>259</v>
      </c>
      <c r="F650" t="s">
        <v>213</v>
      </c>
    </row>
    <row r="651" spans="1:6" x14ac:dyDescent="0.3">
      <c r="A651" t="s">
        <v>396</v>
      </c>
      <c r="B651" s="76">
        <v>1131142</v>
      </c>
      <c r="C651" t="e">
        <v>#N/A</v>
      </c>
      <c r="D651" t="s">
        <v>904</v>
      </c>
      <c r="E651" t="s">
        <v>223</v>
      </c>
      <c r="F651" t="s">
        <v>213</v>
      </c>
    </row>
    <row r="652" spans="1:6" x14ac:dyDescent="0.3">
      <c r="A652" t="s">
        <v>396</v>
      </c>
      <c r="B652" s="76">
        <v>1131143</v>
      </c>
      <c r="C652" t="e">
        <v>#N/A</v>
      </c>
      <c r="D652" t="s">
        <v>905</v>
      </c>
      <c r="E652" t="s">
        <v>223</v>
      </c>
      <c r="F652" t="s">
        <v>213</v>
      </c>
    </row>
    <row r="653" spans="1:6" x14ac:dyDescent="0.3">
      <c r="A653" t="s">
        <v>396</v>
      </c>
      <c r="B653" s="76">
        <v>1131144</v>
      </c>
      <c r="C653" t="e">
        <v>#N/A</v>
      </c>
      <c r="D653" t="s">
        <v>906</v>
      </c>
      <c r="E653" t="s">
        <v>223</v>
      </c>
      <c r="F653" t="s">
        <v>213</v>
      </c>
    </row>
    <row r="654" spans="1:6" x14ac:dyDescent="0.3">
      <c r="A654" t="s">
        <v>396</v>
      </c>
      <c r="B654" s="76">
        <v>1131145</v>
      </c>
      <c r="C654" t="e">
        <v>#N/A</v>
      </c>
      <c r="D654" t="s">
        <v>907</v>
      </c>
      <c r="E654" t="s">
        <v>223</v>
      </c>
      <c r="F654" t="s">
        <v>213</v>
      </c>
    </row>
    <row r="655" spans="1:6" x14ac:dyDescent="0.3">
      <c r="A655" t="s">
        <v>396</v>
      </c>
      <c r="B655" s="76">
        <v>1131146</v>
      </c>
      <c r="C655" t="e">
        <v>#N/A</v>
      </c>
      <c r="D655" t="s">
        <v>908</v>
      </c>
      <c r="E655" t="s">
        <v>223</v>
      </c>
      <c r="F655" t="s">
        <v>213</v>
      </c>
    </row>
    <row r="656" spans="1:6" x14ac:dyDescent="0.3">
      <c r="A656" t="s">
        <v>396</v>
      </c>
      <c r="B656" s="76">
        <v>1131147</v>
      </c>
      <c r="C656" t="e">
        <v>#N/A</v>
      </c>
      <c r="D656" t="s">
        <v>909</v>
      </c>
      <c r="E656" t="s">
        <v>223</v>
      </c>
      <c r="F656" t="s">
        <v>213</v>
      </c>
    </row>
    <row r="657" spans="1:6" x14ac:dyDescent="0.3">
      <c r="A657" t="s">
        <v>434</v>
      </c>
      <c r="B657" s="76">
        <v>1131150</v>
      </c>
      <c r="D657" t="s">
        <v>910</v>
      </c>
      <c r="E657" t="s">
        <v>228</v>
      </c>
      <c r="F657" t="s">
        <v>213</v>
      </c>
    </row>
    <row r="658" spans="1:6" x14ac:dyDescent="0.3">
      <c r="A658" t="s">
        <v>434</v>
      </c>
      <c r="B658" s="76">
        <v>1131152</v>
      </c>
      <c r="D658" t="s">
        <v>911</v>
      </c>
      <c r="E658" t="s">
        <v>228</v>
      </c>
      <c r="F658" t="s">
        <v>213</v>
      </c>
    </row>
    <row r="659" spans="1:6" x14ac:dyDescent="0.3">
      <c r="A659" t="s">
        <v>434</v>
      </c>
      <c r="B659" s="76">
        <v>1131237</v>
      </c>
      <c r="D659" t="s">
        <v>912</v>
      </c>
      <c r="E659" t="s">
        <v>243</v>
      </c>
      <c r="F659" t="s">
        <v>213</v>
      </c>
    </row>
    <row r="660" spans="1:6" x14ac:dyDescent="0.3">
      <c r="A660" t="s">
        <v>434</v>
      </c>
      <c r="B660" s="76">
        <v>1131274</v>
      </c>
      <c r="D660" t="s">
        <v>913</v>
      </c>
      <c r="E660" t="s">
        <v>285</v>
      </c>
      <c r="F660" t="s">
        <v>224</v>
      </c>
    </row>
    <row r="661" spans="1:6" x14ac:dyDescent="0.3">
      <c r="A661" t="s">
        <v>434</v>
      </c>
      <c r="B661" s="76">
        <v>1131275</v>
      </c>
      <c r="D661" t="s">
        <v>914</v>
      </c>
      <c r="E661" t="s">
        <v>253</v>
      </c>
      <c r="F661" t="s">
        <v>213</v>
      </c>
    </row>
    <row r="662" spans="1:6" x14ac:dyDescent="0.3">
      <c r="A662" t="s">
        <v>396</v>
      </c>
      <c r="B662" s="76">
        <v>1131328</v>
      </c>
      <c r="C662" t="e">
        <v>#N/A</v>
      </c>
      <c r="D662" t="s">
        <v>915</v>
      </c>
      <c r="E662" t="s">
        <v>246</v>
      </c>
      <c r="F662" t="s">
        <v>213</v>
      </c>
    </row>
    <row r="663" spans="1:6" x14ac:dyDescent="0.3">
      <c r="A663" t="s">
        <v>396</v>
      </c>
      <c r="B663" s="76">
        <v>1131329</v>
      </c>
      <c r="C663" t="e">
        <v>#N/A</v>
      </c>
      <c r="D663" t="s">
        <v>916</v>
      </c>
      <c r="E663" t="s">
        <v>246</v>
      </c>
      <c r="F663" t="s">
        <v>213</v>
      </c>
    </row>
    <row r="664" spans="1:6" x14ac:dyDescent="0.3">
      <c r="A664" t="s">
        <v>396</v>
      </c>
      <c r="B664" s="76">
        <v>1131420</v>
      </c>
      <c r="C664" t="e">
        <v>#N/A</v>
      </c>
      <c r="D664" t="s">
        <v>917</v>
      </c>
      <c r="E664" t="s">
        <v>246</v>
      </c>
      <c r="F664" t="s">
        <v>213</v>
      </c>
    </row>
    <row r="665" spans="1:6" x14ac:dyDescent="0.3">
      <c r="A665" t="s">
        <v>434</v>
      </c>
      <c r="B665" s="76">
        <v>1131505</v>
      </c>
      <c r="D665" t="s">
        <v>918</v>
      </c>
      <c r="E665" t="s">
        <v>241</v>
      </c>
      <c r="F665" t="s">
        <v>213</v>
      </c>
    </row>
    <row r="666" spans="1:6" x14ac:dyDescent="0.3">
      <c r="A666" t="s">
        <v>396</v>
      </c>
      <c r="B666" s="76">
        <v>1131507</v>
      </c>
      <c r="C666" t="e">
        <v>#N/A</v>
      </c>
      <c r="D666" t="s">
        <v>919</v>
      </c>
      <c r="E666" t="s">
        <v>241</v>
      </c>
      <c r="F666" t="s">
        <v>213</v>
      </c>
    </row>
    <row r="667" spans="1:6" x14ac:dyDescent="0.3">
      <c r="A667" t="s">
        <v>396</v>
      </c>
      <c r="B667" s="76">
        <v>1131527</v>
      </c>
      <c r="C667" t="e">
        <v>#N/A</v>
      </c>
      <c r="D667" t="s">
        <v>920</v>
      </c>
      <c r="E667" t="s">
        <v>223</v>
      </c>
      <c r="F667" t="s">
        <v>213</v>
      </c>
    </row>
    <row r="668" spans="1:6" x14ac:dyDescent="0.3">
      <c r="A668" t="s">
        <v>396</v>
      </c>
      <c r="B668" s="76">
        <v>1131635</v>
      </c>
      <c r="C668" t="e">
        <v>#N/A</v>
      </c>
      <c r="D668" t="s">
        <v>921</v>
      </c>
      <c r="E668" t="s">
        <v>228</v>
      </c>
      <c r="F668" t="s">
        <v>213</v>
      </c>
    </row>
    <row r="669" spans="1:6" x14ac:dyDescent="0.3">
      <c r="A669" t="s">
        <v>396</v>
      </c>
      <c r="B669" s="76">
        <v>1131749</v>
      </c>
      <c r="C669" t="e">
        <v>#N/A</v>
      </c>
      <c r="D669" t="s">
        <v>922</v>
      </c>
      <c r="E669" t="s">
        <v>253</v>
      </c>
      <c r="F669" t="s">
        <v>213</v>
      </c>
    </row>
    <row r="670" spans="1:6" x14ac:dyDescent="0.3">
      <c r="A670" t="s">
        <v>396</v>
      </c>
      <c r="B670" s="76">
        <v>1131812</v>
      </c>
      <c r="C670" t="e">
        <v>#N/A</v>
      </c>
      <c r="D670" t="s">
        <v>923</v>
      </c>
      <c r="E670" t="s">
        <v>259</v>
      </c>
      <c r="F670" t="s">
        <v>213</v>
      </c>
    </row>
    <row r="671" spans="1:6" x14ac:dyDescent="0.3">
      <c r="A671" t="s">
        <v>434</v>
      </c>
      <c r="B671" s="76">
        <v>1131849</v>
      </c>
      <c r="D671" t="s">
        <v>924</v>
      </c>
      <c r="E671" t="s">
        <v>246</v>
      </c>
      <c r="F671" t="s">
        <v>224</v>
      </c>
    </row>
    <row r="672" spans="1:6" x14ac:dyDescent="0.3">
      <c r="A672" t="s">
        <v>396</v>
      </c>
      <c r="B672" s="76">
        <v>1131897</v>
      </c>
      <c r="C672" t="e">
        <v>#N/A</v>
      </c>
      <c r="D672" t="s">
        <v>925</v>
      </c>
      <c r="E672" t="s">
        <v>246</v>
      </c>
      <c r="F672" t="s">
        <v>213</v>
      </c>
    </row>
    <row r="673" spans="1:6" x14ac:dyDescent="0.3">
      <c r="A673" t="s">
        <v>396</v>
      </c>
      <c r="B673" s="76">
        <v>1131898</v>
      </c>
      <c r="C673" t="e">
        <v>#N/A</v>
      </c>
      <c r="D673" t="s">
        <v>926</v>
      </c>
      <c r="E673" t="s">
        <v>246</v>
      </c>
      <c r="F673" t="s">
        <v>213</v>
      </c>
    </row>
    <row r="674" spans="1:6" x14ac:dyDescent="0.3">
      <c r="A674" t="s">
        <v>396</v>
      </c>
      <c r="B674" s="76">
        <v>1132085</v>
      </c>
      <c r="C674" t="e">
        <v>#N/A</v>
      </c>
      <c r="D674" t="s">
        <v>927</v>
      </c>
      <c r="E674" t="s">
        <v>230</v>
      </c>
      <c r="F674" t="s">
        <v>213</v>
      </c>
    </row>
    <row r="675" spans="1:6" x14ac:dyDescent="0.3">
      <c r="A675" t="s">
        <v>396</v>
      </c>
      <c r="B675" s="76">
        <v>1132088</v>
      </c>
      <c r="C675" t="e">
        <v>#N/A</v>
      </c>
      <c r="D675" t="s">
        <v>928</v>
      </c>
      <c r="E675" t="s">
        <v>230</v>
      </c>
      <c r="F675" t="s">
        <v>213</v>
      </c>
    </row>
    <row r="676" spans="1:6" x14ac:dyDescent="0.3">
      <c r="A676" t="s">
        <v>396</v>
      </c>
      <c r="B676" s="76">
        <v>1132089</v>
      </c>
      <c r="C676" t="e">
        <v>#N/A</v>
      </c>
      <c r="D676" t="s">
        <v>929</v>
      </c>
      <c r="E676" t="s">
        <v>230</v>
      </c>
      <c r="F676" t="s">
        <v>213</v>
      </c>
    </row>
    <row r="677" spans="1:6" x14ac:dyDescent="0.3">
      <c r="A677" t="s">
        <v>434</v>
      </c>
      <c r="B677" s="76">
        <v>1132160</v>
      </c>
      <c r="D677" t="s">
        <v>930</v>
      </c>
      <c r="E677" t="s">
        <v>228</v>
      </c>
      <c r="F677" t="s">
        <v>213</v>
      </c>
    </row>
    <row r="678" spans="1:6" x14ac:dyDescent="0.3">
      <c r="A678" t="s">
        <v>541</v>
      </c>
      <c r="B678" s="76">
        <v>1132177</v>
      </c>
      <c r="D678" t="s">
        <v>931</v>
      </c>
      <c r="E678" t="s">
        <v>285</v>
      </c>
      <c r="F678" t="s">
        <v>213</v>
      </c>
    </row>
    <row r="679" spans="1:6" x14ac:dyDescent="0.3">
      <c r="A679" t="s">
        <v>434</v>
      </c>
      <c r="B679" s="76">
        <v>1132218</v>
      </c>
      <c r="D679" t="s">
        <v>932</v>
      </c>
      <c r="E679" t="s">
        <v>246</v>
      </c>
      <c r="F679" t="s">
        <v>224</v>
      </c>
    </row>
    <row r="680" spans="1:6" x14ac:dyDescent="0.3">
      <c r="A680" t="s">
        <v>434</v>
      </c>
      <c r="B680" s="76">
        <v>1132364</v>
      </c>
      <c r="D680" t="s">
        <v>933</v>
      </c>
      <c r="E680" t="s">
        <v>246</v>
      </c>
      <c r="F680" t="s">
        <v>213</v>
      </c>
    </row>
    <row r="681" spans="1:6" x14ac:dyDescent="0.3">
      <c r="A681" t="s">
        <v>434</v>
      </c>
      <c r="B681" s="76">
        <v>1132396</v>
      </c>
      <c r="D681" t="s">
        <v>934</v>
      </c>
      <c r="E681" t="s">
        <v>253</v>
      </c>
      <c r="F681" t="s">
        <v>213</v>
      </c>
    </row>
    <row r="682" spans="1:6" x14ac:dyDescent="0.3">
      <c r="A682" t="s">
        <v>396</v>
      </c>
      <c r="B682" s="76">
        <v>1132398</v>
      </c>
      <c r="C682" t="e">
        <v>#N/A</v>
      </c>
      <c r="D682" t="s">
        <v>935</v>
      </c>
      <c r="E682" t="s">
        <v>246</v>
      </c>
      <c r="F682" t="s">
        <v>213</v>
      </c>
    </row>
    <row r="683" spans="1:6" x14ac:dyDescent="0.3">
      <c r="A683" t="s">
        <v>434</v>
      </c>
      <c r="B683" s="76">
        <v>1132418</v>
      </c>
      <c r="D683" t="s">
        <v>936</v>
      </c>
      <c r="E683" t="s">
        <v>253</v>
      </c>
      <c r="F683" t="s">
        <v>213</v>
      </c>
    </row>
    <row r="684" spans="1:6" x14ac:dyDescent="0.3">
      <c r="A684" t="s">
        <v>396</v>
      </c>
      <c r="B684" s="76">
        <v>1132419</v>
      </c>
      <c r="C684" t="e">
        <v>#N/A</v>
      </c>
      <c r="D684" t="s">
        <v>937</v>
      </c>
      <c r="E684" t="s">
        <v>253</v>
      </c>
      <c r="F684" t="s">
        <v>213</v>
      </c>
    </row>
    <row r="685" spans="1:6" x14ac:dyDescent="0.3">
      <c r="A685" t="s">
        <v>396</v>
      </c>
      <c r="B685" s="76">
        <v>1132542</v>
      </c>
      <c r="C685" t="e">
        <v>#N/A</v>
      </c>
      <c r="D685" t="s">
        <v>938</v>
      </c>
      <c r="E685" t="s">
        <v>230</v>
      </c>
      <c r="F685" t="s">
        <v>213</v>
      </c>
    </row>
    <row r="686" spans="1:6" x14ac:dyDescent="0.3">
      <c r="A686" t="s">
        <v>434</v>
      </c>
      <c r="B686" s="76">
        <v>1132582</v>
      </c>
      <c r="D686" t="s">
        <v>939</v>
      </c>
      <c r="E686" t="s">
        <v>228</v>
      </c>
      <c r="F686" t="s">
        <v>213</v>
      </c>
    </row>
    <row r="687" spans="1:6" x14ac:dyDescent="0.3">
      <c r="A687" t="s">
        <v>434</v>
      </c>
      <c r="B687" s="76">
        <v>1132715</v>
      </c>
      <c r="D687" t="s">
        <v>940</v>
      </c>
      <c r="E687" t="s">
        <v>253</v>
      </c>
      <c r="F687" t="s">
        <v>213</v>
      </c>
    </row>
    <row r="688" spans="1:6" x14ac:dyDescent="0.3">
      <c r="A688" t="s">
        <v>434</v>
      </c>
      <c r="B688" s="76">
        <v>1132949</v>
      </c>
      <c r="D688" t="s">
        <v>941</v>
      </c>
      <c r="E688" t="s">
        <v>246</v>
      </c>
      <c r="F688" t="s">
        <v>213</v>
      </c>
    </row>
    <row r="689" spans="1:6" x14ac:dyDescent="0.3">
      <c r="A689" t="s">
        <v>434</v>
      </c>
      <c r="B689" s="76">
        <v>1132960</v>
      </c>
      <c r="D689" t="s">
        <v>942</v>
      </c>
      <c r="E689" t="s">
        <v>253</v>
      </c>
      <c r="F689" t="s">
        <v>213</v>
      </c>
    </row>
    <row r="690" spans="1:6" x14ac:dyDescent="0.3">
      <c r="A690" t="s">
        <v>396</v>
      </c>
      <c r="B690" s="76">
        <v>1133169</v>
      </c>
      <c r="C690" t="e">
        <v>#N/A</v>
      </c>
      <c r="D690" t="s">
        <v>943</v>
      </c>
      <c r="E690" t="s">
        <v>259</v>
      </c>
      <c r="F690" t="s">
        <v>213</v>
      </c>
    </row>
    <row r="691" spans="1:6" x14ac:dyDescent="0.3">
      <c r="A691" t="s">
        <v>396</v>
      </c>
      <c r="B691" s="76">
        <v>1133170</v>
      </c>
      <c r="C691" t="e">
        <v>#N/A</v>
      </c>
      <c r="D691" t="s">
        <v>944</v>
      </c>
      <c r="E691" t="s">
        <v>259</v>
      </c>
      <c r="F691" t="s">
        <v>213</v>
      </c>
    </row>
    <row r="692" spans="1:6" x14ac:dyDescent="0.3">
      <c r="A692" t="s">
        <v>396</v>
      </c>
      <c r="B692" s="76">
        <v>1133171</v>
      </c>
      <c r="C692" t="e">
        <v>#N/A</v>
      </c>
      <c r="D692" t="s">
        <v>945</v>
      </c>
      <c r="E692" t="s">
        <v>259</v>
      </c>
      <c r="F692" t="s">
        <v>213</v>
      </c>
    </row>
    <row r="693" spans="1:6" x14ac:dyDescent="0.3">
      <c r="A693" t="s">
        <v>396</v>
      </c>
      <c r="B693" s="76">
        <v>1133172</v>
      </c>
      <c r="C693" t="e">
        <v>#N/A</v>
      </c>
      <c r="D693" t="s">
        <v>946</v>
      </c>
      <c r="E693" t="s">
        <v>259</v>
      </c>
      <c r="F693" t="s">
        <v>213</v>
      </c>
    </row>
    <row r="694" spans="1:6" x14ac:dyDescent="0.3">
      <c r="A694" t="s">
        <v>396</v>
      </c>
      <c r="B694" s="76">
        <v>1133173</v>
      </c>
      <c r="C694" t="e">
        <v>#N/A</v>
      </c>
      <c r="D694" t="s">
        <v>947</v>
      </c>
      <c r="E694" t="s">
        <v>259</v>
      </c>
      <c r="F694" t="s">
        <v>213</v>
      </c>
    </row>
    <row r="695" spans="1:6" x14ac:dyDescent="0.3">
      <c r="A695" t="s">
        <v>396</v>
      </c>
      <c r="B695" s="76">
        <v>1133174</v>
      </c>
      <c r="C695" t="e">
        <v>#N/A</v>
      </c>
      <c r="D695" t="s">
        <v>948</v>
      </c>
      <c r="E695" t="s">
        <v>259</v>
      </c>
      <c r="F695" t="s">
        <v>213</v>
      </c>
    </row>
    <row r="696" spans="1:6" x14ac:dyDescent="0.3">
      <c r="A696" t="s">
        <v>541</v>
      </c>
      <c r="B696" s="76">
        <v>1133447</v>
      </c>
      <c r="D696" t="s">
        <v>949</v>
      </c>
      <c r="E696" t="s">
        <v>325</v>
      </c>
      <c r="F696" t="s">
        <v>213</v>
      </c>
    </row>
    <row r="697" spans="1:6" x14ac:dyDescent="0.3">
      <c r="A697" t="s">
        <v>434</v>
      </c>
      <c r="B697" s="76">
        <v>1133668</v>
      </c>
      <c r="D697" t="s">
        <v>950</v>
      </c>
      <c r="E697" t="s">
        <v>253</v>
      </c>
      <c r="F697" t="s">
        <v>213</v>
      </c>
    </row>
    <row r="698" spans="1:6" x14ac:dyDescent="0.3">
      <c r="A698" t="s">
        <v>434</v>
      </c>
      <c r="B698" s="76">
        <v>1133669</v>
      </c>
      <c r="D698" t="s">
        <v>951</v>
      </c>
      <c r="E698" t="s">
        <v>253</v>
      </c>
      <c r="F698" t="s">
        <v>213</v>
      </c>
    </row>
    <row r="699" spans="1:6" x14ac:dyDescent="0.3">
      <c r="A699" t="s">
        <v>434</v>
      </c>
      <c r="B699" s="76">
        <v>1133670</v>
      </c>
      <c r="D699" t="s">
        <v>952</v>
      </c>
      <c r="E699" t="s">
        <v>253</v>
      </c>
      <c r="F699" t="s">
        <v>213</v>
      </c>
    </row>
    <row r="700" spans="1:6" x14ac:dyDescent="0.3">
      <c r="A700" t="s">
        <v>434</v>
      </c>
      <c r="B700" s="76">
        <v>1133671</v>
      </c>
      <c r="D700" t="s">
        <v>953</v>
      </c>
      <c r="E700" t="s">
        <v>253</v>
      </c>
      <c r="F700" t="s">
        <v>213</v>
      </c>
    </row>
    <row r="701" spans="1:6" x14ac:dyDescent="0.3">
      <c r="A701" t="s">
        <v>434</v>
      </c>
      <c r="B701" s="76">
        <v>1133672</v>
      </c>
      <c r="D701" t="s">
        <v>954</v>
      </c>
      <c r="E701" t="s">
        <v>253</v>
      </c>
      <c r="F701" t="s">
        <v>213</v>
      </c>
    </row>
    <row r="702" spans="1:6" x14ac:dyDescent="0.3">
      <c r="A702" t="s">
        <v>434</v>
      </c>
      <c r="B702" s="76">
        <v>1133673</v>
      </c>
      <c r="D702" t="s">
        <v>955</v>
      </c>
      <c r="E702" t="s">
        <v>253</v>
      </c>
      <c r="F702" t="s">
        <v>213</v>
      </c>
    </row>
    <row r="703" spans="1:6" x14ac:dyDescent="0.3">
      <c r="A703" t="s">
        <v>434</v>
      </c>
      <c r="B703" s="76">
        <v>1133674</v>
      </c>
      <c r="D703" t="s">
        <v>956</v>
      </c>
      <c r="E703" t="s">
        <v>253</v>
      </c>
      <c r="F703" t="s">
        <v>213</v>
      </c>
    </row>
    <row r="704" spans="1:6" x14ac:dyDescent="0.3">
      <c r="A704" t="s">
        <v>434</v>
      </c>
      <c r="B704" s="76">
        <v>1133675</v>
      </c>
      <c r="D704" t="s">
        <v>957</v>
      </c>
      <c r="E704" t="s">
        <v>253</v>
      </c>
      <c r="F704" t="s">
        <v>213</v>
      </c>
    </row>
    <row r="705" spans="1:6" x14ac:dyDescent="0.3">
      <c r="A705" t="s">
        <v>396</v>
      </c>
      <c r="B705" s="76">
        <v>1133755</v>
      </c>
      <c r="C705" t="e">
        <v>#N/A</v>
      </c>
      <c r="D705" t="s">
        <v>958</v>
      </c>
      <c r="E705" t="s">
        <v>228</v>
      </c>
      <c r="F705" t="s">
        <v>213</v>
      </c>
    </row>
    <row r="706" spans="1:6" x14ac:dyDescent="0.3">
      <c r="A706" t="s">
        <v>396</v>
      </c>
      <c r="B706" s="76">
        <v>1133868</v>
      </c>
      <c r="C706" t="e">
        <v>#N/A</v>
      </c>
      <c r="D706" t="s">
        <v>959</v>
      </c>
      <c r="E706" t="s">
        <v>230</v>
      </c>
      <c r="F706" t="s">
        <v>213</v>
      </c>
    </row>
    <row r="707" spans="1:6" x14ac:dyDescent="0.3">
      <c r="A707" t="s">
        <v>396</v>
      </c>
      <c r="B707" s="76">
        <v>1133870</v>
      </c>
      <c r="C707" t="e">
        <v>#N/A</v>
      </c>
      <c r="D707" t="s">
        <v>960</v>
      </c>
      <c r="E707" t="s">
        <v>228</v>
      </c>
      <c r="F707" t="s">
        <v>213</v>
      </c>
    </row>
    <row r="708" spans="1:6" x14ac:dyDescent="0.3">
      <c r="A708" t="s">
        <v>396</v>
      </c>
      <c r="B708" s="76">
        <v>1133871</v>
      </c>
      <c r="C708" t="e">
        <v>#N/A</v>
      </c>
      <c r="D708" t="s">
        <v>961</v>
      </c>
      <c r="E708" t="s">
        <v>228</v>
      </c>
      <c r="F708" t="s">
        <v>213</v>
      </c>
    </row>
    <row r="709" spans="1:6" x14ac:dyDescent="0.3">
      <c r="A709" t="s">
        <v>396</v>
      </c>
      <c r="B709" s="76">
        <v>1133876</v>
      </c>
      <c r="C709" t="e">
        <v>#N/A</v>
      </c>
      <c r="D709" t="s">
        <v>962</v>
      </c>
      <c r="E709" t="s">
        <v>230</v>
      </c>
      <c r="F709" t="s">
        <v>213</v>
      </c>
    </row>
    <row r="710" spans="1:6" x14ac:dyDescent="0.3">
      <c r="A710" t="s">
        <v>396</v>
      </c>
      <c r="B710" s="76">
        <v>1134004</v>
      </c>
      <c r="C710" t="e">
        <v>#N/A</v>
      </c>
      <c r="D710" t="s">
        <v>963</v>
      </c>
      <c r="E710" t="s">
        <v>230</v>
      </c>
      <c r="F710" t="s">
        <v>213</v>
      </c>
    </row>
    <row r="711" spans="1:6" x14ac:dyDescent="0.3">
      <c r="A711" t="s">
        <v>541</v>
      </c>
      <c r="B711" s="76">
        <v>1134005</v>
      </c>
      <c r="D711" t="s">
        <v>964</v>
      </c>
      <c r="E711" t="s">
        <v>230</v>
      </c>
      <c r="F711" t="s">
        <v>213</v>
      </c>
    </row>
    <row r="712" spans="1:6" x14ac:dyDescent="0.3">
      <c r="A712" t="s">
        <v>541</v>
      </c>
      <c r="B712" s="76">
        <v>1134006</v>
      </c>
      <c r="D712" t="s">
        <v>965</v>
      </c>
      <c r="E712" t="s">
        <v>230</v>
      </c>
      <c r="F712" t="s">
        <v>213</v>
      </c>
    </row>
    <row r="713" spans="1:6" x14ac:dyDescent="0.3">
      <c r="A713" t="s">
        <v>434</v>
      </c>
      <c r="B713" s="76">
        <v>1134048</v>
      </c>
      <c r="D713" t="s">
        <v>966</v>
      </c>
      <c r="E713" t="s">
        <v>253</v>
      </c>
      <c r="F713" t="s">
        <v>213</v>
      </c>
    </row>
    <row r="714" spans="1:6" x14ac:dyDescent="0.3">
      <c r="A714" t="s">
        <v>434</v>
      </c>
      <c r="B714" s="76">
        <v>1134049</v>
      </c>
      <c r="D714" t="s">
        <v>967</v>
      </c>
      <c r="E714" t="s">
        <v>253</v>
      </c>
      <c r="F714" t="s">
        <v>213</v>
      </c>
    </row>
    <row r="715" spans="1:6" x14ac:dyDescent="0.3">
      <c r="A715" t="s">
        <v>859</v>
      </c>
      <c r="B715" s="76">
        <v>1134094</v>
      </c>
      <c r="C715" t="e">
        <v>#N/A</v>
      </c>
      <c r="D715" t="s">
        <v>968</v>
      </c>
      <c r="E715" t="s">
        <v>246</v>
      </c>
      <c r="F715" t="s">
        <v>213</v>
      </c>
    </row>
    <row r="716" spans="1:6" x14ac:dyDescent="0.3">
      <c r="A716" t="s">
        <v>434</v>
      </c>
      <c r="B716" s="76">
        <v>1134845</v>
      </c>
      <c r="D716" t="s">
        <v>969</v>
      </c>
      <c r="E716" t="s">
        <v>246</v>
      </c>
      <c r="F716" t="s">
        <v>213</v>
      </c>
    </row>
    <row r="717" spans="1:6" x14ac:dyDescent="0.3">
      <c r="A717" t="s">
        <v>396</v>
      </c>
      <c r="B717" s="76">
        <v>1134849</v>
      </c>
      <c r="C717" t="e">
        <v>#N/A</v>
      </c>
      <c r="D717" t="s">
        <v>970</v>
      </c>
      <c r="E717" t="s">
        <v>246</v>
      </c>
      <c r="F717" t="s">
        <v>213</v>
      </c>
    </row>
    <row r="718" spans="1:6" x14ac:dyDescent="0.3">
      <c r="A718" t="s">
        <v>396</v>
      </c>
      <c r="B718" s="76">
        <v>1134850</v>
      </c>
      <c r="C718" t="e">
        <v>#N/A</v>
      </c>
      <c r="D718" t="s">
        <v>971</v>
      </c>
      <c r="E718" t="s">
        <v>246</v>
      </c>
      <c r="F718" t="s">
        <v>213</v>
      </c>
    </row>
    <row r="719" spans="1:6" x14ac:dyDescent="0.3">
      <c r="A719" t="s">
        <v>396</v>
      </c>
      <c r="B719" s="76">
        <v>1134851</v>
      </c>
      <c r="C719" t="e">
        <v>#N/A</v>
      </c>
      <c r="D719" t="s">
        <v>972</v>
      </c>
      <c r="E719" t="s">
        <v>246</v>
      </c>
      <c r="F719" t="s">
        <v>213</v>
      </c>
    </row>
    <row r="720" spans="1:6" x14ac:dyDescent="0.3">
      <c r="A720" t="s">
        <v>396</v>
      </c>
      <c r="B720" s="76">
        <v>1134852</v>
      </c>
      <c r="C720" t="e">
        <v>#N/A</v>
      </c>
      <c r="D720" t="s">
        <v>973</v>
      </c>
      <c r="E720" t="s">
        <v>246</v>
      </c>
      <c r="F720" t="s">
        <v>213</v>
      </c>
    </row>
    <row r="721" spans="1:6" x14ac:dyDescent="0.3">
      <c r="A721" t="s">
        <v>396</v>
      </c>
      <c r="B721" s="76">
        <v>1134956</v>
      </c>
      <c r="C721" t="e">
        <v>#N/A</v>
      </c>
      <c r="D721" t="s">
        <v>974</v>
      </c>
      <c r="E721" t="s">
        <v>230</v>
      </c>
      <c r="F721" t="s">
        <v>213</v>
      </c>
    </row>
    <row r="722" spans="1:6" x14ac:dyDescent="0.3">
      <c r="A722" t="s">
        <v>434</v>
      </c>
      <c r="B722" s="76">
        <v>1134986</v>
      </c>
      <c r="D722" t="s">
        <v>975</v>
      </c>
      <c r="E722" t="s">
        <v>234</v>
      </c>
      <c r="F722" t="s">
        <v>213</v>
      </c>
    </row>
    <row r="723" spans="1:6" x14ac:dyDescent="0.3">
      <c r="A723" t="s">
        <v>434</v>
      </c>
      <c r="B723" s="76">
        <v>1134994</v>
      </c>
      <c r="D723" t="s">
        <v>976</v>
      </c>
      <c r="E723" t="s">
        <v>234</v>
      </c>
      <c r="F723" t="s">
        <v>213</v>
      </c>
    </row>
    <row r="724" spans="1:6" x14ac:dyDescent="0.3">
      <c r="A724" t="s">
        <v>396</v>
      </c>
      <c r="B724" s="76">
        <v>1135280</v>
      </c>
      <c r="C724" t="e">
        <v>#N/A</v>
      </c>
      <c r="D724" t="s">
        <v>977</v>
      </c>
      <c r="E724" t="s">
        <v>253</v>
      </c>
      <c r="F724" t="s">
        <v>213</v>
      </c>
    </row>
    <row r="725" spans="1:6" x14ac:dyDescent="0.3">
      <c r="A725" t="s">
        <v>396</v>
      </c>
      <c r="B725" s="76">
        <v>1135876</v>
      </c>
      <c r="C725" t="e">
        <v>#N/A</v>
      </c>
      <c r="D725" t="s">
        <v>978</v>
      </c>
      <c r="E725" t="s">
        <v>223</v>
      </c>
      <c r="F725" t="s">
        <v>213</v>
      </c>
    </row>
    <row r="726" spans="1:6" x14ac:dyDescent="0.3">
      <c r="A726" t="s">
        <v>396</v>
      </c>
      <c r="B726" s="76">
        <v>1135878</v>
      </c>
      <c r="C726" t="e">
        <v>#N/A</v>
      </c>
      <c r="D726" t="s">
        <v>979</v>
      </c>
      <c r="E726" t="s">
        <v>223</v>
      </c>
      <c r="F726" t="s">
        <v>213</v>
      </c>
    </row>
    <row r="727" spans="1:6" x14ac:dyDescent="0.3">
      <c r="A727" t="s">
        <v>396</v>
      </c>
      <c r="B727" s="76">
        <v>1135880</v>
      </c>
      <c r="C727" t="e">
        <v>#N/A</v>
      </c>
      <c r="D727" t="s">
        <v>980</v>
      </c>
      <c r="E727" t="s">
        <v>223</v>
      </c>
      <c r="F727" t="s">
        <v>213</v>
      </c>
    </row>
    <row r="728" spans="1:6" x14ac:dyDescent="0.3">
      <c r="A728" t="s">
        <v>434</v>
      </c>
      <c r="B728" s="76">
        <v>1136087</v>
      </c>
      <c r="D728" t="s">
        <v>981</v>
      </c>
      <c r="E728" t="s">
        <v>246</v>
      </c>
      <c r="F728" t="s">
        <v>213</v>
      </c>
    </row>
    <row r="729" spans="1:6" x14ac:dyDescent="0.3">
      <c r="A729" t="s">
        <v>434</v>
      </c>
      <c r="B729" s="76">
        <v>1136209</v>
      </c>
      <c r="D729" t="s">
        <v>982</v>
      </c>
      <c r="E729" t="s">
        <v>253</v>
      </c>
      <c r="F729" t="s">
        <v>213</v>
      </c>
    </row>
    <row r="730" spans="1:6" x14ac:dyDescent="0.3">
      <c r="A730" t="s">
        <v>434</v>
      </c>
      <c r="B730" s="76">
        <v>1136212</v>
      </c>
      <c r="D730" t="s">
        <v>983</v>
      </c>
      <c r="E730" t="s">
        <v>253</v>
      </c>
      <c r="F730" t="s">
        <v>213</v>
      </c>
    </row>
    <row r="731" spans="1:6" x14ac:dyDescent="0.3">
      <c r="A731" t="s">
        <v>434</v>
      </c>
      <c r="B731" s="76">
        <v>1136240</v>
      </c>
      <c r="D731" t="s">
        <v>984</v>
      </c>
      <c r="E731" t="s">
        <v>322</v>
      </c>
      <c r="F731" t="s">
        <v>213</v>
      </c>
    </row>
    <row r="732" spans="1:6" x14ac:dyDescent="0.3">
      <c r="A732" t="s">
        <v>541</v>
      </c>
      <c r="B732" s="76">
        <v>1136578</v>
      </c>
      <c r="D732" t="s">
        <v>985</v>
      </c>
      <c r="E732" t="s">
        <v>228</v>
      </c>
      <c r="F732" t="s">
        <v>213</v>
      </c>
    </row>
    <row r="733" spans="1:6" x14ac:dyDescent="0.3">
      <c r="A733" t="s">
        <v>434</v>
      </c>
      <c r="B733" s="76">
        <v>1136930</v>
      </c>
      <c r="D733" t="s">
        <v>986</v>
      </c>
      <c r="E733" t="s">
        <v>246</v>
      </c>
      <c r="F733" t="s">
        <v>213</v>
      </c>
    </row>
    <row r="734" spans="1:6" x14ac:dyDescent="0.3">
      <c r="A734" t="s">
        <v>434</v>
      </c>
      <c r="B734" s="76">
        <v>1136934</v>
      </c>
      <c r="D734" t="s">
        <v>987</v>
      </c>
      <c r="E734" t="s">
        <v>230</v>
      </c>
      <c r="F734" t="s">
        <v>213</v>
      </c>
    </row>
    <row r="735" spans="1:6" x14ac:dyDescent="0.3">
      <c r="A735" t="s">
        <v>541</v>
      </c>
      <c r="B735" s="76">
        <v>1136935</v>
      </c>
      <c r="D735" t="s">
        <v>988</v>
      </c>
      <c r="E735" t="s">
        <v>230</v>
      </c>
      <c r="F735" t="s">
        <v>213</v>
      </c>
    </row>
    <row r="736" spans="1:6" x14ac:dyDescent="0.3">
      <c r="A736" t="s">
        <v>434</v>
      </c>
      <c r="B736" s="76">
        <v>1136972</v>
      </c>
      <c r="D736" t="s">
        <v>989</v>
      </c>
      <c r="E736" t="s">
        <v>246</v>
      </c>
      <c r="F736" t="s">
        <v>213</v>
      </c>
    </row>
    <row r="737" spans="1:6" x14ac:dyDescent="0.3">
      <c r="A737" t="s">
        <v>396</v>
      </c>
      <c r="B737" s="76">
        <v>1137078</v>
      </c>
      <c r="C737" t="e">
        <v>#N/A</v>
      </c>
      <c r="D737" t="s">
        <v>990</v>
      </c>
      <c r="E737" t="s">
        <v>230</v>
      </c>
      <c r="F737" t="s">
        <v>213</v>
      </c>
    </row>
    <row r="738" spans="1:6" x14ac:dyDescent="0.3">
      <c r="A738" t="s">
        <v>434</v>
      </c>
      <c r="B738" s="76">
        <v>1137079</v>
      </c>
      <c r="D738" t="s">
        <v>991</v>
      </c>
      <c r="E738" t="s">
        <v>253</v>
      </c>
      <c r="F738" t="s">
        <v>213</v>
      </c>
    </row>
    <row r="739" spans="1:6" x14ac:dyDescent="0.3">
      <c r="A739" t="s">
        <v>434</v>
      </c>
      <c r="B739" s="76">
        <v>1137161</v>
      </c>
      <c r="D739" t="s">
        <v>992</v>
      </c>
      <c r="E739" t="s">
        <v>253</v>
      </c>
      <c r="F739" t="s">
        <v>213</v>
      </c>
    </row>
    <row r="740" spans="1:6" x14ac:dyDescent="0.3">
      <c r="A740" t="s">
        <v>434</v>
      </c>
      <c r="B740" s="76">
        <v>1137385</v>
      </c>
      <c r="D740" t="s">
        <v>993</v>
      </c>
      <c r="E740" t="s">
        <v>253</v>
      </c>
      <c r="F740" t="s">
        <v>213</v>
      </c>
    </row>
    <row r="741" spans="1:6" x14ac:dyDescent="0.3">
      <c r="A741" t="s">
        <v>396</v>
      </c>
      <c r="B741" s="76">
        <v>1137510</v>
      </c>
      <c r="C741" t="e">
        <v>#N/A</v>
      </c>
      <c r="D741" t="s">
        <v>994</v>
      </c>
      <c r="E741" t="s">
        <v>230</v>
      </c>
      <c r="F741" t="s">
        <v>213</v>
      </c>
    </row>
    <row r="742" spans="1:6" x14ac:dyDescent="0.3">
      <c r="A742" t="s">
        <v>434</v>
      </c>
      <c r="B742" s="76">
        <v>1137856</v>
      </c>
      <c r="D742" t="s">
        <v>995</v>
      </c>
      <c r="E742" t="s">
        <v>253</v>
      </c>
      <c r="F742" t="s">
        <v>213</v>
      </c>
    </row>
    <row r="743" spans="1:6" x14ac:dyDescent="0.3">
      <c r="A743" t="s">
        <v>434</v>
      </c>
      <c r="B743" s="76">
        <v>1137858</v>
      </c>
      <c r="D743" t="s">
        <v>996</v>
      </c>
      <c r="E743" t="s">
        <v>253</v>
      </c>
      <c r="F743" t="s">
        <v>213</v>
      </c>
    </row>
    <row r="744" spans="1:6" x14ac:dyDescent="0.3">
      <c r="A744" t="s">
        <v>396</v>
      </c>
      <c r="B744" s="76">
        <v>1138803</v>
      </c>
      <c r="C744" t="e">
        <v>#N/A</v>
      </c>
      <c r="D744" t="s">
        <v>997</v>
      </c>
      <c r="E744" t="s">
        <v>246</v>
      </c>
      <c r="F744" t="s">
        <v>213</v>
      </c>
    </row>
    <row r="745" spans="1:6" x14ac:dyDescent="0.3">
      <c r="A745" t="s">
        <v>396</v>
      </c>
      <c r="B745" s="76">
        <v>1139148</v>
      </c>
      <c r="C745" t="e">
        <v>#N/A</v>
      </c>
      <c r="D745" t="s">
        <v>998</v>
      </c>
      <c r="E745" t="s">
        <v>230</v>
      </c>
      <c r="F745" t="s">
        <v>213</v>
      </c>
    </row>
    <row r="746" spans="1:6" x14ac:dyDescent="0.3">
      <c r="A746" t="s">
        <v>396</v>
      </c>
      <c r="B746" s="76">
        <v>1139242</v>
      </c>
      <c r="C746" t="e">
        <v>#N/A</v>
      </c>
      <c r="D746" t="s">
        <v>999</v>
      </c>
      <c r="E746" t="s">
        <v>246</v>
      </c>
      <c r="F746" t="s">
        <v>213</v>
      </c>
    </row>
    <row r="747" spans="1:6" x14ac:dyDescent="0.3">
      <c r="A747" t="s">
        <v>396</v>
      </c>
      <c r="B747" s="76">
        <v>1139252</v>
      </c>
      <c r="C747" t="e">
        <v>#N/A</v>
      </c>
      <c r="D747" t="s">
        <v>1000</v>
      </c>
      <c r="E747" t="s">
        <v>230</v>
      </c>
      <c r="F747" t="s">
        <v>213</v>
      </c>
    </row>
    <row r="748" spans="1:6" x14ac:dyDescent="0.3">
      <c r="A748" t="s">
        <v>396</v>
      </c>
      <c r="B748" s="76">
        <v>1139253</v>
      </c>
      <c r="C748" t="e">
        <v>#N/A</v>
      </c>
      <c r="D748" t="s">
        <v>1001</v>
      </c>
      <c r="E748" t="s">
        <v>230</v>
      </c>
      <c r="F748" t="s">
        <v>213</v>
      </c>
    </row>
    <row r="749" spans="1:6" x14ac:dyDescent="0.3">
      <c r="A749" t="s">
        <v>859</v>
      </c>
      <c r="B749" s="76">
        <v>1140178</v>
      </c>
      <c r="C749" t="e">
        <v>#N/A</v>
      </c>
      <c r="D749" t="s">
        <v>1002</v>
      </c>
      <c r="E749" t="s">
        <v>253</v>
      </c>
      <c r="F749" t="s">
        <v>213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17"/>
  <sheetViews>
    <sheetView tabSelected="1" view="pageBreakPreview" topLeftCell="A5" zoomScale="70" zoomScaleNormal="70" zoomScaleSheetLayoutView="70" zoomScalePageLayoutView="55" workbookViewId="0">
      <selection activeCell="O75" sqref="O75"/>
    </sheetView>
  </sheetViews>
  <sheetFormatPr defaultRowHeight="14.4" x14ac:dyDescent="0.3"/>
  <cols>
    <col min="1" max="1" width="15.6640625" customWidth="1"/>
    <col min="2" max="2" width="24.5546875" style="10" customWidth="1"/>
    <col min="3" max="3" width="14.44140625" customWidth="1"/>
    <col min="4" max="4" width="27.44140625" hidden="1" customWidth="1"/>
    <col min="5" max="5" width="12" hidden="1" customWidth="1"/>
    <col min="6" max="6" width="15.5546875" hidden="1" customWidth="1"/>
    <col min="7" max="7" width="15.33203125" hidden="1" customWidth="1"/>
    <col min="8" max="8" width="14.6640625" hidden="1" customWidth="1"/>
    <col min="9" max="9" width="0.44140625" customWidth="1"/>
    <col min="10" max="10" width="11.88671875" customWidth="1"/>
    <col min="11" max="11" width="12.33203125" style="2" customWidth="1"/>
    <col min="12" max="12" width="10.88671875" style="2" hidden="1" customWidth="1"/>
    <col min="13" max="13" width="11.88671875" style="2" customWidth="1"/>
    <col min="14" max="14" width="17.88671875" style="9" customWidth="1"/>
    <col min="15" max="15" width="55" style="1" customWidth="1"/>
    <col min="16" max="16" width="4.6640625" customWidth="1"/>
    <col min="17" max="17" width="1" customWidth="1"/>
    <col min="18" max="18" width="9.109375" customWidth="1"/>
    <col min="19" max="19" width="18.6640625" customWidth="1"/>
    <col min="20" max="20" width="20.5546875" customWidth="1"/>
    <col min="21" max="21" width="9.109375" customWidth="1"/>
    <col min="22" max="22" width="10.6640625" customWidth="1"/>
    <col min="23" max="25" width="9.109375" customWidth="1"/>
    <col min="26" max="26" width="25.6640625" customWidth="1"/>
  </cols>
  <sheetData>
    <row r="1" spans="1:16" ht="44.25" customHeight="1" x14ac:dyDescent="0.3">
      <c r="A1" s="157" t="s">
        <v>23</v>
      </c>
      <c r="B1" s="158"/>
      <c r="C1" s="158"/>
      <c r="D1" s="158"/>
      <c r="E1" s="158"/>
      <c r="F1" s="158"/>
      <c r="G1" s="158"/>
      <c r="H1" s="158"/>
      <c r="I1" s="158"/>
      <c r="J1" s="158"/>
      <c r="K1" s="158"/>
      <c r="L1" s="158"/>
      <c r="M1" s="158"/>
      <c r="N1" s="158"/>
      <c r="O1" s="159"/>
    </row>
    <row r="2" spans="1:16" ht="60.75" customHeight="1" x14ac:dyDescent="0.3">
      <c r="A2" s="128" t="s">
        <v>0</v>
      </c>
      <c r="B2" s="128" t="s">
        <v>1</v>
      </c>
      <c r="C2" s="128" t="s">
        <v>2</v>
      </c>
      <c r="D2" s="128" t="s">
        <v>1003</v>
      </c>
      <c r="E2" s="128" t="s">
        <v>3</v>
      </c>
      <c r="F2" s="128" t="s">
        <v>1004</v>
      </c>
      <c r="G2" s="128" t="s">
        <v>1005</v>
      </c>
      <c r="H2" s="128" t="s">
        <v>1006</v>
      </c>
      <c r="I2" s="128" t="s">
        <v>1007</v>
      </c>
      <c r="J2" s="128" t="s">
        <v>10</v>
      </c>
      <c r="K2" s="129" t="s">
        <v>11</v>
      </c>
      <c r="L2" s="129" t="s">
        <v>1008</v>
      </c>
      <c r="M2" s="129" t="s">
        <v>1009</v>
      </c>
      <c r="N2" s="129" t="s">
        <v>1010</v>
      </c>
      <c r="O2" s="128" t="s">
        <v>1011</v>
      </c>
    </row>
    <row r="3" spans="1:16" ht="66" hidden="1" customHeight="1" x14ac:dyDescent="0.3">
      <c r="A3" s="118" t="s">
        <v>44</v>
      </c>
      <c r="B3" s="95" t="s">
        <v>1012</v>
      </c>
      <c r="C3" s="95" t="s">
        <v>1013</v>
      </c>
      <c r="D3" s="95"/>
      <c r="E3" s="95"/>
      <c r="F3" s="95" t="s">
        <v>24</v>
      </c>
      <c r="G3" s="95"/>
      <c r="H3" s="95"/>
      <c r="I3" s="95"/>
      <c r="J3" s="118" t="s">
        <v>44</v>
      </c>
      <c r="K3" s="118" t="s">
        <v>44</v>
      </c>
      <c r="L3" s="130" t="str">
        <f>IFERROR(INDEX('Expense Report'!$O$2:$O$138,MATCH(A3,'Expense Report'!$A$2:$A$138,0)),"n/a")</f>
        <v>n/a</v>
      </c>
      <c r="M3" s="92">
        <v>1</v>
      </c>
      <c r="N3" s="131" t="s">
        <v>1014</v>
      </c>
      <c r="O3" s="94" t="s">
        <v>1015</v>
      </c>
    </row>
    <row r="4" spans="1:16" ht="62.25" customHeight="1" x14ac:dyDescent="0.3">
      <c r="A4" s="101">
        <v>1141464</v>
      </c>
      <c r="B4" s="87" t="s">
        <v>1016</v>
      </c>
      <c r="C4" s="95" t="s">
        <v>34</v>
      </c>
      <c r="D4" s="95"/>
      <c r="E4" s="95"/>
      <c r="F4" s="95"/>
      <c r="G4" s="95"/>
      <c r="H4" s="95"/>
      <c r="I4" s="95"/>
      <c r="J4" s="87" t="s">
        <v>1017</v>
      </c>
      <c r="K4" s="104" t="s">
        <v>1018</v>
      </c>
      <c r="L4" s="130"/>
      <c r="M4" s="92">
        <v>1</v>
      </c>
      <c r="N4" s="144" t="s">
        <v>1014</v>
      </c>
      <c r="O4" s="156" t="s">
        <v>1019</v>
      </c>
    </row>
    <row r="5" spans="1:16" ht="62.25" customHeight="1" x14ac:dyDescent="0.3">
      <c r="A5" s="101">
        <v>1129588</v>
      </c>
      <c r="B5" s="87" t="s">
        <v>1020</v>
      </c>
      <c r="C5" s="87" t="s">
        <v>22</v>
      </c>
      <c r="D5" s="87" t="str">
        <f>INDEX('CSAProduct Family Data'!$D$2:'CSAProduct Family Data'!$D$100,MATCH(Current!A5,'CSAProduct Family Data'!$A$2:$A$100,0))</f>
        <v xml:space="preserve">SE King County; Snoqualmie Valley; Vashon/Maury
</v>
      </c>
      <c r="E5" s="87" t="str">
        <f>INDEX('CSAProduct Family Data'!$C$2:'CSAProduct Family Data'!$C$100,MATCH(Current!A5,'CSAProduct Family Data'!$A$2:$A$100,0))</f>
        <v>Bridge</v>
      </c>
      <c r="F5" s="88">
        <v>550000</v>
      </c>
      <c r="G5" s="88" t="s">
        <v>1021</v>
      </c>
      <c r="H5" s="88" t="s">
        <v>1021</v>
      </c>
      <c r="I5" s="89" t="str">
        <f>IF((INDEX('Standalone CIP Data'!$E$2:'Standalone CIP Data'!$E$200,MATCH(Current!A5,'Standalone CIP Data'!$B$2:$B$200,0)))&gt;=(INDEX('Standalone CIP Data'!$L$2:'Standalone CIP Data'!$L$200,MATCH(Current!A5,'Standalone CIP Data'!$B$2:$B$200,0))),"Adequate funding identified - current is less than or equal to ITD budget","Inadequate funding identified - current estimate exceeds ITD budget")</f>
        <v>Inadequate funding identified - current estimate exceeds ITD budget</v>
      </c>
      <c r="J5" s="87" t="s">
        <v>1017</v>
      </c>
      <c r="K5" s="99" t="s">
        <v>1022</v>
      </c>
      <c r="L5" s="91">
        <f>IFERROR(INDEX('Expense Report'!$E$2:$E$500,MATCH(A5,'Expense Report'!$A$2:$A$300,0)),"No dollars planned in Q1 2020")</f>
        <v>1.3346613545816733E-3</v>
      </c>
      <c r="M5" s="92">
        <v>1</v>
      </c>
      <c r="N5" s="144" t="s">
        <v>1014</v>
      </c>
      <c r="O5" s="94" t="s">
        <v>1449</v>
      </c>
    </row>
    <row r="6" spans="1:16" ht="78.75" hidden="1" customHeight="1" x14ac:dyDescent="0.3">
      <c r="A6" s="101">
        <v>1137509</v>
      </c>
      <c r="B6" s="86" t="s">
        <v>1023</v>
      </c>
      <c r="C6" s="87" t="s">
        <v>22</v>
      </c>
      <c r="D6" s="87"/>
      <c r="E6" s="87"/>
      <c r="F6" s="88" t="e">
        <f>IF((INDEX('[1]Standalone CIP Data'!$E$2:'[1]Standalone CIP Data'!$E$200,MATCH([1]Current!A5,'[1]Standalone CIP Data'!$B$2:$B$200,0)))&gt;(INDEX('[1]Standalone CIP Data'!$L$2:'[1]Standalone CIP Data'!$L$200,MATCH([1]Current!A5,'[1]Standalone CIP Data'!$B$2:$B$200,0))),(INDEX('[1]Standalone CIP Data'!$E$2:'[1]Standalone CIP Data'!$E$200,MATCH([1]Current!A5,'[1]Standalone CIP Data'!$B$2:$B$200,0))),(INDEX('[1]Standalone CIP Data'!$L$2:'[1]Standalone CIP Data'!$L$200,MATCH([1]Current!A5,'[1]Standalone CIP Data'!$B$2:$B$200,0))))</f>
        <v>#REF!</v>
      </c>
      <c r="G6" s="88"/>
      <c r="H6" s="88"/>
      <c r="I6" s="89"/>
      <c r="J6" s="87" t="s">
        <v>1024</v>
      </c>
      <c r="K6" s="87" t="s">
        <v>1022</v>
      </c>
      <c r="L6" s="91" t="str">
        <f>IFERROR(INDEX('[1]Expense Report'!$E$2:$E$500,MATCH(A6,'[1]Expense Report'!$A$2:$A$300,0)),"No dollars planned in Q1 2020")</f>
        <v>No dollars planned in Q1 2020</v>
      </c>
      <c r="M6" s="92">
        <v>1</v>
      </c>
      <c r="N6" s="100" t="s">
        <v>214</v>
      </c>
      <c r="O6" s="94" t="s">
        <v>1025</v>
      </c>
    </row>
    <row r="7" spans="1:16" ht="60.9" hidden="1" customHeight="1" x14ac:dyDescent="0.3">
      <c r="A7" s="101">
        <v>1137752</v>
      </c>
      <c r="B7" s="86" t="s">
        <v>1026</v>
      </c>
      <c r="C7" s="87" t="s">
        <v>47</v>
      </c>
      <c r="D7" s="87"/>
      <c r="E7" s="87"/>
      <c r="F7" s="88" t="e">
        <f>IF((INDEX('[1]Standalone CIP Data'!$E$2:'[1]Standalone CIP Data'!$E$200,MATCH([1]Current!A6,'[1]Standalone CIP Data'!$B$2:$B$200,0)))&gt;(INDEX('[1]Standalone CIP Data'!$L$2:'[1]Standalone CIP Data'!$L$200,MATCH([1]Current!A6,'[1]Standalone CIP Data'!$B$2:$B$200,0))),(INDEX('[1]Standalone CIP Data'!$E$2:'[1]Standalone CIP Data'!$E$200,MATCH([1]Current!A6,'[1]Standalone CIP Data'!$B$2:$B$200,0))),(INDEX('[1]Standalone CIP Data'!$L$2:'[1]Standalone CIP Data'!$L$200,MATCH([1]Current!A6,'[1]Standalone CIP Data'!$B$2:$B$200,0))))</f>
        <v>#REF!</v>
      </c>
      <c r="G7" s="88"/>
      <c r="H7" s="88"/>
      <c r="I7" s="89"/>
      <c r="J7" s="87" t="s">
        <v>1027</v>
      </c>
      <c r="K7" s="90" t="s">
        <v>1028</v>
      </c>
      <c r="L7" s="91" t="str">
        <f>IFERROR(INDEX('[1]Expense Report'!$E$2:$E$500,MATCH(A7,'[1]Expense Report'!$A$2:$A$300,0)),"No dollars planned in Q1 2020")</f>
        <v>No dollars planned in Q1 2020</v>
      </c>
      <c r="M7" s="92">
        <v>1</v>
      </c>
      <c r="N7" s="100" t="s">
        <v>214</v>
      </c>
      <c r="O7" s="94" t="s">
        <v>1029</v>
      </c>
    </row>
    <row r="8" spans="1:16" ht="39" customHeight="1" x14ac:dyDescent="0.3">
      <c r="A8" s="101">
        <v>1136633</v>
      </c>
      <c r="B8" s="86" t="s">
        <v>33</v>
      </c>
      <c r="C8" s="87" t="s">
        <v>34</v>
      </c>
      <c r="D8" s="87"/>
      <c r="E8" s="87"/>
      <c r="F8" s="88">
        <v>400000</v>
      </c>
      <c r="G8" s="88"/>
      <c r="H8" s="88"/>
      <c r="I8" s="89"/>
      <c r="J8" s="95" t="s">
        <v>1030</v>
      </c>
      <c r="K8" s="90" t="s">
        <v>1027</v>
      </c>
      <c r="L8" s="91">
        <f>IFERROR(INDEX('Expense Report'!$E$2:$E$500,MATCH(A8,'Expense Report'!$A$2:$A$300,0)),"No dollars planned in Q1 2020")</f>
        <v>-2.4516129032258064E-3</v>
      </c>
      <c r="M8" s="92">
        <v>1</v>
      </c>
      <c r="N8" s="143" t="s">
        <v>1031</v>
      </c>
      <c r="O8" s="94" t="s">
        <v>1032</v>
      </c>
    </row>
    <row r="9" spans="1:16" ht="38.25" customHeight="1" x14ac:dyDescent="0.3">
      <c r="A9" s="101">
        <v>1136631</v>
      </c>
      <c r="B9" s="86" t="s">
        <v>35</v>
      </c>
      <c r="C9" s="87" t="s">
        <v>36</v>
      </c>
      <c r="D9" s="87" t="str">
        <f>INDEX('CSAProduct Family Data'!$D$2:'CSAProduct Family Data'!$D$100,MATCH(Current!A9,'CSAProduct Family Data'!$A$2:$A$100,0))</f>
        <v>Vashon/Maury Island Area</v>
      </c>
      <c r="E9" s="87" t="str">
        <f>INDEX('CSAProduct Family Data'!$C$2:'CSAProduct Family Data'!$C$100,MATCH(Current!A9,'CSAProduct Family Data'!$A$2:$A$100,0))</f>
        <v>Bridge</v>
      </c>
      <c r="F9" s="88">
        <f>IF((INDEX('Standalone CIP Data'!$E$2:'Standalone CIP Data'!$E$200,MATCH(Current!A9,'Standalone CIP Data'!$B$2:$B$200,0)))&gt;(INDEX('Standalone CIP Data'!$L$2:'Standalone CIP Data'!$L$200,MATCH(Current!A9,'Standalone CIP Data'!$B$2:$B$200,0))),(INDEX('Standalone CIP Data'!$E$2:'Standalone CIP Data'!$E$200,MATCH(Current!A9,'Standalone CIP Data'!$B$2:$B$200,0))),(INDEX('Standalone CIP Data'!$L$2:'Standalone CIP Data'!$L$200,MATCH(Current!A9,'Standalone CIP Data'!$B$2:$B$200,0))))</f>
        <v>100000</v>
      </c>
      <c r="G9" s="88">
        <f>IF((INDEX('Standalone CIP Data'!$L$2:'Standalone CIP Data'!$L$200,MATCH(Current!A9,'Standalone CIP Data'!$B$2:$B$200,0)))=0,"No Estimate",(INDEX('Standalone CIP Data'!$L$2:'Standalone CIP Data'!$L$200,MATCH(Current!A9,'Standalone CIP Data'!$B$2:$B$200,0))))</f>
        <v>40000</v>
      </c>
      <c r="H9" s="88">
        <f>IF((INDEX('Standalone CIP Data'!$E$2:'Standalone CIP Data'!$E$200,MATCH(Current!A9,'Standalone CIP Data'!$B$2:$B$200,0)))=0, "No identified funds budgeted",(INDEX('Standalone CIP Data'!$E$2:'Standalone CIP Data'!$E$200,MATCH(Current!A9,'Standalone CIP Data'!$B$2:$B$200,0))))</f>
        <v>100000</v>
      </c>
      <c r="I9" s="89" t="str">
        <f>IF((INDEX('Standalone CIP Data'!$E$2:'Standalone CIP Data'!$E$200,MATCH(Current!A9,'Standalone CIP Data'!$B$2:$B$200,0)))&gt;=(INDEX('Standalone CIP Data'!$L$2:'Standalone CIP Data'!$L$200,MATCH(Current!A9,'Standalone CIP Data'!$B$2:$B$200,0))),"Adequate funding identified - current is less than or equal to ITD budget","Inadequate funding identified - current estimate exceeds ITD budget")</f>
        <v>Adequate funding identified - current is less than or equal to ITD budget</v>
      </c>
      <c r="J9" s="95" t="s">
        <v>1033</v>
      </c>
      <c r="K9" s="90" t="s">
        <v>1034</v>
      </c>
      <c r="L9" s="91" t="str">
        <f>IFERROR(INDEX('Expense Report'!$E$2:$E$500,MATCH(A9,'Expense Report'!$A$2:$A$300,0)),"No dollars planned in Q1 2020")</f>
        <v>No dollars planned in Q1 2020</v>
      </c>
      <c r="M9" s="92">
        <v>1</v>
      </c>
      <c r="N9" s="143" t="s">
        <v>1031</v>
      </c>
      <c r="O9" s="94" t="s">
        <v>1035</v>
      </c>
    </row>
    <row r="10" spans="1:16" ht="65.25" customHeight="1" x14ac:dyDescent="0.3">
      <c r="A10" s="101">
        <v>1138337</v>
      </c>
      <c r="B10" s="86" t="s">
        <v>1036</v>
      </c>
      <c r="C10" s="87" t="s">
        <v>94</v>
      </c>
      <c r="D10" s="87" t="e">
        <f>INDEX('CSAProduct Family Data'!$D$2:'CSAProduct Family Data'!$D$100,MATCH(Current!A10,'CSAProduct Family Data'!$A$2:$A$100,0))</f>
        <v>#N/A</v>
      </c>
      <c r="E10" s="87" t="e">
        <f>INDEX('CSAProduct Family Data'!$C$2:'CSAProduct Family Data'!$C$100,MATCH(Current!A10,'CSAProduct Family Data'!$A$2:$A$100,0))</f>
        <v>#N/A</v>
      </c>
      <c r="F10" s="88" t="e">
        <f>IF((INDEX('Standalone CIP Data'!$E$2:'Standalone CIP Data'!$E$200,MATCH(Current!A10,'Standalone CIP Data'!$B$2:$B$200,0)))&gt;(INDEX('Standalone CIP Data'!$L$2:'Standalone CIP Data'!$L$200,MATCH(Current!A10,'Standalone CIP Data'!$B$2:$B$200,0))),(INDEX('Standalone CIP Data'!$E$2:'Standalone CIP Data'!$E$200,MATCH(Current!A10,'Standalone CIP Data'!$B$2:$B$200,0))),(INDEX('Standalone CIP Data'!$L$2:'Standalone CIP Data'!$L$200,MATCH(Current!A10,'Standalone CIP Data'!$B$2:$B$200,0))))</f>
        <v>#N/A</v>
      </c>
      <c r="G10" s="88" t="e">
        <f>IF((INDEX('Standalone CIP Data'!$L$2:'Standalone CIP Data'!$L$200,MATCH(Current!A10,'Standalone CIP Data'!$B$2:$B$200,0)))=0,"No Estimate",(INDEX('Standalone CIP Data'!$L$2:'Standalone CIP Data'!$L$200,MATCH(Current!A10,'Standalone CIP Data'!$B$2:$B$200,0))))</f>
        <v>#N/A</v>
      </c>
      <c r="H10" s="88" t="e">
        <f>IF((INDEX('Standalone CIP Data'!$E$2:'Standalone CIP Data'!$E$200,MATCH(Current!A10,'Standalone CIP Data'!$B$2:$B$200,0)))=0, "No identified funds budgeted",(INDEX('Standalone CIP Data'!$E$2:'Standalone CIP Data'!$E$200,MATCH(Current!A10,'Standalone CIP Data'!$B$2:$B$200,0))))</f>
        <v>#N/A</v>
      </c>
      <c r="I10" s="89" t="e">
        <f>IF((INDEX('Standalone CIP Data'!$E$2:'Standalone CIP Data'!$E$200,MATCH(Current!A10,'Standalone CIP Data'!$B$2:$B$200,0)))&gt;=(INDEX('Standalone CIP Data'!$L$2:'Standalone CIP Data'!$L$200,MATCH(Current!A10,'Standalone CIP Data'!$B$2:$B$200,0))),"Adequate funding identified - current is less than or equal to ITD budget","Inadequate funding identified - current estimate exceeds ITD budget")</f>
        <v>#N/A</v>
      </c>
      <c r="J10" s="102" t="s">
        <v>1037</v>
      </c>
      <c r="K10" s="104" t="s">
        <v>1022</v>
      </c>
      <c r="L10" s="91" t="str">
        <f>IFERROR(INDEX('Expense Report'!$E$2:$E$500,MATCH(A10,'Expense Report'!$A$2:$A$300,0)),"No dollars planned in Q1 2020")</f>
        <v>No dollars planned in Q1 2020</v>
      </c>
      <c r="M10" s="92">
        <v>1</v>
      </c>
      <c r="N10" s="143" t="s">
        <v>1031</v>
      </c>
      <c r="O10" s="103" t="s">
        <v>1450</v>
      </c>
    </row>
    <row r="11" spans="1:16" ht="63" customHeight="1" x14ac:dyDescent="0.3">
      <c r="A11" s="101">
        <v>1136001</v>
      </c>
      <c r="B11" s="86" t="s">
        <v>40</v>
      </c>
      <c r="C11" s="87" t="s">
        <v>41</v>
      </c>
      <c r="D11" s="87" t="str">
        <f>INDEX('CSAProduct Family Data'!$D$2:'CSAProduct Family Data'!$D$100,MATCH(Current!A11,'CSAProduct Family Data'!$A$2:$A$100,0))</f>
        <v>SE King County Area</v>
      </c>
      <c r="E11" s="87" t="str">
        <f>INDEX('CSAProduct Family Data'!$C$2:'CSAProduct Family Data'!$C$100,MATCH(Current!A11,'CSAProduct Family Data'!$A$2:$A$100,0))</f>
        <v>Bridge</v>
      </c>
      <c r="F11" s="88">
        <f>IF((INDEX('Standalone CIP Data'!$E$2:'Standalone CIP Data'!$E$200,MATCH(Current!A11,'Standalone CIP Data'!$B$2:$B$200,0)))&gt;(INDEX('Standalone CIP Data'!$L$2:'Standalone CIP Data'!$L$200,MATCH(Current!A11,'Standalone CIP Data'!$B$2:$B$200,0))),(INDEX('Standalone CIP Data'!$E$2:'Standalone CIP Data'!$E$200,MATCH(Current!A11,'Standalone CIP Data'!$B$2:$B$200,0))),(INDEX('Standalone CIP Data'!$L$2:'Standalone CIP Data'!$L$200,MATCH(Current!A11,'Standalone CIP Data'!$B$2:$B$200,0))))</f>
        <v>2886511.40625</v>
      </c>
      <c r="G11" s="88">
        <f>IF((INDEX('Standalone CIP Data'!$L$2:'Standalone CIP Data'!$L$200,MATCH(Current!A11,'Standalone CIP Data'!$B$2:$B$200,0)))=0,"No Estimate",(INDEX('Standalone CIP Data'!$L$2:'Standalone CIP Data'!$L$200,MATCH(Current!A11,'Standalone CIP Data'!$B$2:$B$200,0))))</f>
        <v>2886511.40625</v>
      </c>
      <c r="H11" s="88">
        <f>IF((INDEX('Standalone CIP Data'!$E$2:'Standalone CIP Data'!$E$200,MATCH(Current!A11,'Standalone CIP Data'!$B$2:$B$200,0)))=0, "No identified funds budgeted",(INDEX('Standalone CIP Data'!$E$2:'Standalone CIP Data'!$E$200,MATCH(Current!A11,'Standalone CIP Data'!$B$2:$B$200,0))))</f>
        <v>533000</v>
      </c>
      <c r="I11" s="89" t="str">
        <f>IF((INDEX('Standalone CIP Data'!$E$2:'Standalone CIP Data'!$E$200,MATCH(Current!A11,'Standalone CIP Data'!$B$2:$B$200,0)))&gt;=(INDEX('Standalone CIP Data'!$L$2:'Standalone CIP Data'!$L$200,MATCH(Current!A11,'Standalone CIP Data'!$B$2:$B$200,0))),"Adequate funding identified - current is less than or equal to ITD budget","Inadequate funding identified - current estimate exceeds ITD budget")</f>
        <v>Inadequate funding identified - current estimate exceeds ITD budget</v>
      </c>
      <c r="J11" s="102" t="s">
        <v>1037</v>
      </c>
      <c r="K11" s="99" t="s">
        <v>1038</v>
      </c>
      <c r="L11" s="91" t="str">
        <f>IFERROR(INDEX('Expense Report'!$E$2:$E$500,MATCH(A11,'Expense Report'!$A$2:$A$300,0)),"No dollars planned in Q1 2020")</f>
        <v>No dollars planned in Q1 2020</v>
      </c>
      <c r="M11" s="92">
        <v>1</v>
      </c>
      <c r="N11" s="143" t="s">
        <v>1031</v>
      </c>
      <c r="O11" s="103" t="s">
        <v>1451</v>
      </c>
    </row>
    <row r="12" spans="1:16" ht="86.25" customHeight="1" x14ac:dyDescent="0.3">
      <c r="A12" s="101">
        <v>1135997</v>
      </c>
      <c r="B12" s="86" t="s">
        <v>46</v>
      </c>
      <c r="C12" s="87" t="s">
        <v>47</v>
      </c>
      <c r="D12" s="87" t="str">
        <f>INDEX('CSAProduct Family Data'!$D$2:'CSAProduct Family Data'!$D$100,MATCH(Current!A12,'CSAProduct Family Data'!$A$2:$A$100,0))</f>
        <v>SE King County Area</v>
      </c>
      <c r="E12" s="87" t="str">
        <f>INDEX('CSAProduct Family Data'!$C$2:'CSAProduct Family Data'!$C$100,MATCH(Current!A12,'CSAProduct Family Data'!$A$2:$A$100,0))</f>
        <v>Bridge</v>
      </c>
      <c r="F12" s="88">
        <f>IF((INDEX('Standalone CIP Data'!$E$2:'Standalone CIP Data'!$E$200,MATCH(Current!A12,'Standalone CIP Data'!$B$2:$B$200,0)))&gt;(INDEX('Standalone CIP Data'!$L$2:'Standalone CIP Data'!$L$200,MATCH(Current!A12,'Standalone CIP Data'!$B$2:$B$200,0))),(INDEX('Standalone CIP Data'!$E$2:'Standalone CIP Data'!$E$200,MATCH(Current!A12,'Standalone CIP Data'!$B$2:$B$200,0))),(INDEX('Standalone CIP Data'!$L$2:'Standalone CIP Data'!$L$200,MATCH(Current!A12,'Standalone CIP Data'!$B$2:$B$200,0))))</f>
        <v>4708280</v>
      </c>
      <c r="G12" s="88">
        <f>IF((INDEX('Standalone CIP Data'!$L$2:'Standalone CIP Data'!$L$200,MATCH(Current!A12,'Standalone CIP Data'!$B$2:$B$200,0)))=0,"No Estimate",(INDEX('Standalone CIP Data'!$L$2:'Standalone CIP Data'!$L$200,MATCH(Current!A12,'Standalone CIP Data'!$B$2:$B$200,0))))</f>
        <v>4708280</v>
      </c>
      <c r="H12" s="88">
        <f>IF((INDEX('Standalone CIP Data'!$E$2:'Standalone CIP Data'!$E$200,MATCH(Current!A12,'Standalone CIP Data'!$B$2:$B$200,0)))=0, "No identified funds budgeted",(INDEX('Standalone CIP Data'!$E$2:'Standalone CIP Data'!$E$200,MATCH(Current!A12,'Standalone CIP Data'!$B$2:$B$200,0))))</f>
        <v>2055000</v>
      </c>
      <c r="I12" s="89" t="str">
        <f>IF((INDEX('Standalone CIP Data'!$E$2:'Standalone CIP Data'!$E$200,MATCH(Current!A12,'Standalone CIP Data'!$B$2:$B$200,0)))&gt;=(INDEX('Standalone CIP Data'!$L$2:'Standalone CIP Data'!$L$200,MATCH(Current!A12,'Standalone CIP Data'!$B$2:$B$200,0))),"Adequate funding identified - current is less than or equal to ITD budget","Inadequate funding identified - current estimate exceeds ITD budget")</f>
        <v>Inadequate funding identified - current estimate exceeds ITD budget</v>
      </c>
      <c r="J12" s="102" t="s">
        <v>1040</v>
      </c>
      <c r="K12" s="99" t="s">
        <v>1041</v>
      </c>
      <c r="L12" s="91">
        <f>IFERROR(INDEX('Expense Report'!$E$2:$E$500,MATCH(A12,'Expense Report'!$A$2:$A$300,0)),"No dollars planned in Q1 2020")</f>
        <v>0.12904285714285715</v>
      </c>
      <c r="M12" s="92">
        <v>2</v>
      </c>
      <c r="N12" s="100" t="s">
        <v>214</v>
      </c>
      <c r="O12" s="103" t="s">
        <v>1452</v>
      </c>
      <c r="P12" s="4"/>
    </row>
    <row r="13" spans="1:16" ht="50.25" customHeight="1" x14ac:dyDescent="0.3">
      <c r="A13" s="101">
        <v>1135999</v>
      </c>
      <c r="B13" s="86" t="s">
        <v>82</v>
      </c>
      <c r="C13" s="87" t="s">
        <v>47</v>
      </c>
      <c r="D13" s="87" t="str">
        <f>INDEX('CSAProduct Family Data'!$D$2:'CSAProduct Family Data'!$D$100,MATCH(Current!A13,'CSAProduct Family Data'!$A$2:$A$100,0))</f>
        <v>Snoqualmie Valley/NE King County Area</v>
      </c>
      <c r="E13" s="87" t="str">
        <f>INDEX('CSAProduct Family Data'!$C$2:'CSAProduct Family Data'!$C$100,MATCH(Current!A13,'CSAProduct Family Data'!$A$2:$A$100,0))</f>
        <v>Bridge</v>
      </c>
      <c r="F13" s="88">
        <f>IF((INDEX('Standalone CIP Data'!$E$2:'Standalone CIP Data'!$E$200,MATCH(Current!A13,'Standalone CIP Data'!$B$2:$B$200,0)))&gt;(INDEX('Standalone CIP Data'!$L$2:'Standalone CIP Data'!$L$200,MATCH(Current!A13,'Standalone CIP Data'!$B$2:$B$200,0))),(INDEX('Standalone CIP Data'!$E$2:'Standalone CIP Data'!$E$200,MATCH(Current!A13,'Standalone CIP Data'!$B$2:$B$200,0))),(INDEX('Standalone CIP Data'!$L$2:'Standalone CIP Data'!$L$200,MATCH(Current!A13,'Standalone CIP Data'!$B$2:$B$200,0))))</f>
        <v>4728421.1875</v>
      </c>
      <c r="G13" s="88">
        <f>IF((INDEX('Standalone CIP Data'!$L$2:'Standalone CIP Data'!$L$200,MATCH(Current!A13,'Standalone CIP Data'!$B$2:$B$200,0)))=0,"No Estimate",(INDEX('Standalone CIP Data'!$L$2:'Standalone CIP Data'!$L$200,MATCH(Current!A13,'Standalone CIP Data'!$B$2:$B$200,0))))</f>
        <v>4728421.1875</v>
      </c>
      <c r="H13" s="88">
        <f>IF((INDEX('Standalone CIP Data'!$E$2:'Standalone CIP Data'!$E$200,MATCH(Current!A13,'Standalone CIP Data'!$B$2:$B$200,0)))=0, "No identified funds budgeted",(INDEX('Standalone CIP Data'!$E$2:'Standalone CIP Data'!$E$200,MATCH(Current!A13,'Standalone CIP Data'!$B$2:$B$200,0))))</f>
        <v>920000</v>
      </c>
      <c r="I13" s="89" t="str">
        <f>IF((INDEX('Standalone CIP Data'!$E$2:'Standalone CIP Data'!$E$200,MATCH(Current!A13,'Standalone CIP Data'!$B$2:$B$200,0)))&gt;=(INDEX('Standalone CIP Data'!$L$2:'Standalone CIP Data'!$L$200,MATCH(Current!A13,'Standalone CIP Data'!$B$2:$B$200,0))),"Adequate funding identified - current is less than or equal to ITD budget","Inadequate funding identified - current estimate exceeds ITD budget")</f>
        <v>Inadequate funding identified - current estimate exceeds ITD budget</v>
      </c>
      <c r="J13" s="102" t="s">
        <v>1042</v>
      </c>
      <c r="K13" s="99" t="s">
        <v>1043</v>
      </c>
      <c r="L13" s="91">
        <f>IFERROR(INDEX('Expense Report'!$E$2:$E$500,MATCH(A13,'Expense Report'!$A$2:$A$300,0)),"No dollars planned in Q1 2020")</f>
        <v>0.10236666666666666</v>
      </c>
      <c r="M13" s="92">
        <v>1</v>
      </c>
      <c r="N13" s="105" t="s">
        <v>212</v>
      </c>
      <c r="O13" s="103" t="s">
        <v>1044</v>
      </c>
    </row>
    <row r="14" spans="1:16" ht="105.9" customHeight="1" x14ac:dyDescent="0.3">
      <c r="A14" s="101">
        <v>1138914</v>
      </c>
      <c r="B14" s="86" t="s">
        <v>1045</v>
      </c>
      <c r="C14" s="87" t="s">
        <v>94</v>
      </c>
      <c r="D14" s="87" t="e">
        <f>INDEX('CSAProduct Family Data'!$D$2:'CSAProduct Family Data'!$D$100,MATCH(Current!A14,'CSAProduct Family Data'!$A$2:$A$100,0))</f>
        <v>#N/A</v>
      </c>
      <c r="E14" s="87" t="e">
        <f>INDEX('CSAProduct Family Data'!$C$2:'CSAProduct Family Data'!$C$100,MATCH(Current!A14,'CSAProduct Family Data'!$A$2:$A$100,0))</f>
        <v>#N/A</v>
      </c>
      <c r="F14" s="88" t="e">
        <f>IF((INDEX('Standalone CIP Data'!$E$2:'Standalone CIP Data'!$E$200,MATCH(Current!A14,'Standalone CIP Data'!$B$2:$B$200,0)))&gt;(INDEX('Standalone CIP Data'!$L$2:'Standalone CIP Data'!$L$200,MATCH(Current!A14,'Standalone CIP Data'!$B$2:$B$200,0))),(INDEX('Standalone CIP Data'!$E$2:'Standalone CIP Data'!$E$200,MATCH(Current!A14,'Standalone CIP Data'!$B$2:$B$200,0))),(INDEX('Standalone CIP Data'!$L$2:'Standalone CIP Data'!$L$200,MATCH(Current!A14,'Standalone CIP Data'!$B$2:$B$200,0))))</f>
        <v>#N/A</v>
      </c>
      <c r="G14" s="88" t="e">
        <f>IF((INDEX('Standalone CIP Data'!$L$2:'Standalone CIP Data'!$L$200,MATCH(Current!A14,'Standalone CIP Data'!$B$2:$B$200,0)))=0,"No Estimate",(INDEX('Standalone CIP Data'!$L$2:'Standalone CIP Data'!$L$200,MATCH(Current!A14,'Standalone CIP Data'!$B$2:$B$200,0))))</f>
        <v>#N/A</v>
      </c>
      <c r="H14" s="88" t="e">
        <f>IF((INDEX('Standalone CIP Data'!$E$2:'Standalone CIP Data'!$E$200,MATCH(Current!A14,'Standalone CIP Data'!$B$2:$B$200,0)))=0, "No identified funds budgeted",(INDEX('Standalone CIP Data'!$E$2:'Standalone CIP Data'!$E$200,MATCH(Current!A14,'Standalone CIP Data'!$B$2:$B$200,0))))</f>
        <v>#N/A</v>
      </c>
      <c r="I14" s="89" t="e">
        <f>IF((INDEX('Standalone CIP Data'!$E$2:'Standalone CIP Data'!$E$200,MATCH(Current!A14,'Standalone CIP Data'!$B$2:$B$200,0)))&gt;=(INDEX('Standalone CIP Data'!$L$2:'Standalone CIP Data'!$L$200,MATCH(Current!A14,'Standalone CIP Data'!$B$2:$B$200,0))),"Adequate funding identified - current is less than or equal to ITD budget","Inadequate funding identified - current estimate exceeds ITD budget")</f>
        <v>#N/A</v>
      </c>
      <c r="J14" s="87" t="s">
        <v>1046</v>
      </c>
      <c r="K14" s="90" t="s">
        <v>1047</v>
      </c>
      <c r="L14" s="91" t="str">
        <f>IFERROR(INDEX('Expense Report'!$E$2:$E$500,MATCH(A14,'Expense Report'!$A$2:$A$300,0)),"No dollars planned in Q1 2020")</f>
        <v>No dollars planned in Q1 2020</v>
      </c>
      <c r="M14" s="92">
        <v>1</v>
      </c>
      <c r="N14" s="105" t="s">
        <v>212</v>
      </c>
      <c r="O14" s="94" t="s">
        <v>1453</v>
      </c>
    </row>
    <row r="15" spans="1:16" ht="67.5" customHeight="1" x14ac:dyDescent="0.3">
      <c r="A15" s="101">
        <v>1135998</v>
      </c>
      <c r="B15" s="86" t="s">
        <v>85</v>
      </c>
      <c r="C15" s="87" t="s">
        <v>60</v>
      </c>
      <c r="D15" s="87" t="str">
        <f>INDEX('CSAProduct Family Data'!$D$2:'CSAProduct Family Data'!$D$100,MATCH(Current!A15,'CSAProduct Family Data'!$A$2:$A$100,0))</f>
        <v>Snoqualmie Valley/NE King County Area</v>
      </c>
      <c r="E15" s="87" t="str">
        <f>INDEX('CSAProduct Family Data'!$C$2:'CSAProduct Family Data'!$C$100,MATCH(Current!A15,'CSAProduct Family Data'!$A$2:$A$100,0))</f>
        <v>Bridge</v>
      </c>
      <c r="F15" s="88">
        <f>IF((INDEX('Standalone CIP Data'!$E$2:'Standalone CIP Data'!$E$200,MATCH(Current!A15,'Standalone CIP Data'!$B$2:$B$200,0)))&gt;(INDEX('Standalone CIP Data'!$L$2:'Standalone CIP Data'!$L$200,MATCH(Current!A15,'Standalone CIP Data'!$B$2:$B$200,0))),(INDEX('Standalone CIP Data'!$E$2:'Standalone CIP Data'!$E$200,MATCH(Current!A15,'Standalone CIP Data'!$B$2:$B$200,0))),(INDEX('Standalone CIP Data'!$L$2:'Standalone CIP Data'!$L$200,MATCH(Current!A15,'Standalone CIP Data'!$B$2:$B$200,0))))</f>
        <v>12575002.5</v>
      </c>
      <c r="G15" s="88">
        <f>IF((INDEX('Standalone CIP Data'!$L$2:'Standalone CIP Data'!$L$200,MATCH(Current!A15,'Standalone CIP Data'!$B$2:$B$200,0)))=0,"No Estimate",(INDEX('Standalone CIP Data'!$L$2:'Standalone CIP Data'!$L$200,MATCH(Current!A15,'Standalone CIP Data'!$B$2:$B$200,0))))</f>
        <v>12575002.5</v>
      </c>
      <c r="H15" s="88">
        <f>IF((INDEX('Standalone CIP Data'!$E$2:'Standalone CIP Data'!$E$200,MATCH(Current!A15,'Standalone CIP Data'!$B$2:$B$200,0)))=0, "No identified funds budgeted",(INDEX('Standalone CIP Data'!$E$2:'Standalone CIP Data'!$E$200,MATCH(Current!A15,'Standalone CIP Data'!$B$2:$B$200,0))))</f>
        <v>2094000</v>
      </c>
      <c r="I15" s="89" t="str">
        <f>IF((INDEX('Standalone CIP Data'!$E$2:'Standalone CIP Data'!$E$200,MATCH(Current!A15,'Standalone CIP Data'!$B$2:$B$200,0)))&gt;=(INDEX('Standalone CIP Data'!$L$2:'Standalone CIP Data'!$L$200,MATCH(Current!A15,'Standalone CIP Data'!$B$2:$B$200,0))),"Adequate funding identified - current is less than or equal to ITD budget","Inadequate funding identified - current estimate exceeds ITD budget")</f>
        <v>Inadequate funding identified - current estimate exceeds ITD budget</v>
      </c>
      <c r="J15" s="102" t="s">
        <v>1048</v>
      </c>
      <c r="K15" s="99" t="s">
        <v>1049</v>
      </c>
      <c r="L15" s="91" t="str">
        <f>IFERROR(INDEX('Expense Report'!$E$2:$E$500,MATCH(A15,'Expense Report'!$A$2:$A$300,0)),"No dollars planned in Q1 2020")</f>
        <v>No dollars planned in Q1 2020</v>
      </c>
      <c r="M15" s="92">
        <v>1</v>
      </c>
      <c r="N15" s="105" t="s">
        <v>212</v>
      </c>
      <c r="O15" s="103" t="s">
        <v>1454</v>
      </c>
    </row>
    <row r="16" spans="1:16" ht="93.9" customHeight="1" x14ac:dyDescent="0.3">
      <c r="A16" s="101">
        <v>1136000</v>
      </c>
      <c r="B16" s="86" t="s">
        <v>90</v>
      </c>
      <c r="C16" s="87" t="s">
        <v>60</v>
      </c>
      <c r="D16" s="87" t="str">
        <f>INDEX('CSAProduct Family Data'!$D$2:'CSAProduct Family Data'!$D$100,MATCH(Current!A16,'CSAProduct Family Data'!$A$2:$A$100,0))</f>
        <v>Snoqualmie Valley/NE King County Area</v>
      </c>
      <c r="E16" s="87" t="str">
        <f>INDEX('CSAProduct Family Data'!$C$2:'CSAProduct Family Data'!$C$100,MATCH(Current!A16,'CSAProduct Family Data'!$A$2:$A$100,0))</f>
        <v>Bridge</v>
      </c>
      <c r="F16" s="88">
        <f>IF((INDEX('Standalone CIP Data'!$E$2:'Standalone CIP Data'!$E$200,MATCH(Current!A16,'Standalone CIP Data'!$B$2:$B$200,0)))&gt;(INDEX('Standalone CIP Data'!$L$2:'Standalone CIP Data'!$L$200,MATCH(Current!A16,'Standalone CIP Data'!$B$2:$B$200,0))),(INDEX('Standalone CIP Data'!$E$2:'Standalone CIP Data'!$E$200,MATCH(Current!A16,'Standalone CIP Data'!$B$2:$B$200,0))),(INDEX('Standalone CIP Data'!$L$2:'Standalone CIP Data'!$L$200,MATCH(Current!A16,'Standalone CIP Data'!$B$2:$B$200,0))))</f>
        <v>14029436.46484375</v>
      </c>
      <c r="G16" s="88">
        <f>IF((INDEX('Standalone CIP Data'!$L$2:'Standalone CIP Data'!$L$200,MATCH(Current!A16,'Standalone CIP Data'!$B$2:$B$200,0)))=0,"No Estimate",(INDEX('Standalone CIP Data'!$L$2:'Standalone CIP Data'!$L$200,MATCH(Current!A16,'Standalone CIP Data'!$B$2:$B$200,0))))</f>
        <v>14029436.46484375</v>
      </c>
      <c r="H16" s="88">
        <f>IF((INDEX('Standalone CIP Data'!$E$2:'Standalone CIP Data'!$E$200,MATCH(Current!A16,'Standalone CIP Data'!$B$2:$B$200,0)))=0, "No identified funds budgeted",(INDEX('Standalone CIP Data'!$E$2:'Standalone CIP Data'!$E$200,MATCH(Current!A16,'Standalone CIP Data'!$B$2:$B$200,0))))</f>
        <v>1500014</v>
      </c>
      <c r="I16" s="89" t="str">
        <f>IF((INDEX('Standalone CIP Data'!$E$2:'Standalone CIP Data'!$E$200,MATCH(Current!A16,'Standalone CIP Data'!$B$2:$B$200,0)))&gt;=(INDEX('Standalone CIP Data'!$L$2:'Standalone CIP Data'!$L$200,MATCH(Current!A16,'Standalone CIP Data'!$B$2:$B$200,0))),"Adequate funding identified - current is less than or equal to ITD budget","Inadequate funding identified - current estimate exceeds ITD budget")</f>
        <v>Inadequate funding identified - current estimate exceeds ITD budget</v>
      </c>
      <c r="J16" s="102" t="s">
        <v>1050</v>
      </c>
      <c r="K16" s="104" t="s">
        <v>1051</v>
      </c>
      <c r="L16" s="91" t="str">
        <f>IFERROR(INDEX('Expense Report'!$E$2:$E$500,MATCH(A16,'Expense Report'!$A$2:$A$300,0)),"No dollars planned in Q1 2020")</f>
        <v>No dollars planned in Q1 2020</v>
      </c>
      <c r="M16" s="92">
        <v>2</v>
      </c>
      <c r="N16" s="105" t="s">
        <v>212</v>
      </c>
      <c r="O16" s="103" t="s">
        <v>1455</v>
      </c>
    </row>
    <row r="17" spans="1:19" ht="81" customHeight="1" x14ac:dyDescent="0.3">
      <c r="A17" s="101">
        <v>1138913</v>
      </c>
      <c r="B17" s="86" t="s">
        <v>147</v>
      </c>
      <c r="C17" s="87" t="s">
        <v>1052</v>
      </c>
      <c r="D17" s="87"/>
      <c r="E17" s="87"/>
      <c r="F17" s="88">
        <v>2309000</v>
      </c>
      <c r="G17" s="88"/>
      <c r="H17" s="88"/>
      <c r="I17" s="89"/>
      <c r="J17" s="87" t="s">
        <v>1053</v>
      </c>
      <c r="K17" s="90" t="s">
        <v>1054</v>
      </c>
      <c r="L17" s="91" t="str">
        <f>IFERROR(INDEX('Expense Report'!$E$2:$E$500,MATCH(A17,'Expense Report'!$A$2:$A$300,0)),"No dollars planned in Q1 2020")</f>
        <v>No dollars planned in Q1 2020</v>
      </c>
      <c r="M17" s="92">
        <v>2</v>
      </c>
      <c r="N17" s="106" t="s">
        <v>1055</v>
      </c>
      <c r="O17" s="94" t="s">
        <v>1456</v>
      </c>
    </row>
    <row r="18" spans="1:19" ht="104.1" customHeight="1" x14ac:dyDescent="0.3">
      <c r="A18" s="85">
        <v>1141001</v>
      </c>
      <c r="B18" s="86" t="s">
        <v>1056</v>
      </c>
      <c r="C18" s="87" t="s">
        <v>41</v>
      </c>
      <c r="D18" s="87"/>
      <c r="E18" s="87"/>
      <c r="F18" s="88"/>
      <c r="G18" s="88"/>
      <c r="H18" s="88"/>
      <c r="I18" s="89"/>
      <c r="J18" s="87" t="s">
        <v>1049</v>
      </c>
      <c r="K18" s="90" t="s">
        <v>1048</v>
      </c>
      <c r="L18" s="91"/>
      <c r="M18" s="92">
        <v>2</v>
      </c>
      <c r="N18" s="106" t="s">
        <v>1055</v>
      </c>
      <c r="O18" s="94" t="s">
        <v>1457</v>
      </c>
    </row>
    <row r="19" spans="1:19" ht="60" customHeight="1" x14ac:dyDescent="0.3">
      <c r="A19" s="153" t="s">
        <v>88</v>
      </c>
      <c r="B19" s="86" t="s">
        <v>1057</v>
      </c>
      <c r="C19" s="87" t="s">
        <v>1058</v>
      </c>
      <c r="D19" s="87"/>
      <c r="E19" s="87"/>
      <c r="F19" s="88"/>
      <c r="G19" s="88"/>
      <c r="H19" s="88"/>
      <c r="I19" s="89"/>
      <c r="J19" s="152">
        <v>45200</v>
      </c>
      <c r="K19" s="104" t="s">
        <v>1018</v>
      </c>
      <c r="L19" s="91"/>
      <c r="M19" s="92">
        <v>1</v>
      </c>
      <c r="N19" s="106" t="s">
        <v>1055</v>
      </c>
      <c r="O19" s="94" t="s">
        <v>1458</v>
      </c>
    </row>
    <row r="20" spans="1:19" ht="64.5" customHeight="1" x14ac:dyDescent="0.3">
      <c r="A20" s="101">
        <v>1134340</v>
      </c>
      <c r="B20" s="86" t="s">
        <v>1459</v>
      </c>
      <c r="C20" s="87" t="s">
        <v>94</v>
      </c>
      <c r="D20" s="87"/>
      <c r="E20" s="87"/>
      <c r="F20" s="88"/>
      <c r="G20" s="88"/>
      <c r="H20" s="88"/>
      <c r="I20" s="89"/>
      <c r="J20" s="90" t="s">
        <v>1059</v>
      </c>
      <c r="K20" s="104" t="s">
        <v>1018</v>
      </c>
      <c r="L20" s="91"/>
      <c r="M20" s="92">
        <v>1</v>
      </c>
      <c r="N20" s="106" t="s">
        <v>1055</v>
      </c>
      <c r="O20" s="94" t="s">
        <v>1482</v>
      </c>
    </row>
    <row r="21" spans="1:19" ht="44.25" customHeight="1" x14ac:dyDescent="0.3">
      <c r="A21" s="161" t="s">
        <v>1060</v>
      </c>
      <c r="B21" s="161"/>
      <c r="C21" s="161"/>
      <c r="D21" s="161"/>
      <c r="E21" s="161"/>
      <c r="F21" s="161"/>
      <c r="G21" s="161"/>
      <c r="H21" s="161"/>
      <c r="I21" s="161"/>
      <c r="J21" s="161"/>
      <c r="K21" s="161"/>
      <c r="L21" s="161"/>
      <c r="M21" s="161"/>
      <c r="N21" s="161"/>
      <c r="O21" s="161"/>
    </row>
    <row r="22" spans="1:19" ht="60.75" customHeight="1" x14ac:dyDescent="0.3">
      <c r="A22" s="132" t="s">
        <v>0</v>
      </c>
      <c r="B22" s="128" t="s">
        <v>1</v>
      </c>
      <c r="C22" s="128" t="s">
        <v>2</v>
      </c>
      <c r="D22" s="128" t="s">
        <v>1003</v>
      </c>
      <c r="E22" s="128" t="s">
        <v>3</v>
      </c>
      <c r="F22" s="128" t="s">
        <v>1004</v>
      </c>
      <c r="G22" s="128" t="s">
        <v>1005</v>
      </c>
      <c r="H22" s="128" t="s">
        <v>1006</v>
      </c>
      <c r="I22" s="128" t="s">
        <v>1007</v>
      </c>
      <c r="J22" s="128" t="s">
        <v>10</v>
      </c>
      <c r="K22" s="129" t="s">
        <v>11</v>
      </c>
      <c r="L22" s="129" t="s">
        <v>1008</v>
      </c>
      <c r="M22" s="129" t="s">
        <v>1009</v>
      </c>
      <c r="N22" s="129" t="s">
        <v>1010</v>
      </c>
      <c r="O22" s="128" t="s">
        <v>1011</v>
      </c>
      <c r="Q22" s="3"/>
    </row>
    <row r="23" spans="1:19" ht="58.5" hidden="1" customHeight="1" x14ac:dyDescent="0.3">
      <c r="A23" s="95">
        <v>1135419</v>
      </c>
      <c r="B23" s="86" t="s">
        <v>1061</v>
      </c>
      <c r="C23" s="86" t="s">
        <v>131</v>
      </c>
      <c r="D23" s="87"/>
      <c r="E23" s="87"/>
      <c r="F23" s="88"/>
      <c r="G23" s="88"/>
      <c r="H23" s="88"/>
      <c r="I23" s="87"/>
      <c r="J23" s="95" t="s">
        <v>1062</v>
      </c>
      <c r="K23" s="90" t="s">
        <v>1063</v>
      </c>
      <c r="L23" s="91" t="str">
        <f>IFERROR(INDEX('[1]Expense Report'!$E$2:$E$500,MATCH(A23,'[1]Expense Report'!$A$2:$A$300,0)),"No dollars planned in Q1 2020")</f>
        <v>No dollars planned in Q1 2020</v>
      </c>
      <c r="M23" s="92">
        <v>1</v>
      </c>
      <c r="N23" s="100" t="s">
        <v>214</v>
      </c>
      <c r="O23" s="103" t="s">
        <v>1064</v>
      </c>
    </row>
    <row r="24" spans="1:19" ht="66" hidden="1" customHeight="1" x14ac:dyDescent="0.3">
      <c r="A24" s="97">
        <v>1136352</v>
      </c>
      <c r="B24" s="111" t="s">
        <v>1065</v>
      </c>
      <c r="C24" s="98" t="s">
        <v>38</v>
      </c>
      <c r="D24" s="87" t="e">
        <f>INDEX('[1]CSAProduct Family Data'!$D$2:'[1]CSAProduct Family Data'!$D$100,MATCH([1]Current!A19,'[1]CSAProduct Family Data'!$A$2:$A$100,0))</f>
        <v>#REF!</v>
      </c>
      <c r="E24" s="87" t="e">
        <f>INDEX('[1]CSAProduct Family Data'!$C$2:'[1]CSAProduct Family Data'!$C$100,MATCH([1]Current!A19,'[1]CSAProduct Family Data'!$A$2:$A$100,0))</f>
        <v>#REF!</v>
      </c>
      <c r="F24" s="88" t="e">
        <f>IF((INDEX('[1]Standalone CIP Data'!$E$2:'[1]Standalone CIP Data'!$E$200,MATCH([1]Current!A19,'[1]Standalone CIP Data'!$B$2:$B$200,0)))&gt;(INDEX('[1]Standalone CIP Data'!$L$2:'[1]Standalone CIP Data'!$L$200,MATCH([1]Current!A19,'[1]Standalone CIP Data'!$B$2:$B$200,0))),(INDEX('[1]Standalone CIP Data'!$E$2:'[1]Standalone CIP Data'!$E$200,MATCH([1]Current!A19,'[1]Standalone CIP Data'!$B$2:$B$200,0))),(INDEX('[1]Standalone CIP Data'!$L$2:'[1]Standalone CIP Data'!$L$200,MATCH([1]Current!A19,'[1]Standalone CIP Data'!$B$2:$B$200,0))))</f>
        <v>#REF!</v>
      </c>
      <c r="G24" s="88" t="e">
        <f>IF((INDEX('[1]Standalone CIP Data'!$L$2:'[1]Standalone CIP Data'!$L$200,MATCH([1]Current!A19,'[1]Standalone CIP Data'!$B$2:$B$200,0)))=0,"No Estimate",(INDEX('[1]Standalone CIP Data'!$L$2:'[1]Standalone CIP Data'!$L$200,MATCH([1]Current!A19,'[1]Standalone CIP Data'!$B$2:$B$200,0))))</f>
        <v>#REF!</v>
      </c>
      <c r="H24" s="88" t="e">
        <f>IF((INDEX('[1]Standalone CIP Data'!$E$2:'[1]Standalone CIP Data'!$E$200,MATCH([1]Current!A19,'[1]Standalone CIP Data'!$B$2:$B$200,0)))=0, "No identified funds budgeted",(INDEX('[1]Standalone CIP Data'!$E$2:'[1]Standalone CIP Data'!$E$200,MATCH([1]Current!A19,'[1]Standalone CIP Data'!$B$2:$B$200,0))))</f>
        <v>#REF!</v>
      </c>
      <c r="I24" s="88" t="e">
        <f>IF((INDEX('[1]Standalone CIP Data'!$E$2:'[1]Standalone CIP Data'!$E$200,MATCH([1]Current!A19,'[1]Standalone CIP Data'!$B$2:$B$200,0)))&gt;=(INDEX('[1]Standalone CIP Data'!$L$2:'[1]Standalone CIP Data'!$L$200,MATCH([1]Current!A19,'[1]Standalone CIP Data'!$B$2:$B$200,0))),"Adequate funding identified - current is less than or equal to ITD budget","Inadequate funding identified - current estimate exceeds ITD budget")</f>
        <v>#REF!</v>
      </c>
      <c r="J24" s="95" t="s">
        <v>1066</v>
      </c>
      <c r="K24" s="90" t="s">
        <v>1067</v>
      </c>
      <c r="L24" s="91" t="str">
        <f>IFERROR(INDEX('[1]Expense Report'!$E$2:$E$500,MATCH(A24,'[1]Expense Report'!$A$2:$A$300,0)),"No dollars planned in Q1 2020")</f>
        <v>No dollars planned in Q1 2020</v>
      </c>
      <c r="M24" s="92">
        <v>1</v>
      </c>
      <c r="N24" s="100" t="s">
        <v>214</v>
      </c>
      <c r="O24" s="94" t="s">
        <v>1068</v>
      </c>
    </row>
    <row r="25" spans="1:19" ht="87.9" hidden="1" customHeight="1" x14ac:dyDescent="0.3">
      <c r="A25" s="98">
        <v>1136084</v>
      </c>
      <c r="B25" s="86" t="s">
        <v>1069</v>
      </c>
      <c r="C25" s="98" t="s">
        <v>69</v>
      </c>
      <c r="D25" s="87" t="e">
        <f>INDEX('[1]CSAProduct Family Data'!$D$2:'[1]CSAProduct Family Data'!$D$100,MATCH([1]Current!A31,'[1]CSAProduct Family Data'!$A$2:$A$100,0))</f>
        <v>#REF!</v>
      </c>
      <c r="E25" s="87" t="e">
        <f>INDEX('[1]CSAProduct Family Data'!$C$2:'[1]CSAProduct Family Data'!$C$100,MATCH([1]Current!A31,'[1]CSAProduct Family Data'!$A$2:$A$100,0))</f>
        <v>#REF!</v>
      </c>
      <c r="F25" s="88" t="e">
        <f>IF((INDEX('[1]Standalone CIP Data'!$E$2:'[1]Standalone CIP Data'!$E$200,MATCH([1]Current!A31,'[1]Standalone CIP Data'!$B$2:$B$200,0)))&gt;(INDEX('[1]Standalone CIP Data'!$L$2:'[1]Standalone CIP Data'!$L$200,MATCH([1]Current!A31,'[1]Standalone CIP Data'!$B$2:$B$200,0))),(INDEX('[1]Standalone CIP Data'!$E$2:'[1]Standalone CIP Data'!$E$200,MATCH([1]Current!A31,'[1]Standalone CIP Data'!$B$2:$B$200,0))),(INDEX('[1]Standalone CIP Data'!$L$2:'[1]Standalone CIP Data'!$L$200,MATCH([1]Current!A31,'[1]Standalone CIP Data'!$B$2:$B$200,0))))</f>
        <v>#REF!</v>
      </c>
      <c r="G25" s="88" t="e">
        <f>IF((INDEX('[1]Standalone CIP Data'!$L$2:'[1]Standalone CIP Data'!$L$200,MATCH([1]Current!A31,'[1]Standalone CIP Data'!$B$2:$B$200,0)))=0,"No Estimate",(INDEX('[1]Standalone CIP Data'!$L$2:'[1]Standalone CIP Data'!$L$200,MATCH([1]Current!A31,'[1]Standalone CIP Data'!$B$2:$B$200,0))))</f>
        <v>#REF!</v>
      </c>
      <c r="H25" s="88" t="e">
        <f>IF((INDEX('[1]Standalone CIP Data'!$E$2:'[1]Standalone CIP Data'!$E$200,MATCH([1]Current!A31,'[1]Standalone CIP Data'!$B$2:$B$200,0)))=0, "No identified funds budgeted",(INDEX('[1]Standalone CIP Data'!$E$2:'[1]Standalone CIP Data'!$E$200,MATCH([1]Current!A31,'[1]Standalone CIP Data'!$B$2:$B$200,0))))</f>
        <v>#REF!</v>
      </c>
      <c r="I25" s="88" t="e">
        <f>IF((INDEX('[1]Standalone CIP Data'!$E$2:'[1]Standalone CIP Data'!$E$200,MATCH([1]Current!A31,'[1]Standalone CIP Data'!$B$2:$B$200,0)))&gt;=(INDEX('[1]Standalone CIP Data'!$L$2:'[1]Standalone CIP Data'!$L$200,MATCH([1]Current!A31,'[1]Standalone CIP Data'!$B$2:$B$200,0))),"Adequate funding identified - current is less than or equal to ITD budget","Inadequate funding identified - current estimate exceeds ITD budget")</f>
        <v>#REF!</v>
      </c>
      <c r="J25" s="95" t="s">
        <v>1070</v>
      </c>
      <c r="K25" s="90" t="s">
        <v>1071</v>
      </c>
      <c r="L25" s="91">
        <f>IFERROR(INDEX('[1]Expense Report'!$E$2:$E$500,MATCH(A25,'[1]Expense Report'!$A$2:$A$300,0)),"No dollars planned in Q1 2020")</f>
        <v>-0.15876000000000001</v>
      </c>
      <c r="M25" s="92">
        <v>1</v>
      </c>
      <c r="N25" s="100" t="s">
        <v>214</v>
      </c>
      <c r="O25" s="103" t="s">
        <v>1072</v>
      </c>
      <c r="S25" s="37"/>
    </row>
    <row r="26" spans="1:19" ht="73.5" hidden="1" customHeight="1" x14ac:dyDescent="0.3">
      <c r="A26" s="95">
        <v>1139815</v>
      </c>
      <c r="B26" s="86" t="s">
        <v>59</v>
      </c>
      <c r="C26" s="86" t="s">
        <v>60</v>
      </c>
      <c r="D26" s="87"/>
      <c r="E26" s="87"/>
      <c r="F26" s="88"/>
      <c r="G26" s="88"/>
      <c r="H26" s="88"/>
      <c r="I26" s="87"/>
      <c r="J26" s="95" t="s">
        <v>1070</v>
      </c>
      <c r="K26" s="90" t="s">
        <v>1063</v>
      </c>
      <c r="L26" s="91" t="str">
        <f>IFERROR(INDEX('[1]Expense Report'!$E$2:$E$500,MATCH(A26,'[1]Expense Report'!$A$2:$A$300,0)),"No dollars planned in Q1 2020")</f>
        <v>No dollars planned in Q1 2020</v>
      </c>
      <c r="M26" s="92">
        <v>1</v>
      </c>
      <c r="N26" s="100" t="s">
        <v>214</v>
      </c>
      <c r="O26" s="103" t="s">
        <v>1073</v>
      </c>
    </row>
    <row r="27" spans="1:19" ht="38.25" customHeight="1" x14ac:dyDescent="0.3">
      <c r="A27" s="147">
        <v>1141580</v>
      </c>
      <c r="B27" s="87" t="s">
        <v>1074</v>
      </c>
      <c r="C27" s="87" t="s">
        <v>38</v>
      </c>
      <c r="D27" s="87"/>
      <c r="E27" s="87"/>
      <c r="F27" s="88"/>
      <c r="G27" s="88"/>
      <c r="H27" s="88"/>
      <c r="I27" s="89"/>
      <c r="J27" s="102" t="s">
        <v>1075</v>
      </c>
      <c r="K27" s="99" t="s">
        <v>1022</v>
      </c>
      <c r="L27" s="91"/>
      <c r="M27" s="92">
        <v>1</v>
      </c>
      <c r="N27" s="143" t="s">
        <v>1031</v>
      </c>
      <c r="O27" s="94" t="s">
        <v>1076</v>
      </c>
    </row>
    <row r="28" spans="1:19" ht="49.5" customHeight="1" x14ac:dyDescent="0.3">
      <c r="A28" s="147">
        <v>1137996</v>
      </c>
      <c r="B28" s="86" t="s">
        <v>37</v>
      </c>
      <c r="C28" s="98" t="s">
        <v>38</v>
      </c>
      <c r="D28" s="87" t="e">
        <f>INDEX('CSAProduct Family Data'!$D$2:'CSAProduct Family Data'!$D$100,MATCH(Current!A28,'CSAProduct Family Data'!$A$2:$A$100,0))</f>
        <v>#N/A</v>
      </c>
      <c r="E28" s="87" t="e">
        <f>INDEX('CSAProduct Family Data'!$C$2:'CSAProduct Family Data'!$C$100,MATCH(Current!A28,'CSAProduct Family Data'!$A$2:$A$100,0))</f>
        <v>#N/A</v>
      </c>
      <c r="F28" s="88">
        <v>5420000</v>
      </c>
      <c r="G28" s="88" t="s">
        <v>1077</v>
      </c>
      <c r="H28" s="107" t="s">
        <v>1077</v>
      </c>
      <c r="I28" s="87" t="s">
        <v>1077</v>
      </c>
      <c r="J28" s="95" t="s">
        <v>1071</v>
      </c>
      <c r="K28" s="90" t="s">
        <v>1078</v>
      </c>
      <c r="L28" s="91" t="str">
        <f>IFERROR(INDEX('Expense Report'!$E$2:$E$500,MATCH(A28,'Expense Report'!$A$2:$A$300,0)),"No dollars planned in Q1 2020")</f>
        <v>No dollars planned in Q1 2020</v>
      </c>
      <c r="M28" s="92">
        <v>1</v>
      </c>
      <c r="N28" s="143" t="s">
        <v>1031</v>
      </c>
      <c r="O28" s="108" t="s">
        <v>1079</v>
      </c>
    </row>
    <row r="29" spans="1:19" ht="39.75" customHeight="1" x14ac:dyDescent="0.3">
      <c r="A29" s="147">
        <v>1141581</v>
      </c>
      <c r="B29" s="87" t="s">
        <v>1080</v>
      </c>
      <c r="C29" s="87" t="s">
        <v>38</v>
      </c>
      <c r="D29" s="87"/>
      <c r="E29" s="87"/>
      <c r="F29" s="88"/>
      <c r="G29" s="88"/>
      <c r="H29" s="88"/>
      <c r="I29" s="89"/>
      <c r="J29" s="102" t="s">
        <v>1037</v>
      </c>
      <c r="K29" s="99" t="s">
        <v>1022</v>
      </c>
      <c r="L29" s="91"/>
      <c r="M29" s="92">
        <v>1</v>
      </c>
      <c r="N29" s="143" t="s">
        <v>1031</v>
      </c>
      <c r="O29" s="94" t="s">
        <v>1460</v>
      </c>
    </row>
    <row r="30" spans="1:19" ht="42" customHeight="1" x14ac:dyDescent="0.3">
      <c r="A30" s="147">
        <v>1137577</v>
      </c>
      <c r="B30" s="87" t="s">
        <v>1081</v>
      </c>
      <c r="C30" s="87" t="s">
        <v>38</v>
      </c>
      <c r="D30" s="87"/>
      <c r="E30" s="87"/>
      <c r="F30" s="88"/>
      <c r="G30" s="88"/>
      <c r="H30" s="88"/>
      <c r="I30" s="89"/>
      <c r="J30" s="95" t="s">
        <v>1037</v>
      </c>
      <c r="K30" s="90" t="s">
        <v>1041</v>
      </c>
      <c r="L30" s="91"/>
      <c r="M30" s="92">
        <v>1</v>
      </c>
      <c r="N30" s="143" t="s">
        <v>1031</v>
      </c>
      <c r="O30" s="103" t="s">
        <v>1082</v>
      </c>
    </row>
    <row r="31" spans="1:19" ht="65.25" customHeight="1" x14ac:dyDescent="0.3">
      <c r="A31" s="147">
        <v>1136085</v>
      </c>
      <c r="B31" s="87" t="s">
        <v>1083</v>
      </c>
      <c r="C31" s="87" t="s">
        <v>69</v>
      </c>
      <c r="D31" s="87" t="str">
        <f>INDEX('CSAProduct Family Data'!$D$2:'CSAProduct Family Data'!$D$100,MATCH(Current!A31,'CSAProduct Family Data'!$A$2:$A$100,0))</f>
        <v>Locations TBD by Q2 2020</v>
      </c>
      <c r="E31" s="87" t="str">
        <f>INDEX('CSAProduct Family Data'!$C$2:'CSAProduct Family Data'!$C$100,MATCH(Current!A31,'CSAProduct Family Data'!$A$2:$A$100,0))</f>
        <v>Roadside</v>
      </c>
      <c r="F31" s="88">
        <f>(IF((INDEX('Standalone CIP Data'!$E$2:'Standalone CIP Data'!$E$200,MATCH(Current!A31,'Standalone CIP Data'!$B$2:$B$200,0)))&gt;(INDEX('Standalone CIP Data'!$L$2:'Standalone CIP Data'!$L$200,MATCH(Current!A31,'Standalone CIP Data'!$B$2:$B$200,0))),(INDEX('Standalone CIP Data'!$E$2:'Standalone CIP Data'!$E$200,MATCH(Current!A31,'Standalone CIP Data'!$B$2:$B$200,0))),(INDEX('Standalone CIP Data'!$L$2:'Standalone CIP Data'!$L$200,MATCH(Current!A31,'Standalone CIP Data'!$B$2:$B$200,0)))))</f>
        <v>4520000</v>
      </c>
      <c r="G31" s="88">
        <f>IF((INDEX('Standalone CIP Data'!$L$2:'Standalone CIP Data'!$L$200,MATCH(Current!A31,'Standalone CIP Data'!$B$2:$B$200,0)))=0,"No Estimate",(INDEX('Standalone CIP Data'!$L$2:'Standalone CIP Data'!$L$200,MATCH(Current!A31,'Standalone CIP Data'!$B$2:$B$200,0))))</f>
        <v>4520000</v>
      </c>
      <c r="H31" s="88">
        <f>IF((INDEX('Standalone CIP Data'!$E$2:'Standalone CIP Data'!$E$200,MATCH(Current!A31,'Standalone CIP Data'!$B$2:$B$200,0)))=0, "No identified funds budgeted",(INDEX('Standalone CIP Data'!$E$2:'Standalone CIP Data'!$E$200,MATCH(Current!A31,'Standalone CIP Data'!$B$2:$B$200,0))))</f>
        <v>3000000</v>
      </c>
      <c r="I31" s="87" t="str">
        <f>IF((INDEX('Standalone CIP Data'!$E$2:'Standalone CIP Data'!$E$200,MATCH(Current!A31,'Standalone CIP Data'!$B$2:$B$200,0)))&gt;=(INDEX('Standalone CIP Data'!$L$2:'Standalone CIP Data'!$L$200,MATCH(Current!A31,'Standalone CIP Data'!$B$2:$B$200,0))),"Adequate funding identified - current is less than or equal to ITD budget","Inadequate funding identified - current estimate exceeds ITD budget")</f>
        <v>Inadequate funding identified - current estimate exceeds ITD budget</v>
      </c>
      <c r="J31" s="102" t="s">
        <v>1030</v>
      </c>
      <c r="K31" s="90" t="s">
        <v>1084</v>
      </c>
      <c r="L31" s="91">
        <f>IFERROR(INDEX('Expense Report'!$E$2:$E$500,MATCH(A31,'Expense Report'!$A$2:$A$300,0)),"No dollars planned in Q1 2020")</f>
        <v>-4.1936507936507939E-2</v>
      </c>
      <c r="M31" s="92">
        <v>1</v>
      </c>
      <c r="N31" s="143" t="s">
        <v>1031</v>
      </c>
      <c r="O31" s="94" t="s">
        <v>1085</v>
      </c>
      <c r="S31" s="37"/>
    </row>
    <row r="32" spans="1:19" ht="48" customHeight="1" x14ac:dyDescent="0.3">
      <c r="A32" s="85">
        <v>1141044</v>
      </c>
      <c r="B32" s="86" t="s">
        <v>1086</v>
      </c>
      <c r="C32" s="86" t="s">
        <v>69</v>
      </c>
      <c r="D32" s="87"/>
      <c r="E32" s="87"/>
      <c r="F32" s="88"/>
      <c r="G32" s="88"/>
      <c r="H32" s="88"/>
      <c r="I32" s="87"/>
      <c r="J32" s="95" t="s">
        <v>1037</v>
      </c>
      <c r="K32" s="90" t="s">
        <v>1041</v>
      </c>
      <c r="L32" s="91"/>
      <c r="M32" s="92">
        <v>1</v>
      </c>
      <c r="N32" s="100" t="s">
        <v>214</v>
      </c>
      <c r="O32" s="103" t="s">
        <v>1087</v>
      </c>
    </row>
    <row r="33" spans="1:20" ht="63.75" customHeight="1" x14ac:dyDescent="0.3">
      <c r="A33" s="113">
        <v>1141111</v>
      </c>
      <c r="B33" s="87" t="s">
        <v>1091</v>
      </c>
      <c r="C33" s="87" t="s">
        <v>69</v>
      </c>
      <c r="D33" s="87"/>
      <c r="E33" s="87"/>
      <c r="F33" s="88">
        <v>2309000</v>
      </c>
      <c r="G33" s="88"/>
      <c r="H33" s="88"/>
      <c r="I33" s="89"/>
      <c r="J33" s="152" t="s">
        <v>1092</v>
      </c>
      <c r="K33" s="90" t="s">
        <v>1093</v>
      </c>
      <c r="L33" s="91" t="str">
        <f>IFERROR(INDEX('Expense Report'!$E$2:$E$500,MATCH(A33,'Expense Report'!$A$2:$A$300,0)),"No dollars planned in Q1 2020")</f>
        <v>No dollars planned in Q1 2020</v>
      </c>
      <c r="M33" s="92">
        <v>2</v>
      </c>
      <c r="N33" s="109" t="s">
        <v>212</v>
      </c>
      <c r="O33" s="94" t="s">
        <v>1094</v>
      </c>
    </row>
    <row r="34" spans="1:20" ht="48" customHeight="1" x14ac:dyDescent="0.3">
      <c r="A34" s="85">
        <v>1142993</v>
      </c>
      <c r="B34" s="86" t="s">
        <v>1088</v>
      </c>
      <c r="C34" s="86" t="s">
        <v>69</v>
      </c>
      <c r="D34" s="87"/>
      <c r="E34" s="87"/>
      <c r="F34" s="88"/>
      <c r="G34" s="88"/>
      <c r="H34" s="88"/>
      <c r="I34" s="87"/>
      <c r="J34" s="95" t="s">
        <v>1462</v>
      </c>
      <c r="K34" s="90" t="s">
        <v>1461</v>
      </c>
      <c r="L34" s="91"/>
      <c r="M34" s="92">
        <v>1</v>
      </c>
      <c r="N34" s="93" t="s">
        <v>1055</v>
      </c>
      <c r="O34" s="103" t="s">
        <v>1090</v>
      </c>
    </row>
    <row r="35" spans="1:20" ht="44.25" customHeight="1" x14ac:dyDescent="0.3">
      <c r="A35" s="161" t="s">
        <v>1095</v>
      </c>
      <c r="B35" s="161"/>
      <c r="C35" s="161"/>
      <c r="D35" s="161"/>
      <c r="E35" s="161"/>
      <c r="F35" s="161"/>
      <c r="G35" s="161"/>
      <c r="H35" s="161"/>
      <c r="I35" s="161"/>
      <c r="J35" s="161"/>
      <c r="K35" s="161"/>
      <c r="L35" s="161"/>
      <c r="M35" s="161"/>
      <c r="N35" s="161"/>
      <c r="O35" s="161"/>
    </row>
    <row r="36" spans="1:20" ht="60.75" customHeight="1" x14ac:dyDescent="0.3">
      <c r="A36" s="132" t="s">
        <v>0</v>
      </c>
      <c r="B36" s="128" t="s">
        <v>1</v>
      </c>
      <c r="C36" s="128" t="s">
        <v>2</v>
      </c>
      <c r="D36" s="128" t="s">
        <v>1003</v>
      </c>
      <c r="E36" s="128" t="s">
        <v>3</v>
      </c>
      <c r="F36" s="128" t="s">
        <v>1004</v>
      </c>
      <c r="G36" s="128" t="s">
        <v>1005</v>
      </c>
      <c r="H36" s="128" t="s">
        <v>1006</v>
      </c>
      <c r="I36" s="128" t="s">
        <v>1007</v>
      </c>
      <c r="J36" s="128" t="s">
        <v>10</v>
      </c>
      <c r="K36" s="129" t="s">
        <v>11</v>
      </c>
      <c r="L36" s="129" t="s">
        <v>1008</v>
      </c>
      <c r="M36" s="129" t="s">
        <v>1009</v>
      </c>
      <c r="N36" s="129" t="s">
        <v>1010</v>
      </c>
      <c r="O36" s="128" t="s">
        <v>1011</v>
      </c>
      <c r="Q36" s="3"/>
    </row>
    <row r="37" spans="1:20" ht="72" customHeight="1" x14ac:dyDescent="0.3">
      <c r="A37" s="101">
        <v>1140858</v>
      </c>
      <c r="B37" s="119" t="s">
        <v>1096</v>
      </c>
      <c r="C37" s="86" t="s">
        <v>1097</v>
      </c>
      <c r="D37" s="87"/>
      <c r="E37" s="87"/>
      <c r="F37" s="88"/>
      <c r="G37" s="88"/>
      <c r="H37" s="88"/>
      <c r="I37" s="87"/>
      <c r="J37" s="95" t="s">
        <v>1048</v>
      </c>
      <c r="K37" s="104" t="s">
        <v>1098</v>
      </c>
      <c r="L37" s="91"/>
      <c r="M37" s="92">
        <v>2</v>
      </c>
      <c r="N37" s="93" t="s">
        <v>1055</v>
      </c>
      <c r="O37" s="103" t="s">
        <v>1463</v>
      </c>
    </row>
    <row r="38" spans="1:20" s="11" customFormat="1" ht="44.25" customHeight="1" x14ac:dyDescent="0.3">
      <c r="A38" s="161" t="s">
        <v>1099</v>
      </c>
      <c r="B38" s="161"/>
      <c r="C38" s="161"/>
      <c r="D38" s="161"/>
      <c r="E38" s="161"/>
      <c r="F38" s="161"/>
      <c r="G38" s="161"/>
      <c r="H38" s="161"/>
      <c r="I38" s="161"/>
      <c r="J38" s="161"/>
      <c r="K38" s="161"/>
      <c r="L38" s="161"/>
      <c r="M38" s="161"/>
      <c r="N38" s="161"/>
      <c r="O38" s="161"/>
    </row>
    <row r="39" spans="1:20" ht="60.75" customHeight="1" x14ac:dyDescent="0.3">
      <c r="A39" s="132" t="s">
        <v>0</v>
      </c>
      <c r="B39" s="128" t="s">
        <v>1</v>
      </c>
      <c r="C39" s="128" t="s">
        <v>2</v>
      </c>
      <c r="D39" s="128" t="s">
        <v>1003</v>
      </c>
      <c r="E39" s="128" t="s">
        <v>3</v>
      </c>
      <c r="F39" s="128" t="s">
        <v>1004</v>
      </c>
      <c r="G39" s="128" t="s">
        <v>1005</v>
      </c>
      <c r="H39" s="128" t="s">
        <v>1006</v>
      </c>
      <c r="I39" s="128" t="s">
        <v>1007</v>
      </c>
      <c r="J39" s="128" t="s">
        <v>10</v>
      </c>
      <c r="K39" s="129" t="s">
        <v>11</v>
      </c>
      <c r="L39" s="129" t="s">
        <v>1008</v>
      </c>
      <c r="M39" s="129" t="s">
        <v>1009</v>
      </c>
      <c r="N39" s="129" t="s">
        <v>1010</v>
      </c>
      <c r="O39" s="128" t="s">
        <v>1011</v>
      </c>
    </row>
    <row r="40" spans="1:20" ht="60" customHeight="1" x14ac:dyDescent="0.3">
      <c r="A40" s="115">
        <v>1136576</v>
      </c>
      <c r="B40" s="111" t="s">
        <v>29</v>
      </c>
      <c r="C40" s="111" t="s">
        <v>30</v>
      </c>
      <c r="D40" s="87" t="str">
        <f>INDEX('CSAProduct Family Data'!$D$2:'CSAProduct Family Data'!$D$100,MATCH(Current!A40,'CSAProduct Family Data'!$A$2:$A$100,0))</f>
        <v>West King County Areas; Snoqualmie Valley/NE King County Area</v>
      </c>
      <c r="E40" s="87" t="str">
        <f>INDEX('CSAProduct Family Data'!$C$2:'CSAProduct Family Data'!$C$100,MATCH(Current!A40,'CSAProduct Family Data'!$A$2:$A$100,0))</f>
        <v>Traffic Control/Safety</v>
      </c>
      <c r="F40" s="112">
        <f>IF((INDEX('Standalone CIP Data'!$E$2:'Standalone CIP Data'!$E$200,MATCH(Current!A40,'Standalone CIP Data'!$B$2:$B$200,0)))&gt;(INDEX('Standalone CIP Data'!$L$2:'Standalone CIP Data'!$L$200,MATCH(Current!A40,'Standalone CIP Data'!$B$2:$B$200,0))),(INDEX('Standalone CIP Data'!$E$2:'Standalone CIP Data'!$E$200,MATCH(Current!A40,'Standalone CIP Data'!$B$2:$B$200,0))),(INDEX('Standalone CIP Data'!$L$2:'Standalone CIP Data'!$L$200,MATCH(Current!A40,'Standalone CIP Data'!$B$2:$B$200,0))))</f>
        <v>168509.87</v>
      </c>
      <c r="G40" s="112">
        <f>IF((INDEX('Standalone CIP Data'!$L$2:'Standalone CIP Data'!$L$200,MATCH(Current!A40,'Standalone CIP Data'!$B$2:$B$200,0)))=0,"No Estimate",(INDEX('Standalone CIP Data'!$L$2:'Standalone CIP Data'!$L$200,MATCH(Current!A40,'Standalone CIP Data'!$B$2:$B$200,0))))</f>
        <v>100000</v>
      </c>
      <c r="H40" s="112">
        <f>IF((INDEX('Standalone CIP Data'!$E$2:'Standalone CIP Data'!$E$200,MATCH(Current!A40,'Standalone CIP Data'!$B$2:$B$200,0)))=0, "No identified funds budgeted",(INDEX('Standalone CIP Data'!$E$2:'Standalone CIP Data'!$E$200,MATCH(Current!A40,'Standalone CIP Data'!$B$2:$B$200,0))))</f>
        <v>168509.87</v>
      </c>
      <c r="I40" s="87" t="str">
        <f>IF((INDEX('Standalone CIP Data'!$E$2:'Standalone CIP Data'!$E$200,MATCH(Current!A40,'Standalone CIP Data'!$B$2:$B$200,0)))&gt;=(INDEX('Standalone CIP Data'!$L$2:'Standalone CIP Data'!$L$200,MATCH(Current!A40,'Standalone CIP Data'!$B$2:$B$200,0))),"Adequate funding identified - current is less than or equal to ITD budget","Inadequate funding identified - current estimate exceeds ITD budget")</f>
        <v>Adequate funding identified - current is less than or equal to ITD budget</v>
      </c>
      <c r="J40" s="111" t="s">
        <v>1017</v>
      </c>
      <c r="K40" s="90" t="s">
        <v>1022</v>
      </c>
      <c r="L40" s="91" t="str">
        <f>IFERROR(INDEX('Expense Report'!$E$2:$E$500,MATCH(A40,'Expense Report'!$A$2:$A$300,0)),"No dollars planned in Q1 2020")</f>
        <v>No dollars planned in Q1 2020</v>
      </c>
      <c r="M40" s="92">
        <v>1</v>
      </c>
      <c r="N40" s="144" t="s">
        <v>1014</v>
      </c>
      <c r="O40" s="103" t="s">
        <v>1100</v>
      </c>
    </row>
    <row r="41" spans="1:20" ht="65.400000000000006" hidden="1" customHeight="1" x14ac:dyDescent="0.3">
      <c r="A41" s="147">
        <v>1136646</v>
      </c>
      <c r="B41" s="86" t="s">
        <v>70</v>
      </c>
      <c r="C41" s="98" t="s">
        <v>62</v>
      </c>
      <c r="D41" s="87" t="e">
        <f>INDEX('[1]CSAProduct Family Data'!$D$2:'[1]CSAProduct Family Data'!$D$100,MATCH([1]Current!A24,'[1]CSAProduct Family Data'!$A$2:$A$100,0))</f>
        <v>#REF!</v>
      </c>
      <c r="E41" s="87" t="e">
        <f>INDEX('[1]CSAProduct Family Data'!$C$2:'[1]CSAProduct Family Data'!$C$100,MATCH([1]Current!A24,'[1]CSAProduct Family Data'!$A$2:$A$100,0))</f>
        <v>#REF!</v>
      </c>
      <c r="F41" s="88">
        <v>66000</v>
      </c>
      <c r="G41" s="88" t="e">
        <f>IF((INDEX('[1]Standalone CIP Data'!$L$2:'[1]Standalone CIP Data'!$L$200,MATCH([1]Current!A24,'[1]Standalone CIP Data'!$B$2:$B$200,0)))=0,"No Estimate",(INDEX('[1]Standalone CIP Data'!$L$2:'[1]Standalone CIP Data'!$L$200,MATCH([1]Current!A24,'[1]Standalone CIP Data'!$B$2:$B$200,0))))</f>
        <v>#REF!</v>
      </c>
      <c r="H41" s="107" t="e">
        <f>IF((INDEX('[1]Standalone CIP Data'!$E$2:'[1]Standalone CIP Data'!$E$200,MATCH([1]Current!A24,'[1]Standalone CIP Data'!$B$2:$B$200,0)))=0, "No identified funds budgeted",(INDEX('[1]Standalone CIP Data'!$E$2:'[1]Standalone CIP Data'!$E$200,MATCH([1]Current!A24,'[1]Standalone CIP Data'!$B$2:$B$200,0))))</f>
        <v>#REF!</v>
      </c>
      <c r="I41" s="87" t="e">
        <f>IF((INDEX('[1]Standalone CIP Data'!$E$2:'[1]Standalone CIP Data'!$E$200,MATCH([1]Current!A24,'[1]Standalone CIP Data'!$B$2:$B$200,0)))&gt;=(INDEX('[1]Standalone CIP Data'!$L$2:'[1]Standalone CIP Data'!$L$200,MATCH([1]Current!A24,'[1]Standalone CIP Data'!$B$2:$B$200,0))),"Adequate funding identified - current is less than or equal to ITD budget","Inadequate funding identified - current estimate exceeds ITD budget")</f>
        <v>#REF!</v>
      </c>
      <c r="J41" s="95" t="s">
        <v>1084</v>
      </c>
      <c r="K41" s="90" t="s">
        <v>1071</v>
      </c>
      <c r="L41" s="91" t="str">
        <f>IFERROR(INDEX('[1]Expense Report'!$E$2:$E$500,MATCH(A41,'[1]Expense Report'!$A$2:$A$300,0)),"No dollars planned in Q1 2020")</f>
        <v>No dollars planned in Q1 2020</v>
      </c>
      <c r="M41" s="92">
        <v>1</v>
      </c>
      <c r="N41" s="142" t="s">
        <v>214</v>
      </c>
      <c r="O41" s="108" t="s">
        <v>1101</v>
      </c>
    </row>
    <row r="42" spans="1:20" ht="56.1" hidden="1" customHeight="1" x14ac:dyDescent="0.3">
      <c r="A42" s="147">
        <v>1136582</v>
      </c>
      <c r="B42" s="86" t="s">
        <v>73</v>
      </c>
      <c r="C42" s="98" t="s">
        <v>62</v>
      </c>
      <c r="D42" s="87" t="e">
        <f>INDEX('[1]CSAProduct Family Data'!$D$2:'[1]CSAProduct Family Data'!$D$100,MATCH([1]Current!A25,'[1]CSAProduct Family Data'!$A$2:$A$100,0))</f>
        <v>#REF!</v>
      </c>
      <c r="E42" s="87" t="e">
        <f>INDEX('[1]CSAProduct Family Data'!$C$2:'[1]CSAProduct Family Data'!$C$100,MATCH([1]Current!A25,'[1]CSAProduct Family Data'!$A$2:$A$100,0))</f>
        <v>#REF!</v>
      </c>
      <c r="F42" s="88">
        <v>120000</v>
      </c>
      <c r="G42" s="88" t="e">
        <f>IF((INDEX('[1]Standalone CIP Data'!$L$2:'[1]Standalone CIP Data'!$L$200,MATCH([1]Current!A25,'[1]Standalone CIP Data'!$B$2:$B$200,0)))=0,"No Estimate",(INDEX('[1]Standalone CIP Data'!$L$2:'[1]Standalone CIP Data'!$L$200,MATCH([1]Current!A25,'[1]Standalone CIP Data'!$B$2:$B$200,0))))</f>
        <v>#REF!</v>
      </c>
      <c r="H42" s="107" t="e">
        <f>IF((INDEX('[1]Standalone CIP Data'!$E$2:'[1]Standalone CIP Data'!$E$200,MATCH([1]Current!A25,'[1]Standalone CIP Data'!$B$2:$B$200,0)))=0, "No identified funds budgeted",(INDEX('[1]Standalone CIP Data'!$E$2:'[1]Standalone CIP Data'!$E$200,MATCH([1]Current!A25,'[1]Standalone CIP Data'!$B$2:$B$200,0))))</f>
        <v>#REF!</v>
      </c>
      <c r="I42" s="87" t="e">
        <f>IF((INDEX('[1]Standalone CIP Data'!$E$2:'[1]Standalone CIP Data'!$E$200,MATCH([1]Current!A25,'[1]Standalone CIP Data'!$B$2:$B$200,0)))&gt;=(INDEX('[1]Standalone CIP Data'!$L$2:'[1]Standalone CIP Data'!$L$200,MATCH([1]Current!A25,'[1]Standalone CIP Data'!$B$2:$B$200,0))),"Adequate funding identified - current is less than or equal to ITD budget","Inadequate funding identified - current estimate exceeds ITD budget")</f>
        <v>#REF!</v>
      </c>
      <c r="J42" s="95" t="s">
        <v>1084</v>
      </c>
      <c r="K42" s="90" t="s">
        <v>1071</v>
      </c>
      <c r="L42" s="91" t="str">
        <f>IFERROR(INDEX('[1]Expense Report'!$E$2:$E$500,MATCH(A42,'[1]Expense Report'!$A$2:$A$300,0)),"No dollars planned in Q1 2020")</f>
        <v>No dollars planned in Q1 2020</v>
      </c>
      <c r="M42" s="92">
        <v>1</v>
      </c>
      <c r="N42" s="100" t="s">
        <v>214</v>
      </c>
      <c r="O42" s="108" t="s">
        <v>1101</v>
      </c>
    </row>
    <row r="43" spans="1:20" ht="63" customHeight="1" x14ac:dyDescent="0.3">
      <c r="A43" s="147">
        <v>1136580</v>
      </c>
      <c r="B43" s="86" t="s">
        <v>61</v>
      </c>
      <c r="C43" s="98" t="s">
        <v>100</v>
      </c>
      <c r="D43" s="87" t="str">
        <f>INDEX('CSAProduct Family Data'!$D$2:'CSAProduct Family Data'!$D$100,MATCH(Current!A43,'CSAProduct Family Data'!$A$2:$A$100,0))</f>
        <v>West King County Areas</v>
      </c>
      <c r="E43" s="87" t="str">
        <f>INDEX('CSAProduct Family Data'!$C$2:'CSAProduct Family Data'!$C$100,MATCH(Current!A43,'CSAProduct Family Data'!$A$2:$A$100,0))</f>
        <v>Roadside</v>
      </c>
      <c r="F43" s="88">
        <v>175000</v>
      </c>
      <c r="G43" s="88" t="str">
        <f>IF((INDEX('Standalone CIP Data'!$L$2:'Standalone CIP Data'!$L$200,MATCH(Current!A43,'Standalone CIP Data'!$B$2:$B$200,0)))=0,"No Estimate",(INDEX('Standalone CIP Data'!$L$2:'Standalone CIP Data'!$L$200,MATCH(Current!A43,'Standalone CIP Data'!$B$2:$B$200,0))))</f>
        <v>No Estimate</v>
      </c>
      <c r="H43" s="107">
        <f>IF((INDEX('Standalone CIP Data'!$E$2:'Standalone CIP Data'!$E$200,MATCH(Current!A43,'Standalone CIP Data'!$B$2:$B$200,0)))=0, "No identified funds budgeted",(INDEX('Standalone CIP Data'!$E$2:'Standalone CIP Data'!$E$200,MATCH(Current!A43,'Standalone CIP Data'!$B$2:$B$200,0))))</f>
        <v>12000</v>
      </c>
      <c r="I43" s="87" t="str">
        <f>IF((INDEX('Standalone CIP Data'!$E$2:'Standalone CIP Data'!$E$200,MATCH(Current!A43,'Standalone CIP Data'!$B$2:$B$200,0)))&gt;=(INDEX('Standalone CIP Data'!$L$2:'Standalone CIP Data'!$L$200,MATCH(Current!A43,'Standalone CIP Data'!$B$2:$B$200,0))),"Adequate funding identified - current is less than or equal to ITD budget","Inadequate funding identified - current estimate exceeds ITD budget")</f>
        <v>Adequate funding identified - current is less than or equal to ITD budget</v>
      </c>
      <c r="J43" s="95" t="s">
        <v>1102</v>
      </c>
      <c r="K43" s="90" t="s">
        <v>1103</v>
      </c>
      <c r="L43" s="91" t="str">
        <f>IFERROR(INDEX('Expense Report'!$E$2:$E$500,MATCH(A43,'Expense Report'!$A$2:$A$300,0)),"No dollars planned in Q1 2020")</f>
        <v>No dollars planned in Q1 2020</v>
      </c>
      <c r="M43" s="92">
        <v>2</v>
      </c>
      <c r="N43" s="100" t="s">
        <v>214</v>
      </c>
      <c r="O43" s="94" t="s">
        <v>1104</v>
      </c>
    </row>
    <row r="44" spans="1:20" ht="44.25" customHeight="1" x14ac:dyDescent="0.3">
      <c r="A44" s="161" t="s">
        <v>1105</v>
      </c>
      <c r="B44" s="161"/>
      <c r="C44" s="161"/>
      <c r="D44" s="161"/>
      <c r="E44" s="161"/>
      <c r="F44" s="161"/>
      <c r="G44" s="161"/>
      <c r="H44" s="161"/>
      <c r="I44" s="161"/>
      <c r="J44" s="161"/>
      <c r="K44" s="161"/>
      <c r="L44" s="161"/>
      <c r="M44" s="161"/>
      <c r="N44" s="161"/>
      <c r="O44" s="161"/>
    </row>
    <row r="45" spans="1:20" ht="60.75" customHeight="1" x14ac:dyDescent="0.3">
      <c r="A45" s="132" t="s">
        <v>0</v>
      </c>
      <c r="B45" s="128" t="s">
        <v>1</v>
      </c>
      <c r="C45" s="128" t="s">
        <v>2</v>
      </c>
      <c r="D45" s="128" t="s">
        <v>1003</v>
      </c>
      <c r="E45" s="128" t="s">
        <v>3</v>
      </c>
      <c r="F45" s="128" t="s">
        <v>1004</v>
      </c>
      <c r="G45" s="128" t="s">
        <v>1005</v>
      </c>
      <c r="H45" s="128" t="s">
        <v>1006</v>
      </c>
      <c r="I45" s="128" t="s">
        <v>1007</v>
      </c>
      <c r="J45" s="128" t="s">
        <v>10</v>
      </c>
      <c r="K45" s="129" t="s">
        <v>11</v>
      </c>
      <c r="L45" s="129" t="s">
        <v>1008</v>
      </c>
      <c r="M45" s="129" t="s">
        <v>1009</v>
      </c>
      <c r="N45" s="129" t="s">
        <v>1010</v>
      </c>
      <c r="O45" s="128" t="s">
        <v>1011</v>
      </c>
    </row>
    <row r="46" spans="1:20" ht="84" customHeight="1" x14ac:dyDescent="0.3">
      <c r="A46" s="101">
        <v>1134093</v>
      </c>
      <c r="B46" s="87" t="s">
        <v>1106</v>
      </c>
      <c r="C46" s="86" t="s">
        <v>1107</v>
      </c>
      <c r="D46" s="87"/>
      <c r="E46" s="87"/>
      <c r="F46" s="88"/>
      <c r="G46" s="88"/>
      <c r="H46" s="88"/>
      <c r="I46" s="88"/>
      <c r="J46" s="111" t="s">
        <v>1017</v>
      </c>
      <c r="K46" s="111" t="s">
        <v>1017</v>
      </c>
      <c r="L46" s="91"/>
      <c r="M46" s="92">
        <v>1</v>
      </c>
      <c r="N46" s="142" t="s">
        <v>1014</v>
      </c>
      <c r="O46" s="94" t="s">
        <v>1464</v>
      </c>
    </row>
    <row r="47" spans="1:20" ht="52.5" customHeight="1" x14ac:dyDescent="0.3">
      <c r="A47" s="147">
        <v>1129714</v>
      </c>
      <c r="B47" s="86" t="s">
        <v>78</v>
      </c>
      <c r="C47" s="98" t="s">
        <v>75</v>
      </c>
      <c r="D47" s="87" t="str">
        <f>INDEX('CSAProduct Family Data'!$D$2:'CSAProduct Family Data'!$D$100,MATCH(Current!A47,'CSAProduct Family Data'!$A$2:$A$100,0))</f>
        <v>Snoqualmie Valley/NE King County Area</v>
      </c>
      <c r="E47" s="87" t="str">
        <f>INDEX('CSAProduct Family Data'!$C$2:'CSAProduct Family Data'!$C$100,MATCH(Current!A47,'CSAProduct Family Data'!$A$2:$A$100,0))</f>
        <v>Traffic Control/Safety</v>
      </c>
      <c r="F47" s="88">
        <f>IF((INDEX('Standalone CIP Data'!$E$2:'Standalone CIP Data'!$E$200,MATCH(Current!A47,'Standalone CIP Data'!$B$2:$B$200,0)))&gt;(INDEX('Standalone CIP Data'!$L$2:'Standalone CIP Data'!$L$200,MATCH(Current!A47,'Standalone CIP Data'!$B$2:$B$200,0))),(INDEX('Standalone CIP Data'!$E$2:'Standalone CIP Data'!$E$200,MATCH(Current!A47,'Standalone CIP Data'!$B$2:$B$200,0))),(INDEX('Standalone CIP Data'!$L$2:'Standalone CIP Data'!$L$200,MATCH(Current!A47,'Standalone CIP Data'!$B$2:$B$200,0))))</f>
        <v>4675000</v>
      </c>
      <c r="G47" s="88">
        <f>IF((INDEX('Standalone CIP Data'!$L$2:'Standalone CIP Data'!$L$200,MATCH(Current!A47,'Standalone CIP Data'!$B$2:$B$200,0)))=0,"No Estimate",(INDEX('Standalone CIP Data'!$L$2:'Standalone CIP Data'!$L$200,MATCH(Current!A47,'Standalone CIP Data'!$B$2:$B$200,0))))</f>
        <v>4675000</v>
      </c>
      <c r="H47" s="88">
        <f>IF((INDEX('Standalone CIP Data'!$E$2:'Standalone CIP Data'!$E$200,MATCH(Current!A47,'Standalone CIP Data'!$B$2:$B$200,0)))=0, "No identified funds budgeted",(INDEX('Standalone CIP Data'!$E$2:'Standalone CIP Data'!$E$200,MATCH(Current!A47,'Standalone CIP Data'!$B$2:$B$200,0))))</f>
        <v>845190</v>
      </c>
      <c r="I47" s="88" t="str">
        <f>IF((INDEX('Standalone CIP Data'!$E$2:'Standalone CIP Data'!$E$200,MATCH(Current!A47,'Standalone CIP Data'!$B$2:$B$200,0)))&gt;=(INDEX('Standalone CIP Data'!$L$2:'Standalone CIP Data'!$L$200,MATCH(Current!A47,'Standalone CIP Data'!$B$2:$B$200,0))),"Adequate funding identified - current is less than or equal to ITD budget","Inadequate funding identified - current estimate exceeds ITD budget")</f>
        <v>Inadequate funding identified - current estimate exceeds ITD budget</v>
      </c>
      <c r="J47" s="95" t="s">
        <v>1037</v>
      </c>
      <c r="K47" s="95" t="s">
        <v>1033</v>
      </c>
      <c r="L47" s="114">
        <f>IFERROR(INDEX('Expense Report'!$E$2:$E$500,MATCH(A47,'Expense Report'!$A$2:$A$300,0)),"No dollars planned in Q1 2020")</f>
        <v>0.5752666666666667</v>
      </c>
      <c r="M47" s="92">
        <v>1</v>
      </c>
      <c r="N47" s="143" t="s">
        <v>1031</v>
      </c>
      <c r="O47" s="94" t="s">
        <v>1108</v>
      </c>
      <c r="T47" s="38"/>
    </row>
    <row r="48" spans="1:20" ht="70.5" customHeight="1" x14ac:dyDescent="0.3">
      <c r="A48" s="115">
        <v>1137862</v>
      </c>
      <c r="B48" s="111" t="s">
        <v>74</v>
      </c>
      <c r="C48" s="111" t="s">
        <v>75</v>
      </c>
      <c r="D48" s="87"/>
      <c r="E48" s="87"/>
      <c r="F48" s="88">
        <v>3232000</v>
      </c>
      <c r="G48" s="88"/>
      <c r="H48" s="88"/>
      <c r="I48" s="88"/>
      <c r="J48" s="102" t="s">
        <v>1109</v>
      </c>
      <c r="K48" s="102" t="s">
        <v>1465</v>
      </c>
      <c r="L48" s="91" t="str">
        <f>IFERROR(INDEX('Expense Report'!$E$2:$E$500,MATCH(A48,'Expense Report'!$A$2:$A$300,0)),"No dollars planned in Q1 2020")</f>
        <v>No dollars planned in Q1 2020</v>
      </c>
      <c r="M48" s="92">
        <v>2</v>
      </c>
      <c r="N48" s="100" t="s">
        <v>214</v>
      </c>
      <c r="O48" s="94" t="s">
        <v>1466</v>
      </c>
      <c r="S48" s="37"/>
    </row>
    <row r="49" spans="1:19" ht="90" customHeight="1" x14ac:dyDescent="0.3">
      <c r="A49" s="101">
        <v>1131157</v>
      </c>
      <c r="B49" s="86" t="s">
        <v>81</v>
      </c>
      <c r="C49" s="86" t="s">
        <v>100</v>
      </c>
      <c r="D49" s="87" t="str">
        <f>INDEX('CSAProduct Family Data'!$D$2:'CSAProduct Family Data'!$D$100,MATCH(Current!A49,'CSAProduct Family Data'!$A$2:$A$100,0))</f>
        <v>West King County Areas</v>
      </c>
      <c r="E49" s="87" t="str">
        <f>INDEX('CSAProduct Family Data'!$C$2:'CSAProduct Family Data'!$C$100,MATCH(Current!A49,'CSAProduct Family Data'!$A$2:$A$100,0))</f>
        <v>Traffic Control/Safety</v>
      </c>
      <c r="F49" s="88">
        <f>IF((INDEX('Standalone CIP Data'!$E$2:'Standalone CIP Data'!$E$200,MATCH(Current!A49,'Standalone CIP Data'!$B$2:$B$200,0)))&gt;(INDEX('Standalone CIP Data'!$L$2:'Standalone CIP Data'!$L$200,MATCH(Current!A49,'Standalone CIP Data'!$B$2:$B$200,0))),(INDEX('Standalone CIP Data'!$E$2:'Standalone CIP Data'!$E$200,MATCH(Current!A49,'Standalone CIP Data'!$B$2:$B$200,0))),(INDEX('Standalone CIP Data'!$L$2:'Standalone CIP Data'!$L$200,MATCH(Current!A49,'Standalone CIP Data'!$B$2:$B$200,0))))</f>
        <v>150000</v>
      </c>
      <c r="G49" s="88">
        <f>IF((INDEX('Standalone CIP Data'!$L$2:'Standalone CIP Data'!$L$200,MATCH(Current!A49,'Standalone CIP Data'!$B$2:$B$200,0)))=0,"No Estimate",(INDEX('Standalone CIP Data'!$L$2:'Standalone CIP Data'!$L$200,MATCH(Current!A49,'Standalone CIP Data'!$B$2:$B$200,0))))</f>
        <v>150000</v>
      </c>
      <c r="H49" s="88">
        <f>IF((INDEX('Standalone CIP Data'!$E$2:'Standalone CIP Data'!$E$200,MATCH(Current!A49,'Standalone CIP Data'!$B$2:$B$200,0)))=0, "No identified funds budgeted",(INDEX('Standalone CIP Data'!$E$2:'Standalone CIP Data'!$E$200,MATCH(Current!A49,'Standalone CIP Data'!$B$2:$B$200,0))))</f>
        <v>150000</v>
      </c>
      <c r="I49" s="88" t="str">
        <f>IF((INDEX('Standalone CIP Data'!$E$2:'Standalone CIP Data'!$E$200,MATCH(Current!A49,'Standalone CIP Data'!$B$2:$B$200,0)))&gt;=(INDEX('Standalone CIP Data'!$L$2:'Standalone CIP Data'!$L$200,MATCH(Current!A49,'Standalone CIP Data'!$B$2:$B$200,0))),"Adequate funding identified - current is less than or equal to ITD budget","Inadequate funding identified - current estimate exceeds ITD budget")</f>
        <v>Adequate funding identified - current is less than or equal to ITD budget</v>
      </c>
      <c r="J49" s="95" t="s">
        <v>1110</v>
      </c>
      <c r="K49" s="90" t="s">
        <v>1111</v>
      </c>
      <c r="L49" s="91" t="str">
        <f>IFERROR(INDEX('Expense Report'!$E$2:$E$500,MATCH(A49,'Expense Report'!$A$2:$A$300,0)),"No dollars planned in Q1 2020")</f>
        <v>No dollars planned in Q1 2020</v>
      </c>
      <c r="M49" s="92">
        <v>2</v>
      </c>
      <c r="N49" s="100" t="s">
        <v>214</v>
      </c>
      <c r="O49" s="94" t="s">
        <v>1104</v>
      </c>
      <c r="S49" s="37"/>
    </row>
    <row r="50" spans="1:19" ht="93" customHeight="1" x14ac:dyDescent="0.3">
      <c r="A50" s="147">
        <v>1136086</v>
      </c>
      <c r="B50" s="86" t="s">
        <v>136</v>
      </c>
      <c r="C50" s="98" t="s">
        <v>75</v>
      </c>
      <c r="D50" s="87" t="str">
        <f>INDEX('CSAProduct Family Data'!$D$2:'CSAProduct Family Data'!$D$100,MATCH(Current!A50,'CSAProduct Family Data'!$A$2:$A$100,0))</f>
        <v>Bear Creek/Sammamish Area</v>
      </c>
      <c r="E50" s="87" t="str">
        <f>INDEX('CSAProduct Family Data'!$C$2:'CSAProduct Family Data'!$C$100,MATCH(Current!A50,'CSAProduct Family Data'!$A$2:$A$100,0))</f>
        <v>Traffic Control/Safety</v>
      </c>
      <c r="F50" s="88">
        <f>IF((INDEX('Standalone CIP Data'!$E$2:'Standalone CIP Data'!$E$200,MATCH(Current!A50,'Standalone CIP Data'!$B$2:$B$200,0)))&gt;(INDEX('Standalone CIP Data'!$L$2:'Standalone CIP Data'!$L$200,MATCH(Current!A50,'Standalone CIP Data'!$B$2:$B$200,0))),(INDEX('Standalone CIP Data'!$E$2:'Standalone CIP Data'!$E$200,MATCH(Current!A50,'Standalone CIP Data'!$B$2:$B$200,0))),(INDEX('Standalone CIP Data'!$L$2:'Standalone CIP Data'!$L$200,MATCH(Current!A50,'Standalone CIP Data'!$B$2:$B$200,0))))</f>
        <v>5972000</v>
      </c>
      <c r="G50" s="88">
        <f>IF((INDEX('Standalone CIP Data'!$L$2:'Standalone CIP Data'!$L$200,MATCH(Current!A50,'Standalone CIP Data'!$B$2:$B$200,0)))=0,"No Estimate",(INDEX('Standalone CIP Data'!$L$2:'Standalone CIP Data'!$L$200,MATCH(Current!A50,'Standalone CIP Data'!$B$2:$B$200,0))))</f>
        <v>5972000</v>
      </c>
      <c r="H50" s="116">
        <f>IF((INDEX('Standalone CIP Data'!$E$2:'Standalone CIP Data'!$E$200,MATCH(Current!A50,'Standalone CIP Data'!$B$2:$B$200,0)))=0, "No identified funds budgeted",(INDEX('Standalone CIP Data'!$E$2:'Standalone CIP Data'!$E$200,MATCH(Current!A50,'Standalone CIP Data'!$B$2:$B$200,0))))</f>
        <v>877846</v>
      </c>
      <c r="I50" s="88" t="str">
        <f>IF((INDEX('Standalone CIP Data'!$E$2:'Standalone CIP Data'!$E$200,MATCH(Current!A50,'Standalone CIP Data'!$B$2:$B$200,0)))&gt;=(INDEX('Standalone CIP Data'!$L$2:'Standalone CIP Data'!$L$200,MATCH(Current!A50,'Standalone CIP Data'!$B$2:$B$200,0))),"Adequate funding identified - current is less than or equal to ITD budget","Inadequate funding identified - current estimate exceeds ITD budget")</f>
        <v>Inadequate funding identified - current estimate exceeds ITD budget</v>
      </c>
      <c r="J50" s="95" t="s">
        <v>1110</v>
      </c>
      <c r="K50" s="90" t="s">
        <v>1112</v>
      </c>
      <c r="L50" s="91">
        <f>IFERROR(INDEX('Expense Report'!$E$2:$E$500,MATCH(A50,'Expense Report'!$A$2:$A$300,0)),"No dollars planned in Q1 2020")</f>
        <v>-6.961666666666666E-2</v>
      </c>
      <c r="M50" s="92">
        <v>1</v>
      </c>
      <c r="N50" s="109" t="s">
        <v>212</v>
      </c>
      <c r="O50" s="94" t="s">
        <v>1467</v>
      </c>
    </row>
    <row r="51" spans="1:19" ht="104.25" customHeight="1" x14ac:dyDescent="0.3">
      <c r="A51" s="147">
        <v>1134081</v>
      </c>
      <c r="B51" s="110" t="s">
        <v>138</v>
      </c>
      <c r="C51" s="98" t="s">
        <v>100</v>
      </c>
      <c r="D51" s="87" t="str">
        <f>INDEX('CSAProduct Family Data'!$D$2:'CSAProduct Family Data'!$D$100,MATCH(Current!A51,'CSAProduct Family Data'!$A$2:$A$100,0))</f>
        <v>Bear Creek/Sammamish Area</v>
      </c>
      <c r="E51" s="87" t="str">
        <f>INDEX('CSAProduct Family Data'!$C$2:'CSAProduct Family Data'!$C$100,MATCH(Current!A51,'CSAProduct Family Data'!$A$2:$A$100,0))</f>
        <v>Traffic Control/Safety</v>
      </c>
      <c r="F51" s="88">
        <f>IF((INDEX('Standalone CIP Data'!$E$2:'Standalone CIP Data'!$E$200,MATCH(Current!A51,'Standalone CIP Data'!$B$2:$B$200,0)))&gt;(INDEX('Standalone CIP Data'!$L$2:'Standalone CIP Data'!$L$200,MATCH(Current!A51,'Standalone CIP Data'!$B$2:$B$200,0))),(INDEX('Standalone CIP Data'!$E$2:'Standalone CIP Data'!$E$200,MATCH(Current!A51,'Standalone CIP Data'!$B$2:$B$200,0))),(INDEX('Standalone CIP Data'!$L$2:'Standalone CIP Data'!$L$200,MATCH(Current!A51,'Standalone CIP Data'!$B$2:$B$200,0))))</f>
        <v>1380000</v>
      </c>
      <c r="G51" s="88">
        <f>IF((INDEX('Standalone CIP Data'!$L$2:'Standalone CIP Data'!$L$200,MATCH(Current!A51,'Standalone CIP Data'!$B$2:$B$200,0)))=0,"No Estimate",(INDEX('Standalone CIP Data'!$L$2:'Standalone CIP Data'!$L$200,MATCH(Current!A51,'Standalone CIP Data'!$B$2:$B$200,0))))</f>
        <v>1380000</v>
      </c>
      <c r="H51" s="88">
        <f>IF((INDEX('Standalone CIP Data'!$E$2:'Standalone CIP Data'!$E$200,MATCH(Current!A51,'Standalone CIP Data'!$B$2:$B$200,0)))=0, "No identified funds budgeted",(INDEX('Standalone CIP Data'!$E$2:'Standalone CIP Data'!$E$200,MATCH(Current!A51,'Standalone CIP Data'!$B$2:$B$200,0))))</f>
        <v>1200000</v>
      </c>
      <c r="I51" s="88" t="str">
        <f>IF((INDEX('Standalone CIP Data'!$E$2:'Standalone CIP Data'!$E$200,MATCH(Current!A51,'Standalone CIP Data'!$B$2:$B$200,0)))&gt;=(INDEX('Standalone CIP Data'!$L$2:'Standalone CIP Data'!$L$200,MATCH(Current!A51,'Standalone CIP Data'!$B$2:$B$200,0))),"Adequate funding identified - current is less than or equal to ITD budget","Inadequate funding identified - current estimate exceeds ITD budget")</f>
        <v>Inadequate funding identified - current estimate exceeds ITD budget</v>
      </c>
      <c r="J51" s="95" t="s">
        <v>1113</v>
      </c>
      <c r="K51" s="110" t="s">
        <v>1114</v>
      </c>
      <c r="L51" s="91">
        <f>IFERROR(INDEX('Expense Report'!$E$2:$E$500,MATCH(A51,'Expense Report'!$A$2:$A$300,0)),"No dollars planned in Q1 2020")</f>
        <v>0.125</v>
      </c>
      <c r="M51" s="92">
        <v>1</v>
      </c>
      <c r="N51" s="109" t="s">
        <v>212</v>
      </c>
      <c r="O51" s="94" t="s">
        <v>1468</v>
      </c>
    </row>
    <row r="52" spans="1:19" ht="128.4" customHeight="1" x14ac:dyDescent="0.3">
      <c r="A52" s="147">
        <v>1129599</v>
      </c>
      <c r="B52" s="86" t="s">
        <v>130</v>
      </c>
      <c r="C52" s="98" t="s">
        <v>75</v>
      </c>
      <c r="D52" s="87" t="str">
        <f>INDEX('CSAProduct Family Data'!$D$2:'CSAProduct Family Data'!$D$100,MATCH(Current!A52,'CSAProduct Family Data'!$A$2:$A$100,0))</f>
        <v>West King County Areas</v>
      </c>
      <c r="E52" s="87" t="str">
        <f>INDEX('CSAProduct Family Data'!$C$2:'CSAProduct Family Data'!$C$100,MATCH(Current!A52,'CSAProduct Family Data'!$A$2:$A$100,0))</f>
        <v>Roadside</v>
      </c>
      <c r="F52" s="88">
        <f>IF((INDEX('Standalone CIP Data'!$E$2:'Standalone CIP Data'!$E$200,MATCH(Current!A52,'Standalone CIP Data'!$B$2:$B$200,0)))&gt;(INDEX('Standalone CIP Data'!$L$2:'Standalone CIP Data'!$L$200,MATCH(Current!A52,'Standalone CIP Data'!$B$2:$B$200,0))),(INDEX('Standalone CIP Data'!$E$2:'Standalone CIP Data'!$E$200,MATCH(Current!A52,'Standalone CIP Data'!$B$2:$B$200,0))),(INDEX('Standalone CIP Data'!$L$2:'Standalone CIP Data'!$L$200,MATCH(Current!A52,'Standalone CIP Data'!$B$2:$B$200,0))))</f>
        <v>3200000</v>
      </c>
      <c r="G52" s="88">
        <f>IF((INDEX('Standalone CIP Data'!$L$2:'Standalone CIP Data'!$L$200,MATCH(Current!A52,'Standalone CIP Data'!$B$2:$B$200,0)))=0,"No Estimate",(INDEX('Standalone CIP Data'!$L$2:'Standalone CIP Data'!$L$200,MATCH(Current!A52,'Standalone CIP Data'!$B$2:$B$200,0))))</f>
        <v>2630000</v>
      </c>
      <c r="H52" s="88">
        <f>IF((INDEX('Standalone CIP Data'!$E$2:'Standalone CIP Data'!$E$200,MATCH(Current!A52,'Standalone CIP Data'!$B$2:$B$200,0)))=0, "No identified funds budgeted",(INDEX('Standalone CIP Data'!$E$2:'Standalone CIP Data'!$E$200,MATCH(Current!A52,'Standalone CIP Data'!$B$2:$B$200,0))))</f>
        <v>3200000</v>
      </c>
      <c r="I52" s="88" t="str">
        <f>IF((INDEX('Standalone CIP Data'!$E$2:'Standalone CIP Data'!$E$200,MATCH(Current!A52,'Standalone CIP Data'!$B$2:$B$200,0)))&gt;=(INDEX('Standalone CIP Data'!$L$2:'Standalone CIP Data'!$L$200,MATCH(Current!A52,'Standalone CIP Data'!$B$2:$B$200,0))),"Adequate funding identified - current is less than or equal to ITD budget","Inadequate funding identified - current estimate exceeds ITD budget")</f>
        <v>Adequate funding identified - current is less than or equal to ITD budget</v>
      </c>
      <c r="J52" s="85" t="s">
        <v>1113</v>
      </c>
      <c r="K52" s="117" t="s">
        <v>1114</v>
      </c>
      <c r="L52" s="91">
        <f>IFERROR(INDEX('Expense Report'!$E$2:$E$500,MATCH(A52,'Expense Report'!$A$2:$A$300,0)),"No dollars planned in Q1 2020")</f>
        <v>-0.22850000000000001</v>
      </c>
      <c r="M52" s="92">
        <v>2</v>
      </c>
      <c r="N52" s="109" t="s">
        <v>212</v>
      </c>
      <c r="O52" s="94" t="s">
        <v>1469</v>
      </c>
    </row>
    <row r="53" spans="1:19" ht="70.5" customHeight="1" x14ac:dyDescent="0.3">
      <c r="A53" s="147">
        <v>1141625</v>
      </c>
      <c r="B53" s="86" t="s">
        <v>1115</v>
      </c>
      <c r="C53" s="98" t="s">
        <v>75</v>
      </c>
      <c r="D53" s="87" t="e">
        <f>INDEX('CSAProduct Family Data'!$D$2:'CSAProduct Family Data'!$D$100,MATCH(Current!A53,'CSAProduct Family Data'!$A$2:$A$100,0))</f>
        <v>#N/A</v>
      </c>
      <c r="E53" s="87" t="e">
        <f>INDEX('CSAProduct Family Data'!$C$2:'CSAProduct Family Data'!$C$100,MATCH(Current!A53,'CSAProduct Family Data'!$A$2:$A$100,0))</f>
        <v>#N/A</v>
      </c>
      <c r="F53" s="88" t="e">
        <f>IF((INDEX('Standalone CIP Data'!$E$2:'Standalone CIP Data'!$E$200,MATCH(Current!A53,'Standalone CIP Data'!$B$2:$B$200,0)))&gt;(INDEX('Standalone CIP Data'!$L$2:'Standalone CIP Data'!$L$200,MATCH(Current!A53,'Standalone CIP Data'!$B$2:$B$200,0))),(INDEX('Standalone CIP Data'!$E$2:'Standalone CIP Data'!$E$200,MATCH(Current!A53,'Standalone CIP Data'!$B$2:$B$200,0))),(INDEX('Standalone CIP Data'!$L$2:'Standalone CIP Data'!$L$200,MATCH(Current!A53,'Standalone CIP Data'!$B$2:$B$200,0))))</f>
        <v>#N/A</v>
      </c>
      <c r="G53" s="88" t="e">
        <f>IF((INDEX('Standalone CIP Data'!$L$2:'Standalone CIP Data'!$L$200,MATCH(Current!A53,'Standalone CIP Data'!$B$2:$B$200,0)))=0,"No Estimate",(INDEX('Standalone CIP Data'!$L$2:'Standalone CIP Data'!$L$200,MATCH(Current!A53,'Standalone CIP Data'!$B$2:$B$200,0))))</f>
        <v>#N/A</v>
      </c>
      <c r="H53" s="88" t="e">
        <f>IF((INDEX('Standalone CIP Data'!$E$2:'Standalone CIP Data'!$E$200,MATCH(Current!A53,'Standalone CIP Data'!$B$2:$B$200,0)))=0, "No identified funds budgeted",(INDEX('Standalone CIP Data'!$E$2:'Standalone CIP Data'!$E$200,MATCH(Current!A53,'Standalone CIP Data'!$B$2:$B$200,0))))</f>
        <v>#N/A</v>
      </c>
      <c r="I53" s="88" t="e">
        <f>IF((INDEX('Standalone CIP Data'!$E$2:'Standalone CIP Data'!$E$200,MATCH(Current!A53,'Standalone CIP Data'!$B$2:$B$200,0)))&gt;=(INDEX('Standalone CIP Data'!$L$2:'Standalone CIP Data'!$L$200,MATCH(Current!A53,'Standalone CIP Data'!$B$2:$B$200,0))),"Adequate funding identified - current is less than or equal to ITD budget","Inadequate funding identified - current estimate exceeds ITD budget")</f>
        <v>#N/A</v>
      </c>
      <c r="J53" s="90" t="s">
        <v>1116</v>
      </c>
      <c r="K53" s="90" t="s">
        <v>1110</v>
      </c>
      <c r="L53" s="91" t="str">
        <f>IFERROR(INDEX('Expense Report'!$E$2:$E$500,MATCH(A53,'Expense Report'!$A$2:$A$300,0)),"No dollars planned in Q1 2020")</f>
        <v>No dollars planned in Q1 2020</v>
      </c>
      <c r="M53" s="92">
        <v>1</v>
      </c>
      <c r="N53" s="109" t="s">
        <v>212</v>
      </c>
      <c r="O53" s="103" t="s">
        <v>1470</v>
      </c>
    </row>
    <row r="54" spans="1:19" ht="81" customHeight="1" x14ac:dyDescent="0.3">
      <c r="A54" s="115">
        <v>1131235</v>
      </c>
      <c r="B54" s="111" t="s">
        <v>141</v>
      </c>
      <c r="C54" s="111" t="s">
        <v>100</v>
      </c>
      <c r="D54" s="87" t="str">
        <f>INDEX('CSAProduct Family Data'!$D$2:'CSAProduct Family Data'!$D$100,MATCH(Current!A54,'CSAProduct Family Data'!$A$2:$A$100,0))</f>
        <v>West King County Areas</v>
      </c>
      <c r="E54" s="87" t="str">
        <f>INDEX('CSAProduct Family Data'!$C$2:'CSAProduct Family Data'!$C$100,MATCH(Current!A54,'CSAProduct Family Data'!$A$2:$A$100,0))</f>
        <v>Traffic Control/Safety</v>
      </c>
      <c r="F54" s="88">
        <f>IF((INDEX('Standalone CIP Data'!$E$2:'Standalone CIP Data'!$E$200,MATCH(Current!A54,'Standalone CIP Data'!$B$2:$B$200,0)))&gt;(INDEX('Standalone CIP Data'!$L$2:'Standalone CIP Data'!$L$200,MATCH(Current!A54,'Standalone CIP Data'!$B$2:$B$200,0))),(INDEX('Standalone CIP Data'!$E$2:'Standalone CIP Data'!$E$200,MATCH(Current!A54,'Standalone CIP Data'!$B$2:$B$200,0))),(INDEX('Standalone CIP Data'!$L$2:'Standalone CIP Data'!$L$200,MATCH(Current!A54,'Standalone CIP Data'!$B$2:$B$200,0))))</f>
        <v>1085000</v>
      </c>
      <c r="G54" s="88">
        <f>IF((INDEX('Standalone CIP Data'!$L$2:'Standalone CIP Data'!$L$200,MATCH(Current!A54,'Standalone CIP Data'!$B$2:$B$200,0)))=0,"No Estimate",(INDEX('Standalone CIP Data'!$L$2:'Standalone CIP Data'!$L$200,MATCH(Current!A54,'Standalone CIP Data'!$B$2:$B$200,0))))</f>
        <v>1085000</v>
      </c>
      <c r="H54" s="88">
        <f>IF((INDEX('Standalone CIP Data'!$E$2:'Standalone CIP Data'!$E$200,MATCH(Current!A54,'Standalone CIP Data'!$B$2:$B$200,0)))=0, "No identified funds budgeted",(INDEX('Standalone CIP Data'!$E$2:'Standalone CIP Data'!$E$200,MATCH(Current!A54,'Standalone CIP Data'!$B$2:$B$200,0))))</f>
        <v>1085000</v>
      </c>
      <c r="I54" s="88" t="str">
        <f>IF((INDEX('Standalone CIP Data'!$E$2:'Standalone CIP Data'!$E$200,MATCH(Current!A54,'Standalone CIP Data'!$B$2:$B$200,0)))&gt;=(INDEX('Standalone CIP Data'!$L$2:'Standalone CIP Data'!$L$200,MATCH(Current!A54,'Standalone CIP Data'!$B$2:$B$200,0))),"Adequate funding identified - current is less than or equal to ITD budget","Inadequate funding identified - current estimate exceeds ITD budget")</f>
        <v>Adequate funding identified - current is less than or equal to ITD budget</v>
      </c>
      <c r="J54" s="110" t="s">
        <v>1117</v>
      </c>
      <c r="K54" s="110" t="s">
        <v>1048</v>
      </c>
      <c r="L54" s="91">
        <f>IFERROR(INDEX('Expense Report'!$E$2:$E$500,MATCH(A54,'Expense Report'!$A$2:$A$300,0)),"No dollars planned in Q1 2020")</f>
        <v>0.17633333333333334</v>
      </c>
      <c r="M54" s="92">
        <v>1</v>
      </c>
      <c r="N54" s="109" t="s">
        <v>212</v>
      </c>
      <c r="O54" s="94" t="s">
        <v>1118</v>
      </c>
    </row>
    <row r="55" spans="1:19" ht="82.5" customHeight="1" x14ac:dyDescent="0.3">
      <c r="A55" s="113">
        <v>1142502</v>
      </c>
      <c r="B55" s="87" t="s">
        <v>1119</v>
      </c>
      <c r="C55" s="86" t="s">
        <v>30</v>
      </c>
      <c r="D55" s="87"/>
      <c r="E55" s="87"/>
      <c r="F55" s="88"/>
      <c r="G55" s="88"/>
      <c r="H55" s="88"/>
      <c r="I55" s="88"/>
      <c r="J55" s="87" t="s">
        <v>1114</v>
      </c>
      <c r="K55" s="90" t="s">
        <v>1022</v>
      </c>
      <c r="L55" s="91"/>
      <c r="M55" s="92">
        <v>2</v>
      </c>
      <c r="N55" s="109" t="s">
        <v>212</v>
      </c>
      <c r="O55" s="94" t="s">
        <v>1471</v>
      </c>
    </row>
    <row r="56" spans="1:19" ht="93.9" customHeight="1" x14ac:dyDescent="0.3">
      <c r="A56" s="101">
        <v>1138330</v>
      </c>
      <c r="B56" s="86" t="s">
        <v>1120</v>
      </c>
      <c r="C56" s="98" t="s">
        <v>1097</v>
      </c>
      <c r="D56" s="87" t="e">
        <f>INDEX('CSAProduct Family Data'!$D$2:'CSAProduct Family Data'!$D$100,MATCH(Current!A56,'CSAProduct Family Data'!$A$2:$A$100,0))</f>
        <v>#N/A</v>
      </c>
      <c r="E56" s="87" t="e">
        <f>INDEX('CSAProduct Family Data'!$C$2:'CSAProduct Family Data'!$C$100,MATCH(Current!A56,'CSAProduct Family Data'!$A$2:$A$100,0))</f>
        <v>#N/A</v>
      </c>
      <c r="F56" s="88" t="e">
        <f>IF((INDEX('Standalone CIP Data'!$E$2:'Standalone CIP Data'!$E$200,MATCH(Current!A56,'Standalone CIP Data'!$B$2:$B$200,0)))&gt;(INDEX('Standalone CIP Data'!$L$2:'Standalone CIP Data'!$L$200,MATCH(Current!A56,'Standalone CIP Data'!$B$2:$B$200,0))),(INDEX('Standalone CIP Data'!$E$2:'Standalone CIP Data'!$E$200,MATCH(Current!A56,'Standalone CIP Data'!$B$2:$B$200,0))),(INDEX('Standalone CIP Data'!$L$2:'Standalone CIP Data'!$L$200,MATCH(Current!A56,'Standalone CIP Data'!$B$2:$B$200,0))))</f>
        <v>#N/A</v>
      </c>
      <c r="G56" s="88" t="e">
        <f>IF((INDEX('Standalone CIP Data'!$L$2:'Standalone CIP Data'!$L$200,MATCH(Current!A56,'Standalone CIP Data'!$B$2:$B$200,0)))=0,"No Estimate",(INDEX('Standalone CIP Data'!$L$2:'Standalone CIP Data'!$L$200,MATCH(Current!A56,'Standalone CIP Data'!$B$2:$B$200,0))))</f>
        <v>#N/A</v>
      </c>
      <c r="H56" s="88" t="e">
        <f>IF((INDEX('Standalone CIP Data'!$E$2:'Standalone CIP Data'!$E$200,MATCH(Current!A56,'Standalone CIP Data'!$B$2:$B$200,0)))=0, "No identified funds budgeted",(INDEX('Standalone CIP Data'!$E$2:'Standalone CIP Data'!$E$200,MATCH(Current!A56,'Standalone CIP Data'!$B$2:$B$200,0))))</f>
        <v>#N/A</v>
      </c>
      <c r="I56" s="88" t="e">
        <f>IF((INDEX('Standalone CIP Data'!$E$2:'Standalone CIP Data'!$E$200,MATCH(Current!A56,'Standalone CIP Data'!$B$2:$B$200,0)))&gt;=(INDEX('Standalone CIP Data'!$L$2:'Standalone CIP Data'!$L$200,MATCH(Current!A56,'Standalone CIP Data'!$B$2:$B$200,0))),"Adequate funding identified - current is less than or equal to ITD budget","Inadequate funding identified - current estimate exceeds ITD budget")</f>
        <v>#N/A</v>
      </c>
      <c r="J56" s="90" t="s">
        <v>1485</v>
      </c>
      <c r="K56" s="104" t="s">
        <v>1486</v>
      </c>
      <c r="L56" s="91" t="str">
        <f>IFERROR(INDEX('Expense Report'!$E$2:$E$500,MATCH(A56,'Expense Report'!$A$2:$A$300,0)),"No dollars planned in Q1 2020")</f>
        <v>No dollars planned in Q1 2020</v>
      </c>
      <c r="M56" s="92">
        <v>1</v>
      </c>
      <c r="N56" s="109" t="s">
        <v>212</v>
      </c>
      <c r="O56" s="94" t="s">
        <v>1472</v>
      </c>
    </row>
    <row r="57" spans="1:19" ht="131.4" customHeight="1" x14ac:dyDescent="0.3">
      <c r="A57" s="147">
        <v>1138918</v>
      </c>
      <c r="B57" s="86" t="s">
        <v>170</v>
      </c>
      <c r="C57" s="98" t="s">
        <v>69</v>
      </c>
      <c r="D57" s="87"/>
      <c r="E57" s="87"/>
      <c r="F57" s="88">
        <v>958000</v>
      </c>
      <c r="G57" s="88"/>
      <c r="H57" s="88"/>
      <c r="I57" s="88"/>
      <c r="J57" s="90" t="s">
        <v>1483</v>
      </c>
      <c r="K57" s="90" t="s">
        <v>1484</v>
      </c>
      <c r="L57" s="91" t="str">
        <f>IFERROR(INDEX('Expense Report'!$E$2:$E$500,MATCH(A57,'Expense Report'!$A$2:$A$300,0)),"No dollars planned in Q1 2020")</f>
        <v>No dollars planned in Q1 2020</v>
      </c>
      <c r="M57" s="92">
        <v>3</v>
      </c>
      <c r="N57" s="109" t="s">
        <v>212</v>
      </c>
      <c r="O57" s="94" t="s">
        <v>1473</v>
      </c>
    </row>
    <row r="58" spans="1:19" ht="52.5" customHeight="1" x14ac:dyDescent="0.3">
      <c r="A58" s="147">
        <v>1139146</v>
      </c>
      <c r="B58" s="87" t="s">
        <v>1124</v>
      </c>
      <c r="C58" s="86" t="s">
        <v>1125</v>
      </c>
      <c r="D58" s="87"/>
      <c r="E58" s="87"/>
      <c r="F58" s="88"/>
      <c r="G58" s="88"/>
      <c r="H58" s="88"/>
      <c r="I58" s="88"/>
      <c r="J58" s="87" t="s">
        <v>1477</v>
      </c>
      <c r="K58" s="104" t="s">
        <v>1478</v>
      </c>
      <c r="L58" s="91"/>
      <c r="M58" s="92">
        <v>1</v>
      </c>
      <c r="N58" s="93" t="s">
        <v>1055</v>
      </c>
      <c r="O58" s="94" t="s">
        <v>1479</v>
      </c>
    </row>
    <row r="59" spans="1:19" ht="91.5" customHeight="1" x14ac:dyDescent="0.3">
      <c r="A59" s="147">
        <v>1129598</v>
      </c>
      <c r="B59" s="86" t="s">
        <v>165</v>
      </c>
      <c r="C59" s="86" t="s">
        <v>1097</v>
      </c>
      <c r="D59" s="87" t="str">
        <f>INDEX('CSAProduct Family Data'!$D$2:'CSAProduct Family Data'!$D$100,MATCH(Current!A59,'CSAProduct Family Data'!$A$2:$A$100,0))</f>
        <v>Four Creeks/Tiger Mountain Area</v>
      </c>
      <c r="E59" s="87" t="str">
        <f>INDEX('CSAProduct Family Data'!$C$2:'CSAProduct Family Data'!$C$100,MATCH(Current!A59,'CSAProduct Family Data'!$A$2:$A$100,0))</f>
        <v>Traffic Control/Safety</v>
      </c>
      <c r="F59" s="88">
        <f>IF((INDEX('Standalone CIP Data'!$E$2:'Standalone CIP Data'!$E$200,MATCH(Current!A59,'Standalone CIP Data'!$B$2:$B$200,0)))&gt;(INDEX('Standalone CIP Data'!$L$2:'Standalone CIP Data'!$L$200,MATCH(Current!A59,'Standalone CIP Data'!$B$2:$B$200,0))),(INDEX('Standalone CIP Data'!$E$2:'Standalone CIP Data'!$E$200,MATCH(Current!A59,'Standalone CIP Data'!$B$2:$B$200,0))),(INDEX('Standalone CIP Data'!$L$2:'Standalone CIP Data'!$L$200,MATCH(Current!A59,'Standalone CIP Data'!$B$2:$B$200,0))))</f>
        <v>7132000</v>
      </c>
      <c r="G59" s="88">
        <f>IF((INDEX('Standalone CIP Data'!$L$2:'Standalone CIP Data'!$L$200,MATCH(Current!A59,'Standalone CIP Data'!$B$2:$B$200,0)))=0,"No Estimate",(INDEX('Standalone CIP Data'!$L$2:'Standalone CIP Data'!$L$200,MATCH(Current!A59,'Standalone CIP Data'!$B$2:$B$200,0))))</f>
        <v>7132000</v>
      </c>
      <c r="H59" s="88">
        <f>IF((INDEX('Standalone CIP Data'!$E$2:'Standalone CIP Data'!$E$200,MATCH(Current!A59,'Standalone CIP Data'!$B$2:$B$200,0)))=0, "No identified funds budgeted",(INDEX('Standalone CIP Data'!$E$2:'Standalone CIP Data'!$E$200,MATCH(Current!A59,'Standalone CIP Data'!$B$2:$B$200,0))))</f>
        <v>2039000</v>
      </c>
      <c r="I59" s="88" t="str">
        <f>IF((INDEX('Standalone CIP Data'!$E$2:'Standalone CIP Data'!$E$200,MATCH(Current!A59,'Standalone CIP Data'!$B$2:$B$200,0)))&gt;=(INDEX('Standalone CIP Data'!$L$2:'Standalone CIP Data'!$L$200,MATCH(Current!A59,'Standalone CIP Data'!$B$2:$B$200,0))),"Adequate funding identified - current is less than or equal to ITD budget","Inadequate funding identified - current estimate exceeds ITD budget")</f>
        <v>Inadequate funding identified - current estimate exceeds ITD budget</v>
      </c>
      <c r="J59" s="90" t="s">
        <v>1487</v>
      </c>
      <c r="K59" s="104" t="s">
        <v>1488</v>
      </c>
      <c r="L59" s="91">
        <f>IFERROR(INDEX('Expense Report'!$E$2:$E$500,MATCH(A59,'Expense Report'!$A$2:$A$300,0)),"No dollars planned in Q1 2020")</f>
        <v>-0.12239999999999999</v>
      </c>
      <c r="M59" s="92">
        <v>1</v>
      </c>
      <c r="N59" s="93" t="s">
        <v>1055</v>
      </c>
      <c r="O59" s="94" t="s">
        <v>1474</v>
      </c>
    </row>
    <row r="60" spans="1:19" ht="44.25" customHeight="1" x14ac:dyDescent="0.3">
      <c r="A60" s="161" t="s">
        <v>1123</v>
      </c>
      <c r="B60" s="161"/>
      <c r="C60" s="161"/>
      <c r="D60" s="161"/>
      <c r="E60" s="161"/>
      <c r="F60" s="161"/>
      <c r="G60" s="161"/>
      <c r="H60" s="161"/>
      <c r="I60" s="161"/>
      <c r="J60" s="161"/>
      <c r="K60" s="161"/>
      <c r="L60" s="161"/>
      <c r="M60" s="161"/>
      <c r="N60" s="161"/>
      <c r="O60" s="161"/>
    </row>
    <row r="61" spans="1:19" ht="60.75" customHeight="1" x14ac:dyDescent="0.3">
      <c r="A61" s="132" t="s">
        <v>0</v>
      </c>
      <c r="B61" s="128" t="s">
        <v>1</v>
      </c>
      <c r="C61" s="128" t="s">
        <v>2</v>
      </c>
      <c r="D61" s="128" t="s">
        <v>1003</v>
      </c>
      <c r="E61" s="128" t="s">
        <v>3</v>
      </c>
      <c r="F61" s="128" t="s">
        <v>1004</v>
      </c>
      <c r="G61" s="128" t="s">
        <v>1005</v>
      </c>
      <c r="H61" s="128" t="s">
        <v>1006</v>
      </c>
      <c r="I61" s="128" t="s">
        <v>1007</v>
      </c>
      <c r="J61" s="128" t="s">
        <v>10</v>
      </c>
      <c r="K61" s="129" t="s">
        <v>11</v>
      </c>
      <c r="L61" s="129" t="s">
        <v>1008</v>
      </c>
      <c r="M61" s="129" t="s">
        <v>1009</v>
      </c>
      <c r="N61" s="129" t="s">
        <v>1010</v>
      </c>
      <c r="O61" s="128" t="s">
        <v>1011</v>
      </c>
    </row>
    <row r="62" spans="1:19" ht="63" customHeight="1" x14ac:dyDescent="0.3">
      <c r="A62" s="147">
        <v>1134080</v>
      </c>
      <c r="B62" s="86" t="s">
        <v>1122</v>
      </c>
      <c r="C62" s="98" t="s">
        <v>75</v>
      </c>
      <c r="D62" s="87" t="str">
        <f>INDEX('CSAProduct Family Data'!$D$2:'CSAProduct Family Data'!$D$100,MATCH(Current!A62,'CSAProduct Family Data'!$A$2:$A$100,0))</f>
        <v>Bear Creek/Sammamish Area</v>
      </c>
      <c r="E62" s="87" t="str">
        <f>INDEX('CSAProduct Family Data'!$C$2:'CSAProduct Family Data'!$C$100,MATCH(Current!A62,'CSAProduct Family Data'!$A$2:$A$100,0))</f>
        <v>Traffic Control/Safety</v>
      </c>
      <c r="F62" s="88">
        <f>IF((INDEX('Standalone CIP Data'!$E$2:'Standalone CIP Data'!$E$200,MATCH(Current!A62,'Standalone CIP Data'!$B$2:$B$200,0)))&gt;(INDEX('Standalone CIP Data'!$L$2:'Standalone CIP Data'!$L$200,MATCH(Current!A62,'Standalone CIP Data'!$B$2:$B$200,0))),(INDEX('Standalone CIP Data'!$E$2:'Standalone CIP Data'!$E$200,MATCH(Current!A62,'Standalone CIP Data'!$B$2:$B$200,0))),(INDEX('Standalone CIP Data'!$L$2:'Standalone CIP Data'!$L$200,MATCH(Current!A62,'Standalone CIP Data'!$B$2:$B$200,0))))</f>
        <v>150000</v>
      </c>
      <c r="G62" s="88">
        <f>IF((INDEX('Standalone CIP Data'!$L$2:'Standalone CIP Data'!$L$200,MATCH(Current!A62,'Standalone CIP Data'!$B$2:$B$200,0)))=0,"No Estimate",(INDEX('Standalone CIP Data'!$L$2:'Standalone CIP Data'!$L$200,MATCH(Current!A62,'Standalone CIP Data'!$B$2:$B$200,0))))</f>
        <v>150000</v>
      </c>
      <c r="H62" s="88">
        <f>IF((INDEX('Standalone CIP Data'!$E$2:'Standalone CIP Data'!$E$200,MATCH(Current!A62,'Standalone CIP Data'!$B$2:$B$200,0)))=0, "No identified funds budgeted",(INDEX('Standalone CIP Data'!$E$2:'Standalone CIP Data'!$E$200,MATCH(Current!A62,'Standalone CIP Data'!$B$2:$B$200,0))))</f>
        <v>150000</v>
      </c>
      <c r="I62" s="88" t="str">
        <f>IF((INDEX('Standalone CIP Data'!$E$2:'Standalone CIP Data'!$E$200,MATCH(Current!A62,'Standalone CIP Data'!$B$2:$B$200,0)))&gt;=(INDEX('Standalone CIP Data'!$L$2:'Standalone CIP Data'!$L$200,MATCH(Current!A62,'Standalone CIP Data'!$B$2:$B$200,0))),"Adequate funding identified - current is less than or equal to ITD budget","Inadequate funding identified - current estimate exceeds ITD budget")</f>
        <v>Adequate funding identified - current is less than or equal to ITD budget</v>
      </c>
      <c r="J62" s="90" t="s">
        <v>1059</v>
      </c>
      <c r="K62" s="104" t="s">
        <v>1018</v>
      </c>
      <c r="L62" s="91">
        <f>IFERROR(INDEX('Expense Report'!$E$2:$E$500,MATCH(A62,'Expense Report'!$A$2:$A$300,0)),"No dollars planned in Q1 2020")</f>
        <v>0.22416</v>
      </c>
      <c r="M62" s="92">
        <v>1</v>
      </c>
      <c r="N62" s="93" t="s">
        <v>1055</v>
      </c>
      <c r="O62" s="94" t="s">
        <v>1475</v>
      </c>
    </row>
    <row r="63" spans="1:19" ht="66" customHeight="1" x14ac:dyDescent="0.3">
      <c r="A63" s="113">
        <v>1139145</v>
      </c>
      <c r="B63" s="87" t="s">
        <v>202</v>
      </c>
      <c r="C63" s="86" t="s">
        <v>75</v>
      </c>
      <c r="D63" s="87"/>
      <c r="E63" s="87"/>
      <c r="F63" s="88"/>
      <c r="G63" s="88"/>
      <c r="H63" s="88"/>
      <c r="I63" s="88"/>
      <c r="J63" s="90" t="s">
        <v>1489</v>
      </c>
      <c r="K63" s="104" t="s">
        <v>1126</v>
      </c>
      <c r="L63" s="91"/>
      <c r="M63" s="92">
        <v>1</v>
      </c>
      <c r="N63" s="96" t="s">
        <v>1089</v>
      </c>
      <c r="O63" s="94" t="s">
        <v>1476</v>
      </c>
    </row>
    <row r="64" spans="1:19" ht="44.25" customHeight="1" x14ac:dyDescent="0.3">
      <c r="A64" s="161" t="s">
        <v>1127</v>
      </c>
      <c r="B64" s="161"/>
      <c r="C64" s="161"/>
      <c r="D64" s="161"/>
      <c r="E64" s="161"/>
      <c r="F64" s="161"/>
      <c r="G64" s="161"/>
      <c r="H64" s="161"/>
      <c r="I64" s="161"/>
      <c r="J64" s="161"/>
      <c r="K64" s="161"/>
      <c r="L64" s="161"/>
      <c r="M64" s="161"/>
      <c r="N64" s="161"/>
      <c r="O64" s="161"/>
    </row>
    <row r="65" spans="1:19" ht="60.75" customHeight="1" x14ac:dyDescent="0.3">
      <c r="A65" s="132" t="s">
        <v>0</v>
      </c>
      <c r="B65" s="128" t="s">
        <v>1</v>
      </c>
      <c r="C65" s="128" t="s">
        <v>2</v>
      </c>
      <c r="D65" s="128" t="s">
        <v>1003</v>
      </c>
      <c r="E65" s="128" t="s">
        <v>3</v>
      </c>
      <c r="F65" s="128" t="s">
        <v>1004</v>
      </c>
      <c r="G65" s="128" t="s">
        <v>1005</v>
      </c>
      <c r="H65" s="128" t="s">
        <v>1006</v>
      </c>
      <c r="I65" s="128" t="s">
        <v>1007</v>
      </c>
      <c r="J65" s="128" t="s">
        <v>10</v>
      </c>
      <c r="K65" s="129" t="s">
        <v>11</v>
      </c>
      <c r="L65" s="129" t="s">
        <v>1008</v>
      </c>
      <c r="M65" s="129" t="s">
        <v>1009</v>
      </c>
      <c r="N65" s="129" t="s">
        <v>1010</v>
      </c>
      <c r="O65" s="128" t="s">
        <v>1011</v>
      </c>
    </row>
    <row r="66" spans="1:19" ht="64.5" customHeight="1" x14ac:dyDescent="0.3">
      <c r="A66" s="101">
        <v>1130991</v>
      </c>
      <c r="B66" s="87" t="s">
        <v>26</v>
      </c>
      <c r="C66" s="86" t="s">
        <v>53</v>
      </c>
      <c r="D66" s="87" t="str">
        <f>INDEX('CSAProduct Family Data'!$D$2:'CSAProduct Family Data'!$D$100,MATCH(Current!A66,'CSAProduct Family Data'!$A$2:$A$100,0))</f>
        <v>Bear Creek/Sammamish Area; Four Creeks/Tiger Mountain Area; Greater Maple Valley/Cedar River Area; Vashon/Maury Island Area; SE King County Area; Snoqualmie Valley/NE King County Area; West King County Areas</v>
      </c>
      <c r="E66" s="87" t="str">
        <f>INDEX('CSAProduct Family Data'!$C$2:'CSAProduct Family Data'!$C$100,MATCH(Current!A66,'CSAProduct Family Data'!$A$2:$A$100,0))</f>
        <v>Drainage</v>
      </c>
      <c r="F66" s="88" t="s">
        <v>1128</v>
      </c>
      <c r="G66" s="88" t="s">
        <v>1128</v>
      </c>
      <c r="H66" s="88" t="s">
        <v>1128</v>
      </c>
      <c r="I66" s="88" t="s">
        <v>1128</v>
      </c>
      <c r="J66" s="86" t="s">
        <v>1017</v>
      </c>
      <c r="K66" s="90" t="s">
        <v>1022</v>
      </c>
      <c r="L66" s="91" t="str">
        <f>IFERROR(INDEX('Expense Report'!$E$2:$E$500,MATCH(A66,'Expense Report'!$A$2:$A$300,0)),"No dollars planned in Q1 2020")</f>
        <v>No dollars planned in Q1 2020</v>
      </c>
      <c r="M66" s="92">
        <v>1</v>
      </c>
      <c r="N66" s="142" t="s">
        <v>1014</v>
      </c>
      <c r="O66" s="103" t="s">
        <v>1490</v>
      </c>
      <c r="P66" s="5"/>
    </row>
    <row r="67" spans="1:19" ht="58.5" hidden="1" customHeight="1" x14ac:dyDescent="0.3">
      <c r="A67" s="101">
        <v>1125758</v>
      </c>
      <c r="B67" s="87" t="s">
        <v>56</v>
      </c>
      <c r="C67" s="86" t="s">
        <v>57</v>
      </c>
      <c r="D67" s="87" t="e">
        <f>INDEX('[1]CSAProduct Family Data'!$D$2:'[1]CSAProduct Family Data'!$D$100,MATCH([1]Current!A51,'[1]CSAProduct Family Data'!$A$2:$A$100,0))</f>
        <v>#REF!</v>
      </c>
      <c r="E67" s="87" t="e">
        <f>INDEX('[1]CSAProduct Family Data'!$C$2:'[1]CSAProduct Family Data'!$C$100,MATCH([1]Current!A51,'[1]CSAProduct Family Data'!$A$2:$A$100,0))</f>
        <v>#REF!</v>
      </c>
      <c r="F67" s="88" t="e">
        <f>IF((INDEX('[1]Standalone CIP Data'!$E$2:'[1]Standalone CIP Data'!$E$200,MATCH([1]Current!A51,'[1]Standalone CIP Data'!$B$2:$B$200,0)))&gt;(INDEX('[1]Standalone CIP Data'!$L$2:'[1]Standalone CIP Data'!$L$200,MATCH([1]Current!A51,'[1]Standalone CIP Data'!$B$2:$B$200,0))),(INDEX('[1]Standalone CIP Data'!$E$2:'[1]Standalone CIP Data'!$E$200,MATCH([1]Current!A51,'[1]Standalone CIP Data'!$B$2:$B$200,0))),(INDEX('[1]Standalone CIP Data'!$L$2:'[1]Standalone CIP Data'!$L$200,MATCH([1]Current!A51,'[1]Standalone CIP Data'!$B$2:$B$200,0))))</f>
        <v>#REF!</v>
      </c>
      <c r="G67" s="88" t="e">
        <f>IF((INDEX('[1]Standalone CIP Data'!$L$2:'[1]Standalone CIP Data'!$L$200,MATCH([1]Current!A51,'[1]Standalone CIP Data'!$B$2:$B$200,0)))=0,"No Estimate",(INDEX('[1]Standalone CIP Data'!$L$2:'[1]Standalone CIP Data'!$L$200,MATCH([1]Current!A51,'[1]Standalone CIP Data'!$B$2:$B$200,0))))</f>
        <v>#REF!</v>
      </c>
      <c r="H67" s="88" t="e">
        <f>IF((INDEX('[1]Standalone CIP Data'!$E$2:'[1]Standalone CIP Data'!$E$200,MATCH([1]Current!A51,'[1]Standalone CIP Data'!$B$2:$B$200,0)))=0, "No identified funds budgeted",(INDEX('[1]Standalone CIP Data'!$E$2:'[1]Standalone CIP Data'!$E$200,MATCH([1]Current!A51,'[1]Standalone CIP Data'!$B$2:$B$200,0))))</f>
        <v>#REF!</v>
      </c>
      <c r="I67" s="87" t="e">
        <f>IF((INDEX('[1]Standalone CIP Data'!$E$2:'[1]Standalone CIP Data'!$E$200,MATCH([1]Current!A51,'[1]Standalone CIP Data'!$B$2:$B$200,0)))&gt;=(INDEX('[1]Standalone CIP Data'!$L$2:'[1]Standalone CIP Data'!$L$200,MATCH([1]Current!A51,'[1]Standalone CIP Data'!$B$2:$B$200,0))),"Adequate funding identified - current is less than or equal to ITD budget","Inadequate funding identified - current estimate exceeds ITD budget")</f>
        <v>#REF!</v>
      </c>
      <c r="J67" s="95" t="s">
        <v>1034</v>
      </c>
      <c r="K67" s="90" t="s">
        <v>1022</v>
      </c>
      <c r="L67" s="91" t="str">
        <f>IFERROR(INDEX('[1]Expense Report'!$E$2:$E$500,MATCH(A67,'[1]Expense Report'!$A$2:$A$300,0)),"No dollars planned in Q1 2020")</f>
        <v>No dollars planned in Q1 2020</v>
      </c>
      <c r="M67" s="92">
        <v>1</v>
      </c>
      <c r="N67" s="142" t="s">
        <v>214</v>
      </c>
      <c r="O67" s="103" t="s">
        <v>1129</v>
      </c>
    </row>
    <row r="68" spans="1:19" ht="73.5" hidden="1" customHeight="1" x14ac:dyDescent="0.3">
      <c r="A68" s="101">
        <v>1130707</v>
      </c>
      <c r="B68" s="87" t="s">
        <v>1130</v>
      </c>
      <c r="C68" s="86" t="s">
        <v>120</v>
      </c>
      <c r="D68" s="87" t="e">
        <f>INDEX('[1]CSAProduct Family Data'!$D$2:'[1]CSAProduct Family Data'!$D$100,MATCH([1]Current!A52,'[1]CSAProduct Family Data'!$A$2:$A$100,0))</f>
        <v>#REF!</v>
      </c>
      <c r="E68" s="87" t="e">
        <f>INDEX('[1]CSAProduct Family Data'!$C$2:'[1]CSAProduct Family Data'!$C$100,MATCH([1]Current!A52,'[1]CSAProduct Family Data'!$A$2:$A$100,0))</f>
        <v>#REF!</v>
      </c>
      <c r="F68" s="88" t="e">
        <f>IF((INDEX('[1]Standalone CIP Data'!$E$2:'[1]Standalone CIP Data'!$E$200,MATCH([1]Current!A52,'[1]Standalone CIP Data'!$B$2:$B$200,0)))&gt;(INDEX('[1]Standalone CIP Data'!$L$2:'[1]Standalone CIP Data'!$L$200,MATCH([1]Current!A52,'[1]Standalone CIP Data'!$B$2:$B$200,0))),(INDEX('[1]Standalone CIP Data'!$E$2:'[1]Standalone CIP Data'!$E$200,MATCH([1]Current!A52,'[1]Standalone CIP Data'!$B$2:$B$200,0))),(INDEX('[1]Standalone CIP Data'!$L$2:'[1]Standalone CIP Data'!$L$200,MATCH([1]Current!A52,'[1]Standalone CIP Data'!$B$2:$B$200,0))))</f>
        <v>#REF!</v>
      </c>
      <c r="G68" s="88" t="e">
        <f>IF((INDEX('[1]Standalone CIP Data'!$L$2:'[1]Standalone CIP Data'!$L$200,MATCH([1]Current!A52,'[1]Standalone CIP Data'!$B$2:$B$200,0)))=0,"No Estimate",(INDEX('[1]Standalone CIP Data'!$L$2:'[1]Standalone CIP Data'!$L$200,MATCH([1]Current!A52,'[1]Standalone CIP Data'!$B$2:$B$200,0))))</f>
        <v>#REF!</v>
      </c>
      <c r="H68" s="88" t="e">
        <f>IF((INDEX('[1]Standalone CIP Data'!$E$2:'[1]Standalone CIP Data'!$E$200,MATCH([1]Current!A52,'[1]Standalone CIP Data'!$B$2:$B$200,0)))=0, "No identified funds budgeted",(INDEX('[1]Standalone CIP Data'!$E$2:'[1]Standalone CIP Data'!$E$200,MATCH([1]Current!A52,'[1]Standalone CIP Data'!$B$2:$B$200,0))))</f>
        <v>#REF!</v>
      </c>
      <c r="I68" s="87" t="e">
        <f>IF((INDEX('[1]Standalone CIP Data'!$E$2:'[1]Standalone CIP Data'!$E$200,MATCH([1]Current!A52,'[1]Standalone CIP Data'!$B$2:$B$200,0)))&gt;=(INDEX('[1]Standalone CIP Data'!$L$2:'[1]Standalone CIP Data'!$L$200,MATCH([1]Current!A52,'[1]Standalone CIP Data'!$B$2:$B$200,0))),"Adequate funding identified - current is less than or equal to ITD budget","Inadequate funding identified - current estimate exceeds ITD budget")</f>
        <v>#REF!</v>
      </c>
      <c r="J68" s="110" t="s">
        <v>1034</v>
      </c>
      <c r="K68" s="110" t="s">
        <v>1071</v>
      </c>
      <c r="L68" s="114">
        <f>IFERROR(INDEX('[1]Expense Report'!$E$2:$E$500,MATCH(A68,'[1]Expense Report'!$A$2:$A$300,0)),"No dollars planned in Q1 2020")</f>
        <v>-0.34946666666666665</v>
      </c>
      <c r="M68" s="92">
        <v>1</v>
      </c>
      <c r="N68" s="142" t="s">
        <v>214</v>
      </c>
      <c r="O68" s="103" t="s">
        <v>1131</v>
      </c>
    </row>
    <row r="69" spans="1:19" ht="66" hidden="1" customHeight="1" x14ac:dyDescent="0.3">
      <c r="A69" s="149" t="s">
        <v>44</v>
      </c>
      <c r="B69" s="87" t="s">
        <v>1132</v>
      </c>
      <c r="C69" s="86" t="s">
        <v>120</v>
      </c>
      <c r="D69" s="87"/>
      <c r="E69" s="87"/>
      <c r="F69" s="88"/>
      <c r="G69" s="88"/>
      <c r="H69" s="88"/>
      <c r="I69" s="87"/>
      <c r="J69" s="95" t="s">
        <v>1070</v>
      </c>
      <c r="K69" s="90" t="s">
        <v>1022</v>
      </c>
      <c r="L69" s="91"/>
      <c r="M69" s="92">
        <v>1</v>
      </c>
      <c r="N69" s="142" t="s">
        <v>214</v>
      </c>
      <c r="O69" s="103" t="s">
        <v>1133</v>
      </c>
    </row>
    <row r="70" spans="1:19" ht="66" customHeight="1" x14ac:dyDescent="0.3">
      <c r="A70" s="101">
        <v>1130991</v>
      </c>
      <c r="B70" s="87" t="s">
        <v>1134</v>
      </c>
      <c r="C70" s="86" t="s">
        <v>53</v>
      </c>
      <c r="D70" s="87"/>
      <c r="E70" s="87"/>
      <c r="F70" s="88"/>
      <c r="G70" s="88"/>
      <c r="H70" s="88"/>
      <c r="I70" s="87"/>
      <c r="J70" s="86" t="s">
        <v>1017</v>
      </c>
      <c r="K70" s="90" t="s">
        <v>1022</v>
      </c>
      <c r="L70" s="91"/>
      <c r="M70" s="92">
        <v>1</v>
      </c>
      <c r="N70" s="142" t="s">
        <v>1014</v>
      </c>
      <c r="O70" s="103" t="s">
        <v>1491</v>
      </c>
    </row>
    <row r="71" spans="1:19" ht="79.5" customHeight="1" x14ac:dyDescent="0.3">
      <c r="A71" s="101">
        <v>1132710</v>
      </c>
      <c r="B71" s="86" t="s">
        <v>103</v>
      </c>
      <c r="C71" s="86" t="s">
        <v>1135</v>
      </c>
      <c r="D71" s="87" t="str">
        <f>INDEX('CSAProduct Family Data'!$D$2:'CSAProduct Family Data'!$D$100,MATCH(Current!A71,'CSAProduct Family Data'!$A$2:$A$100,0))</f>
        <v>Bear Creek/Sammamish Area</v>
      </c>
      <c r="E71" s="87" t="str">
        <f>INDEX('CSAProduct Family Data'!$C$2:'CSAProduct Family Data'!$C$100,MATCH(Current!A71,'CSAProduct Family Data'!$A$2:$A$100,0))</f>
        <v>Drainage</v>
      </c>
      <c r="F71" s="88">
        <f>IF((INDEX('Standalone CIP Data'!$E$2:'Standalone CIP Data'!$E$200,MATCH(Current!A71,'Standalone CIP Data'!$B$2:$B$200,0)))&gt;(INDEX('Standalone CIP Data'!$L$2:'Standalone CIP Data'!$L$200,MATCH(Current!A71,'Standalone CIP Data'!$B$2:$B$200,0))),(INDEX('Standalone CIP Data'!$E$2:'Standalone CIP Data'!$E$200,MATCH(Current!A71,'Standalone CIP Data'!$B$2:$B$200,0))),(INDEX('Standalone CIP Data'!$L$2:'Standalone CIP Data'!$L$200,MATCH(Current!A71,'Standalone CIP Data'!$B$2:$B$200,0))))</f>
        <v>382650</v>
      </c>
      <c r="G71" s="88">
        <f>IF((INDEX('Standalone CIP Data'!$L$2:'Standalone CIP Data'!$L$200,MATCH(Current!A71,'Standalone CIP Data'!$B$2:$B$200,0)))=0,"No Estimate",(INDEX('Standalone CIP Data'!$L$2:'Standalone CIP Data'!$L$200,MATCH(Current!A71,'Standalone CIP Data'!$B$2:$B$200,0))))</f>
        <v>382650</v>
      </c>
      <c r="H71" s="88">
        <f>IF((INDEX('Standalone CIP Data'!$E$2:'Standalone CIP Data'!$E$200,MATCH(Current!A71,'Standalone CIP Data'!$B$2:$B$200,0)))=0, "No identified funds budgeted",(INDEX('Standalone CIP Data'!$E$2:'Standalone CIP Data'!$E$200,MATCH(Current!A71,'Standalone CIP Data'!$B$2:$B$200,0))))</f>
        <v>100000</v>
      </c>
      <c r="I71" s="87" t="str">
        <f>IF((INDEX('Standalone CIP Data'!$E$2:'Standalone CIP Data'!$E$200,MATCH(Current!A71,'Standalone CIP Data'!$B$2:$B$200,0)))&gt;=(INDEX('Standalone CIP Data'!$L$2:'Standalone CIP Data'!$L$200,MATCH(Current!A71,'Standalone CIP Data'!$B$2:$B$200,0))),"Adequate funding identified - current is less than or equal to ITD budget","Inadequate funding identified - current estimate exceeds ITD budget")</f>
        <v>Inadequate funding identified - current estimate exceeds ITD budget</v>
      </c>
      <c r="J71" s="95" t="s">
        <v>1113</v>
      </c>
      <c r="K71" s="90" t="s">
        <v>1022</v>
      </c>
      <c r="L71" s="91" t="str">
        <f>IFERROR(INDEX('Expense Report'!$E$2:$E$500,MATCH(A71,'Expense Report'!$A$2:$A$300,0)),"No dollars planned in Q1 2020")</f>
        <v>No dollars planned in Q1 2020</v>
      </c>
      <c r="M71" s="92">
        <v>2</v>
      </c>
      <c r="N71" s="109" t="s">
        <v>212</v>
      </c>
      <c r="O71" s="94" t="s">
        <v>1492</v>
      </c>
    </row>
    <row r="72" spans="1:19" ht="65.25" customHeight="1" x14ac:dyDescent="0.3">
      <c r="A72" s="101">
        <v>1130710</v>
      </c>
      <c r="B72" s="86" t="s">
        <v>1136</v>
      </c>
      <c r="C72" s="86" t="s">
        <v>120</v>
      </c>
      <c r="D72" s="87" t="str">
        <f>INDEX('CSAProduct Family Data'!$D$2:'CSAProduct Family Data'!$D$100,MATCH(Current!A72,'CSAProduct Family Data'!$A$2:$A$100,0))</f>
        <v>SE King County Area</v>
      </c>
      <c r="E72" s="87" t="str">
        <f>INDEX('CSAProduct Family Data'!$C$2:'CSAProduct Family Data'!$C$100,MATCH(Current!A72,'CSAProduct Family Data'!$A$2:$A$100,0))</f>
        <v>Drainage</v>
      </c>
      <c r="F72" s="88">
        <f>IF((INDEX('Standalone CIP Data'!$E$2:'Standalone CIP Data'!$E$200,MATCH(Current!A72,'Standalone CIP Data'!$B$2:$B$200,0)))&gt;(INDEX('Standalone CIP Data'!$L$2:'Standalone CIP Data'!$L$200,MATCH(Current!A72,'Standalone CIP Data'!$B$2:$B$200,0))),(INDEX('Standalone CIP Data'!$E$2:'Standalone CIP Data'!$E$200,MATCH(Current!A72,'Standalone CIP Data'!$B$2:$B$200,0))),(INDEX('Standalone CIP Data'!$L$2:'Standalone CIP Data'!$L$200,MATCH(Current!A72,'Standalone CIP Data'!$B$2:$B$200,0))))</f>
        <v>900000</v>
      </c>
      <c r="G72" s="88">
        <f>IF((INDEX('Standalone CIP Data'!$L$2:'Standalone CIP Data'!$L$200,MATCH(Current!A72,'Standalone CIP Data'!$B$2:$B$200,0)))=0,"No Estimate",(INDEX('Standalone CIP Data'!$L$2:'Standalone CIP Data'!$L$200,MATCH(Current!A72,'Standalone CIP Data'!$B$2:$B$200,0))))</f>
        <v>900000</v>
      </c>
      <c r="H72" s="88">
        <f>IF((INDEX('Standalone CIP Data'!$E$2:'Standalone CIP Data'!$E$200,MATCH(Current!A72,'Standalone CIP Data'!$B$2:$B$200,0)))=0, "No identified funds budgeted",(INDEX('Standalone CIP Data'!$E$2:'Standalone CIP Data'!$E$200,MATCH(Current!A72,'Standalone CIP Data'!$B$2:$B$200,0))))</f>
        <v>190000</v>
      </c>
      <c r="I72" s="87" t="str">
        <f>IF((INDEX('Standalone CIP Data'!$E$2:'Standalone CIP Data'!$E$200,MATCH(Current!A72,'Standalone CIP Data'!$B$2:$B$200,0)))&gt;=(INDEX('Standalone CIP Data'!$L$2:'Standalone CIP Data'!$L$200,MATCH(Current!A72,'Standalone CIP Data'!$B$2:$B$200,0))),"Adequate funding identified - current is less than or equal to ITD budget","Inadequate funding identified - current estimate exceeds ITD budget")</f>
        <v>Inadequate funding identified - current estimate exceeds ITD budget</v>
      </c>
      <c r="J72" s="95" t="s">
        <v>1137</v>
      </c>
      <c r="K72" s="95" t="s">
        <v>1103</v>
      </c>
      <c r="L72" s="91">
        <f>IFERROR(INDEX('Expense Report'!$E$2:$E$500,MATCH(A72,'Expense Report'!$A$2:$A$300,0)),"No dollars planned in Q1 2020")</f>
        <v>0.14069999999999999</v>
      </c>
      <c r="M72" s="92">
        <v>3</v>
      </c>
      <c r="N72" s="109" t="s">
        <v>212</v>
      </c>
      <c r="O72" s="156" t="s">
        <v>1493</v>
      </c>
    </row>
    <row r="73" spans="1:19" ht="101.1" customHeight="1" x14ac:dyDescent="0.3">
      <c r="A73" s="101">
        <v>1129595</v>
      </c>
      <c r="B73" s="86" t="s">
        <v>1138</v>
      </c>
      <c r="C73" s="86" t="s">
        <v>120</v>
      </c>
      <c r="D73" s="87" t="str">
        <f>INDEX('CSAProduct Family Data'!$D$2:'CSAProduct Family Data'!$D$100,MATCH(Current!A73,'CSAProduct Family Data'!$A$2:$A$100,0))</f>
        <v>Snoqualmie Valley/NE King County Area</v>
      </c>
      <c r="E73" s="87" t="str">
        <f>INDEX('CSAProduct Family Data'!$C$2:'CSAProduct Family Data'!$C$100,MATCH(Current!A73,'CSAProduct Family Data'!$A$2:$A$100,0))</f>
        <v>Drainage</v>
      </c>
      <c r="F73" s="88">
        <f>IF((INDEX('Standalone CIP Data'!$E$2:'Standalone CIP Data'!$E$200,MATCH(Current!A73,'Standalone CIP Data'!$B$2:$B$200,0)))&gt;(INDEX('Standalone CIP Data'!$L$2:'Standalone CIP Data'!$L$200,MATCH(Current!A73,'Standalone CIP Data'!$B$2:$B$200,0))),(INDEX('Standalone CIP Data'!$E$2:'Standalone CIP Data'!$E$200,MATCH(Current!A73,'Standalone CIP Data'!$B$2:$B$200,0))),(INDEX('Standalone CIP Data'!$L$2:'Standalone CIP Data'!$L$200,MATCH(Current!A73,'Standalone CIP Data'!$B$2:$B$200,0))))</f>
        <v>2300000</v>
      </c>
      <c r="G73" s="88">
        <f>IF((INDEX('Standalone CIP Data'!$L$2:'Standalone CIP Data'!$L$200,MATCH(Current!A73,'Standalone CIP Data'!$B$2:$B$200,0)))=0,"No Estimate",(INDEX('Standalone CIP Data'!$L$2:'Standalone CIP Data'!$L$200,MATCH(Current!A73,'Standalone CIP Data'!$B$2:$B$200,0))))</f>
        <v>2300000</v>
      </c>
      <c r="H73" s="88">
        <f>IF((INDEX('Standalone CIP Data'!$E$2:'Standalone CIP Data'!$E$200,MATCH(Current!A73,'Standalone CIP Data'!$B$2:$B$200,0)))=0, "No identified funds budgeted",(INDEX('Standalone CIP Data'!$E$2:'Standalone CIP Data'!$E$200,MATCH(Current!A73,'Standalone CIP Data'!$B$2:$B$200,0))))</f>
        <v>2300000</v>
      </c>
      <c r="I73" s="87" t="str">
        <f>IF((INDEX('Standalone CIP Data'!$E$2:'Standalone CIP Data'!$E$200,MATCH(Current!A73,'Standalone CIP Data'!$B$2:$B$200,0)))&gt;=(INDEX('Standalone CIP Data'!$L$2:'Standalone CIP Data'!$L$200,MATCH(Current!A73,'Standalone CIP Data'!$B$2:$B$200,0))),"Adequate funding identified - current is less than or equal to ITD budget","Inadequate funding identified - current estimate exceeds ITD budget")</f>
        <v>Adequate funding identified - current is less than or equal to ITD budget</v>
      </c>
      <c r="J73" s="95" t="s">
        <v>1116</v>
      </c>
      <c r="K73" s="90" t="s">
        <v>1110</v>
      </c>
      <c r="L73" s="91">
        <f>IFERROR(INDEX('Expense Report'!$E$2:$E$500,MATCH(A73,'Expense Report'!$A$2:$A$300,0)),"No dollars planned in Q1 2020")</f>
        <v>0.10451851851851852</v>
      </c>
      <c r="M73" s="92">
        <v>3</v>
      </c>
      <c r="N73" s="109" t="s">
        <v>212</v>
      </c>
      <c r="O73" s="94" t="s">
        <v>1494</v>
      </c>
    </row>
    <row r="74" spans="1:19" ht="51" customHeight="1" x14ac:dyDescent="0.3">
      <c r="A74" s="101">
        <v>1129596</v>
      </c>
      <c r="B74" s="86" t="s">
        <v>1139</v>
      </c>
      <c r="C74" s="86" t="s">
        <v>120</v>
      </c>
      <c r="D74" s="87" t="str">
        <f>INDEX('CSAProduct Family Data'!$D$2:'CSAProduct Family Data'!$D$100,MATCH(Current!A74,'CSAProduct Family Data'!$A$2:$A$100,0))</f>
        <v>Snoqualmie Valley/NE King County Area</v>
      </c>
      <c r="E74" s="87" t="str">
        <f>INDEX('CSAProduct Family Data'!$C$2:'CSAProduct Family Data'!$C$100,MATCH(Current!A74,'CSAProduct Family Data'!$A$2:$A$100,0))</f>
        <v>Drainage</v>
      </c>
      <c r="F74" s="88">
        <f>IF((INDEX('Standalone CIP Data'!$E$2:'Standalone CIP Data'!$E$200,MATCH(Current!A74,'Standalone CIP Data'!$B$2:$B$200,0)))&gt;(INDEX('Standalone CIP Data'!$L$2:'Standalone CIP Data'!$L$200,MATCH(Current!A74,'Standalone CIP Data'!$B$2:$B$200,0))),(INDEX('Standalone CIP Data'!$E$2:'Standalone CIP Data'!$E$200,MATCH(Current!A74,'Standalone CIP Data'!$B$2:$B$200,0))),(INDEX('Standalone CIP Data'!$L$2:'Standalone CIP Data'!$L$200,MATCH(Current!A74,'Standalone CIP Data'!$B$2:$B$200,0))))</f>
        <v>2750000</v>
      </c>
      <c r="G74" s="88">
        <f>IF((INDEX('Standalone CIP Data'!$L$2:'Standalone CIP Data'!$L$200,MATCH(Current!A74,'Standalone CIP Data'!$B$2:$B$200,0)))=0,"No Estimate",(INDEX('Standalone CIP Data'!$L$2:'Standalone CIP Data'!$L$200,MATCH(Current!A74,'Standalone CIP Data'!$B$2:$B$200,0))))</f>
        <v>2750000</v>
      </c>
      <c r="H74" s="88">
        <f>IF((INDEX('Standalone CIP Data'!$E$2:'Standalone CIP Data'!$E$200,MATCH(Current!A74,'Standalone CIP Data'!$B$2:$B$200,0)))=0, "No identified funds budgeted",(INDEX('Standalone CIP Data'!$E$2:'Standalone CIP Data'!$E$200,MATCH(Current!A74,'Standalone CIP Data'!$B$2:$B$200,0))))</f>
        <v>2750000</v>
      </c>
      <c r="I74" s="87" t="str">
        <f>IF((INDEX('Standalone CIP Data'!$E$2:'Standalone CIP Data'!$E$200,MATCH(Current!A74,'Standalone CIP Data'!$B$2:$B$200,0)))&gt;=(INDEX('Standalone CIP Data'!$L$2:'Standalone CIP Data'!$L$200,MATCH(Current!A74,'Standalone CIP Data'!$B$2:$B$200,0))),"Adequate funding identified - current is less than or equal to ITD budget","Inadequate funding identified - current estimate exceeds ITD budget")</f>
        <v>Adequate funding identified - current is less than or equal to ITD budget</v>
      </c>
      <c r="J74" s="95" t="s">
        <v>1116</v>
      </c>
      <c r="K74" s="90" t="s">
        <v>1110</v>
      </c>
      <c r="L74" s="91">
        <f>IFERROR(INDEX('Expense Report'!$E$2:$E$500,MATCH(A74,'Expense Report'!$A$2:$A$300,0)),"No dollars planned in Q1 2020")</f>
        <v>0.12414814814814815</v>
      </c>
      <c r="M74" s="92">
        <v>3</v>
      </c>
      <c r="N74" s="109" t="s">
        <v>212</v>
      </c>
      <c r="O74" s="94" t="s">
        <v>1140</v>
      </c>
    </row>
    <row r="75" spans="1:19" ht="73.5" customHeight="1" x14ac:dyDescent="0.3">
      <c r="A75" s="101">
        <v>1138339</v>
      </c>
      <c r="B75" s="86" t="s">
        <v>1141</v>
      </c>
      <c r="C75" s="86" t="s">
        <v>1142</v>
      </c>
      <c r="D75" s="87"/>
      <c r="E75" s="87"/>
      <c r="F75" s="88"/>
      <c r="G75" s="88"/>
      <c r="H75" s="88"/>
      <c r="I75" s="87"/>
      <c r="J75" s="90" t="s">
        <v>1143</v>
      </c>
      <c r="K75" s="90" t="s">
        <v>1022</v>
      </c>
      <c r="L75" s="91" t="str">
        <f>IFERROR(INDEX('Expense Report'!$E$2:$E$500,MATCH(A75,'Expense Report'!$A$2:$A$300,0)),"No dollars planned in Q1 2020")</f>
        <v>No dollars planned in Q1 2020</v>
      </c>
      <c r="M75" s="92">
        <v>2</v>
      </c>
      <c r="N75" s="109" t="s">
        <v>212</v>
      </c>
      <c r="O75" s="103" t="s">
        <v>1144</v>
      </c>
    </row>
    <row r="76" spans="1:19" ht="64.5" customHeight="1" x14ac:dyDescent="0.3">
      <c r="A76" s="101">
        <v>1131511</v>
      </c>
      <c r="B76" s="86" t="s">
        <v>1145</v>
      </c>
      <c r="C76" s="86" t="s">
        <v>1135</v>
      </c>
      <c r="D76" s="87" t="str">
        <f>INDEX('CSAProduct Family Data'!$D$2:'CSAProduct Family Data'!$D$100,MATCH(Current!A76,'CSAProduct Family Data'!$A$2:$A$100,0))</f>
        <v>Bear Creek/Sammamish Area</v>
      </c>
      <c r="E76" s="87" t="str">
        <f>INDEX('CSAProduct Family Data'!$C$2:'CSAProduct Family Data'!$C$100,MATCH(Current!A76,'CSAProduct Family Data'!$A$2:$A$100,0))</f>
        <v>Drainage</v>
      </c>
      <c r="F76" s="88">
        <f>IF((INDEX('Standalone CIP Data'!$E$2:'Standalone CIP Data'!$E$200,MATCH(Current!A76,'Standalone CIP Data'!$B$2:$B$200,0)))&gt;(INDEX('Standalone CIP Data'!$L$2:'Standalone CIP Data'!$L$200,MATCH(Current!A76,'Standalone CIP Data'!$B$2:$B$200,0))),(INDEX('Standalone CIP Data'!$E$2:'Standalone CIP Data'!$E$200,MATCH(Current!A76,'Standalone CIP Data'!$B$2:$B$200,0))),(INDEX('Standalone CIP Data'!$L$2:'Standalone CIP Data'!$L$200,MATCH(Current!A76,'Standalone CIP Data'!$B$2:$B$200,0))))</f>
        <v>400850</v>
      </c>
      <c r="G76" s="88">
        <f>IF((INDEX('Standalone CIP Data'!$L$2:'Standalone CIP Data'!$L$200,MATCH(Current!A76,'Standalone CIP Data'!$B$2:$B$200,0)))=0,"No Estimate",(INDEX('Standalone CIP Data'!$L$2:'Standalone CIP Data'!$L$200,MATCH(Current!A76,'Standalone CIP Data'!$B$2:$B$200,0))))</f>
        <v>400850</v>
      </c>
      <c r="H76" s="88">
        <f>IF((INDEX('Standalone CIP Data'!$E$2:'Standalone CIP Data'!$E$200,MATCH(Current!A76,'Standalone CIP Data'!$B$2:$B$200,0)))=0, "No identified funds budgeted",(INDEX('Standalone CIP Data'!$E$2:'Standalone CIP Data'!$E$200,MATCH(Current!A76,'Standalone CIP Data'!$B$2:$B$200,0))))</f>
        <v>160000</v>
      </c>
      <c r="I76" s="87" t="str">
        <f>IF((INDEX('Standalone CIP Data'!$E$2:'Standalone CIP Data'!$E$200,MATCH(Current!A76,'Standalone CIP Data'!$B$2:$B$200,0)))&gt;=(INDEX('Standalone CIP Data'!$L$2:'Standalone CIP Data'!$L$200,MATCH(Current!A76,'Standalone CIP Data'!$B$2:$B$200,0))),"Adequate funding identified - current is less than or equal to ITD budget","Inadequate funding identified - current estimate exceeds ITD budget")</f>
        <v>Inadequate funding identified - current estimate exceeds ITD budget</v>
      </c>
      <c r="J76" s="95" t="s">
        <v>1146</v>
      </c>
      <c r="K76" s="90" t="s">
        <v>1022</v>
      </c>
      <c r="L76" s="91" t="str">
        <f>IFERROR(INDEX('Expense Report'!$E$2:$E$500,MATCH(A76,'Expense Report'!$A$2:$A$300,0)),"No dollars planned in Q1 2020")</f>
        <v>No dollars planned in Q1 2020</v>
      </c>
      <c r="M76" s="92">
        <v>3</v>
      </c>
      <c r="N76" s="109" t="s">
        <v>212</v>
      </c>
      <c r="O76" s="94" t="s">
        <v>1147</v>
      </c>
    </row>
    <row r="77" spans="1:19" ht="83.25" customHeight="1" x14ac:dyDescent="0.3">
      <c r="A77" s="115">
        <v>1127589</v>
      </c>
      <c r="B77" s="111" t="s">
        <v>99</v>
      </c>
      <c r="C77" s="111" t="s">
        <v>100</v>
      </c>
      <c r="D77" s="87" t="str">
        <f>INDEX('CSAProduct Family Data'!$D$2:'CSAProduct Family Data'!$D$100,MATCH(Current!A77,'CSAProduct Family Data'!$A$2:$A$100,0))</f>
        <v>Bear Creek/Sammamish Area</v>
      </c>
      <c r="E77" s="87" t="str">
        <f>INDEX('CSAProduct Family Data'!$C$2:'CSAProduct Family Data'!$C$100,MATCH(Current!A77,'CSAProduct Family Data'!$A$2:$A$100,0))</f>
        <v>Traffic Control/Safety</v>
      </c>
      <c r="F77" s="88">
        <f>IF((INDEX('CW CIP Data'!$E$2:'CW CIP Data'!$E$200,MATCH(Current!A77,'CW CIP Data'!$B$2:$B$200,0)))&gt;(INDEX('CW CIP Data'!$L$2:'CW CIP Data'!$L$200,MATCH(Current!A77,'CW CIP Data'!$B$2:$B$200,0))),(INDEX('CW CIP Data'!$E$2:'CW CIP Data'!$E$200,MATCH(Current!A77,'CW CIP Data'!$B$2:$B$200,0))),(INDEX('CW CIP Data'!$L$2:'CW CIP Data'!$L$200,MATCH(Current!A77,'CW CIP Data'!$B$2:$B$200,0))))</f>
        <v>760146</v>
      </c>
      <c r="G77" s="88">
        <f>IF((INDEX('CW CIP Data'!$L$2:'CW CIP Data'!$L$200,MATCH(Current!A77,'CW CIP Data'!$B$2:$B$200,0)))=0,"No Estimate",(INDEX('CW CIP Data'!$L$2:'CW CIP Data'!$L$200,MATCH(Current!A77,'CW CIP Data'!$B$2:$B$200,0))))</f>
        <v>391713</v>
      </c>
      <c r="H77" s="88">
        <f>IF((INDEX('CW CIP Data'!$E$2:'CW CIP Data'!$E$200,MATCH(Current!A77,'CW CIP Data'!$B$2:$B$200,0)))=0, "No identified funds budgeted",(INDEX('CW CIP Data'!$E$2:'CW CIP Data'!$E$200,MATCH(Current!A77,'CW CIP Data'!$B$2:$B$200,0))))</f>
        <v>760146</v>
      </c>
      <c r="I77" s="88" t="e">
        <f>IF((INDEX('Standalone CIP Data'!$E$2:'Standalone CIP Data'!$E$200,MATCH(Current!A77,'Standalone CIP Data'!$B$2:$B$200,0)))&gt;=(INDEX('Standalone CIP Data'!$L$2:'Standalone CIP Data'!$L$200,MATCH(Current!A77,'Standalone CIP Data'!$B$2:$B$200,0))),"Adequate funding identified - current is less than or equal to ITD budget","Inadequate funding identified - current estimate exceeds ITD budget")</f>
        <v>#N/A</v>
      </c>
      <c r="J77" s="110" t="s">
        <v>1148</v>
      </c>
      <c r="K77" s="110" t="s">
        <v>1022</v>
      </c>
      <c r="L77" s="91" t="str">
        <f>IFERROR(INDEX('Expense Report'!$E$2:$E$500,MATCH(A77,'Expense Report'!$A$2:$A$300,0)),"No dollars planned in Q1 2020")</f>
        <v>No dollars planned in Q1 2020</v>
      </c>
      <c r="M77" s="92">
        <v>3</v>
      </c>
      <c r="N77" s="109" t="s">
        <v>212</v>
      </c>
      <c r="O77" s="94" t="s">
        <v>1480</v>
      </c>
      <c r="S77" s="37"/>
    </row>
    <row r="78" spans="1:19" ht="81.599999999999994" customHeight="1" x14ac:dyDescent="0.3">
      <c r="A78" s="101">
        <v>1131526</v>
      </c>
      <c r="B78" s="86" t="s">
        <v>1149</v>
      </c>
      <c r="C78" s="86" t="s">
        <v>1150</v>
      </c>
      <c r="D78" s="87" t="str">
        <f>INDEX('CSAProduct Family Data'!$D$2:'CSAProduct Family Data'!$D$100,MATCH(Current!A78,'CSAProduct Family Data'!$A$2:$A$100,0))</f>
        <v>West King County Areas</v>
      </c>
      <c r="E78" s="87" t="str">
        <f>INDEX('CSAProduct Family Data'!$C$2:'CSAProduct Family Data'!$C$100,MATCH(Current!A78,'CSAProduct Family Data'!$A$2:$A$100,0))</f>
        <v>Drainage</v>
      </c>
      <c r="F78" s="88">
        <f>IF((INDEX('Standalone CIP Data'!$E$2:'Standalone CIP Data'!$E$200,MATCH(Current!A78,'Standalone CIP Data'!$B$2:$B$200,0)))&gt;(INDEX('Standalone CIP Data'!$L$2:'Standalone CIP Data'!$L$200,MATCH(Current!A78,'Standalone CIP Data'!$B$2:$B$200,0))),(INDEX('Standalone CIP Data'!$E$2:'Standalone CIP Data'!$E$200,MATCH(Current!A78,'Standalone CIP Data'!$B$2:$B$200,0))),(INDEX('Standalone CIP Data'!$L$2:'Standalone CIP Data'!$L$200,MATCH(Current!A78,'Standalone CIP Data'!$B$2:$B$200,0))))</f>
        <v>3864000</v>
      </c>
      <c r="G78" s="88">
        <f>IF((INDEX('Standalone CIP Data'!$L$2:'Standalone CIP Data'!$L$200,MATCH(Current!A78,'Standalone CIP Data'!$B$2:$B$200,0)))=0,"No Estimate",(INDEX('Standalone CIP Data'!$L$2:'Standalone CIP Data'!$L$200,MATCH(Current!A78,'Standalone CIP Data'!$B$2:$B$200,0))))</f>
        <v>3864000</v>
      </c>
      <c r="H78" s="88">
        <f>IF((INDEX('Standalone CIP Data'!$E$2:'Standalone CIP Data'!$E$200,MATCH(Current!A78,'Standalone CIP Data'!$B$2:$B$200,0)))=0, "No identified funds budgeted",(INDEX('Standalone CIP Data'!$E$2:'Standalone CIP Data'!$E$200,MATCH(Current!A78,'Standalone CIP Data'!$B$2:$B$200,0))))</f>
        <v>440700.26</v>
      </c>
      <c r="I78" s="87" t="str">
        <f>IF((INDEX('Standalone CIP Data'!$E$2:'Standalone CIP Data'!$E$200,MATCH(Current!A78,'Standalone CIP Data'!$B$2:$B$200,0)))&gt;=(INDEX('Standalone CIP Data'!$L$2:'Standalone CIP Data'!$L$200,MATCH(Current!A78,'Standalone CIP Data'!$B$2:$B$200,0))),"Adequate funding identified - current is less than or equal to ITD budget","Inadequate funding identified - current estimate exceeds ITD budget")</f>
        <v>Inadequate funding identified - current estimate exceeds ITD budget</v>
      </c>
      <c r="J78" s="90" t="s">
        <v>1151</v>
      </c>
      <c r="K78" s="104" t="s">
        <v>1121</v>
      </c>
      <c r="L78" s="91" t="str">
        <f>IFERROR(INDEX('Expense Report'!$E$2:$E$500,MATCH(A78,'Expense Report'!$A$2:$A$300,0)),"No dollars planned in Q1 2020")</f>
        <v>No dollars planned in Q1 2020</v>
      </c>
      <c r="M78" s="92">
        <v>3</v>
      </c>
      <c r="N78" s="109" t="s">
        <v>212</v>
      </c>
      <c r="O78" s="103" t="s">
        <v>1481</v>
      </c>
    </row>
    <row r="79" spans="1:19" ht="42" customHeight="1" x14ac:dyDescent="0.3">
      <c r="A79" s="101">
        <v>1131672</v>
      </c>
      <c r="B79" s="86" t="s">
        <v>1152</v>
      </c>
      <c r="C79" s="86" t="s">
        <v>1150</v>
      </c>
      <c r="D79" s="87" t="str">
        <f>INDEX('CSAProduct Family Data'!$D$2:'CSAProduct Family Data'!$D$100,MATCH(Current!A79,'CSAProduct Family Data'!$A$2:$A$100,0))</f>
        <v>Greater Maple Valley/Cedar River Area</v>
      </c>
      <c r="E79" s="87" t="str">
        <f>INDEX('CSAProduct Family Data'!$C$2:'CSAProduct Family Data'!$C$100,MATCH(Current!A79,'CSAProduct Family Data'!$A$2:$A$100,0))</f>
        <v>Drainage</v>
      </c>
      <c r="F79" s="88">
        <f>IF((INDEX('Standalone CIP Data'!$E$2:'Standalone CIP Data'!$E$200,MATCH(Current!A79,'Standalone CIP Data'!$B$2:$B$200,0)))&gt;(INDEX('Standalone CIP Data'!$L$2:'Standalone CIP Data'!$L$200,MATCH(Current!A79,'Standalone CIP Data'!$B$2:$B$200,0))),(INDEX('Standalone CIP Data'!$E$2:'Standalone CIP Data'!$E$200,MATCH(Current!A79,'Standalone CIP Data'!$B$2:$B$200,0))),(INDEX('Standalone CIP Data'!$L$2:'Standalone CIP Data'!$L$200,MATCH(Current!A79,'Standalone CIP Data'!$B$2:$B$200,0))))</f>
        <v>165000</v>
      </c>
      <c r="G79" s="88">
        <f>IF((INDEX('Standalone CIP Data'!$L$2:'Standalone CIP Data'!$L$200,MATCH(Current!A79,'Standalone CIP Data'!$B$2:$B$200,0)))=0,"No Estimate",(INDEX('Standalone CIP Data'!$L$2:'Standalone CIP Data'!$L$200,MATCH(Current!A79,'Standalone CIP Data'!$B$2:$B$200,0))))</f>
        <v>165000</v>
      </c>
      <c r="H79" s="88">
        <f>IF((INDEX('Standalone CIP Data'!$E$2:'Standalone CIP Data'!$E$200,MATCH(Current!A79,'Standalone CIP Data'!$B$2:$B$200,0)))=0, "No identified funds budgeted",(INDEX('Standalone CIP Data'!$E$2:'Standalone CIP Data'!$E$200,MATCH(Current!A79,'Standalone CIP Data'!$B$2:$B$200,0))))</f>
        <v>135000</v>
      </c>
      <c r="I79" s="87" t="str">
        <f>IF((INDEX('Standalone CIP Data'!$E$2:'Standalone CIP Data'!$E$200,MATCH(Current!A79,'Standalone CIP Data'!$B$2:$B$200,0)))&gt;=(INDEX('Standalone CIP Data'!$L$2:'Standalone CIP Data'!$L$200,MATCH(Current!A79,'Standalone CIP Data'!$B$2:$B$200,0))),"Adequate funding identified - current is less than or equal to ITD budget","Inadequate funding identified - current estimate exceeds ITD budget")</f>
        <v>Inadequate funding identified - current estimate exceeds ITD budget</v>
      </c>
      <c r="J79" s="90" t="s">
        <v>1059</v>
      </c>
      <c r="K79" s="104" t="s">
        <v>1018</v>
      </c>
      <c r="L79" s="91" t="str">
        <f>IFERROR(INDEX('Expense Report'!$E$2:$E$500,MATCH(A79,'Expense Report'!$A$2:$A$300,0)),"No dollars planned in Q1 2020")</f>
        <v>No dollars planned in Q1 2020</v>
      </c>
      <c r="M79" s="92">
        <v>3</v>
      </c>
      <c r="N79" s="109" t="s">
        <v>212</v>
      </c>
      <c r="O79" s="103" t="s">
        <v>1153</v>
      </c>
    </row>
    <row r="80" spans="1:19" ht="40.5" customHeight="1" x14ac:dyDescent="0.3">
      <c r="A80" s="101">
        <v>1131671</v>
      </c>
      <c r="B80" s="86" t="s">
        <v>1154</v>
      </c>
      <c r="C80" s="86" t="s">
        <v>1150</v>
      </c>
      <c r="D80" s="87" t="str">
        <f>INDEX('CSAProduct Family Data'!$D$2:'CSAProduct Family Data'!$D$100,MATCH(Current!A80,'CSAProduct Family Data'!$A$2:$A$100,0))</f>
        <v>West King County Areas</v>
      </c>
      <c r="E80" s="87" t="str">
        <f>INDEX('CSAProduct Family Data'!$C$2:'CSAProduct Family Data'!$C$100,MATCH(Current!A80,'CSAProduct Family Data'!$A$2:$A$100,0))</f>
        <v>Drainage</v>
      </c>
      <c r="F80" s="88">
        <f>IF((INDEX('Standalone CIP Data'!$E$2:'Standalone CIP Data'!$E$200,MATCH(Current!A80,'Standalone CIP Data'!$B$2:$B$200,0)))&gt;(INDEX('Standalone CIP Data'!$L$2:'Standalone CIP Data'!$L$200,MATCH(Current!A80,'Standalone CIP Data'!$B$2:$B$200,0))),(INDEX('Standalone CIP Data'!$E$2:'Standalone CIP Data'!$E$200,MATCH(Current!A80,'Standalone CIP Data'!$B$2:$B$200,0))),(INDEX('Standalone CIP Data'!$L$2:'Standalone CIP Data'!$L$200,MATCH(Current!A80,'Standalone CIP Data'!$B$2:$B$200,0))))</f>
        <v>165000</v>
      </c>
      <c r="G80" s="88">
        <f>IF((INDEX('Standalone CIP Data'!$L$2:'Standalone CIP Data'!$L$200,MATCH(Current!A80,'Standalone CIP Data'!$B$2:$B$200,0)))=0,"No Estimate",(INDEX('Standalone CIP Data'!$L$2:'Standalone CIP Data'!$L$200,MATCH(Current!A80,'Standalone CIP Data'!$B$2:$B$200,0))))</f>
        <v>165000</v>
      </c>
      <c r="H80" s="88">
        <f>IF((INDEX('Standalone CIP Data'!$E$2:'Standalone CIP Data'!$E$200,MATCH(Current!A80,'Standalone CIP Data'!$B$2:$B$200,0)))=0, "No identified funds budgeted",(INDEX('Standalone CIP Data'!$E$2:'Standalone CIP Data'!$E$200,MATCH(Current!A80,'Standalone CIP Data'!$B$2:$B$200,0))))</f>
        <v>130000</v>
      </c>
      <c r="I80" s="87" t="str">
        <f>IF((INDEX('Standalone CIP Data'!$E$2:'Standalone CIP Data'!$E$200,MATCH(Current!A80,'Standalone CIP Data'!$B$2:$B$200,0)))&gt;=(INDEX('Standalone CIP Data'!$L$2:'Standalone CIP Data'!$L$200,MATCH(Current!A80,'Standalone CIP Data'!$B$2:$B$200,0))),"Adequate funding identified - current is less than or equal to ITD budget","Inadequate funding identified - current estimate exceeds ITD budget")</f>
        <v>Inadequate funding identified - current estimate exceeds ITD budget</v>
      </c>
      <c r="J80" s="90" t="s">
        <v>1059</v>
      </c>
      <c r="K80" s="104" t="s">
        <v>1018</v>
      </c>
      <c r="L80" s="91" t="str">
        <f>IFERROR(INDEX('Expense Report'!$E$2:$E$500,MATCH(A80,'Expense Report'!$A$2:$A$300,0)),"No dollars planned in Q1 2020")</f>
        <v>No dollars planned in Q1 2020</v>
      </c>
      <c r="M80" s="92">
        <v>3</v>
      </c>
      <c r="N80" s="109" t="s">
        <v>212</v>
      </c>
      <c r="O80" s="103" t="s">
        <v>1153</v>
      </c>
    </row>
    <row r="81" spans="1:15" ht="48" customHeight="1" x14ac:dyDescent="0.3">
      <c r="A81" s="101">
        <v>1139716</v>
      </c>
      <c r="B81" s="91" t="s">
        <v>1155</v>
      </c>
      <c r="C81" s="91" t="s">
        <v>112</v>
      </c>
      <c r="D81" s="87"/>
      <c r="E81" s="87"/>
      <c r="F81" s="88">
        <v>994000</v>
      </c>
      <c r="G81" s="88"/>
      <c r="H81" s="88"/>
      <c r="I81" s="87"/>
      <c r="J81" s="154" t="s">
        <v>1156</v>
      </c>
      <c r="K81" s="90" t="s">
        <v>1157</v>
      </c>
      <c r="L81" s="91" t="str">
        <f>IFERROR(INDEX('Expense Report'!$E$2:$E$500,MATCH(A81,'Expense Report'!$A$2:$A$300,0)),"No dollars planned in Q1 2020")</f>
        <v>No dollars planned in Q1 2020</v>
      </c>
      <c r="M81" s="92">
        <v>1</v>
      </c>
      <c r="N81" s="93" t="s">
        <v>1055</v>
      </c>
      <c r="O81" s="103" t="s">
        <v>1158</v>
      </c>
    </row>
    <row r="82" spans="1:15" ht="64.5" customHeight="1" x14ac:dyDescent="0.3">
      <c r="A82" s="101">
        <v>1130706</v>
      </c>
      <c r="B82" s="91" t="s">
        <v>1159</v>
      </c>
      <c r="C82" s="91" t="s">
        <v>120</v>
      </c>
      <c r="D82" s="87"/>
      <c r="E82" s="87"/>
      <c r="F82" s="88">
        <v>2350000</v>
      </c>
      <c r="G82" s="88"/>
      <c r="H82" s="88"/>
      <c r="I82" s="87"/>
      <c r="J82" s="85">
        <v>2022</v>
      </c>
      <c r="K82" s="90" t="s">
        <v>1022</v>
      </c>
      <c r="L82" s="91" t="str">
        <f>IFERROR(INDEX('Expense Report'!$E$2:$E$500,MATCH(A82,'Expense Report'!$A$2:$A$300,0)),"No dollars planned in Q1 2020")</f>
        <v>No dollars planned in Q1 2020</v>
      </c>
      <c r="M82" s="92">
        <v>2</v>
      </c>
      <c r="N82" s="93" t="s">
        <v>1055</v>
      </c>
      <c r="O82" s="103" t="s">
        <v>1160</v>
      </c>
    </row>
    <row r="83" spans="1:15" ht="67.5" customHeight="1" x14ac:dyDescent="0.3">
      <c r="A83" s="101">
        <v>1130705</v>
      </c>
      <c r="B83" s="91" t="s">
        <v>1166</v>
      </c>
      <c r="C83" s="155" t="s">
        <v>1039</v>
      </c>
      <c r="D83" s="87"/>
      <c r="E83" s="87"/>
      <c r="F83" s="88"/>
      <c r="G83" s="88"/>
      <c r="H83" s="88"/>
      <c r="I83" s="87"/>
      <c r="J83" s="95" t="s">
        <v>1059</v>
      </c>
      <c r="K83" s="104" t="s">
        <v>1018</v>
      </c>
      <c r="L83" s="91"/>
      <c r="M83" s="92">
        <v>2</v>
      </c>
      <c r="N83" s="93" t="s">
        <v>1055</v>
      </c>
      <c r="O83" s="103" t="s">
        <v>1167</v>
      </c>
    </row>
    <row r="84" spans="1:15" ht="73.5" customHeight="1" x14ac:dyDescent="0.3">
      <c r="A84" s="101">
        <v>1139811</v>
      </c>
      <c r="B84" s="91" t="s">
        <v>1161</v>
      </c>
      <c r="C84" s="86" t="s">
        <v>120</v>
      </c>
      <c r="D84" s="87"/>
      <c r="E84" s="87"/>
      <c r="F84" s="88"/>
      <c r="G84" s="88"/>
      <c r="H84" s="88"/>
      <c r="I84" s="87"/>
      <c r="J84" s="95" t="s">
        <v>1162</v>
      </c>
      <c r="K84" s="104" t="s">
        <v>1018</v>
      </c>
      <c r="L84" s="91"/>
      <c r="M84" s="92">
        <v>1</v>
      </c>
      <c r="N84" s="96" t="s">
        <v>1089</v>
      </c>
      <c r="O84" s="94" t="s">
        <v>1163</v>
      </c>
    </row>
    <row r="85" spans="1:15" s="11" customFormat="1" ht="58.5" hidden="1" customHeight="1" x14ac:dyDescent="0.3">
      <c r="A85" s="95">
        <v>1136241</v>
      </c>
      <c r="B85" s="86" t="s">
        <v>1164</v>
      </c>
      <c r="C85" s="86" t="s">
        <v>104</v>
      </c>
      <c r="D85" s="87" t="e">
        <f>INDEX('[1]CSAProduct Family Data'!$D$2:'[1]CSAProduct Family Data'!$D$100,MATCH([1]Current!A69,'[1]CSAProduct Family Data'!$A$2:$A$100,0))</f>
        <v>#REF!</v>
      </c>
      <c r="E85" s="87" t="e">
        <f>INDEX('[1]CSAProduct Family Data'!$C$2:'[1]CSAProduct Family Data'!$C$100,MATCH([1]Current!A69,'[1]CSAProduct Family Data'!$A$2:$A$100,0))</f>
        <v>#REF!</v>
      </c>
      <c r="F85" s="88" t="e">
        <f>IF((INDEX('[1]Standalone CIP Data'!$E$2:'[1]Standalone CIP Data'!$E$200,MATCH([1]Current!A69,'[1]Standalone CIP Data'!$B$2:$B$200,0)))&gt;(INDEX('[1]Standalone CIP Data'!$L$2:'[1]Standalone CIP Data'!$L$200,MATCH([1]Current!A69,'[1]Standalone CIP Data'!$B$2:$B$200,0))),(INDEX('[1]Standalone CIP Data'!$E$2:'[1]Standalone CIP Data'!$E$200,MATCH([1]Current!A69,'[1]Standalone CIP Data'!$B$2:$B$200,0))),(INDEX('[1]Standalone CIP Data'!$L$2:'[1]Standalone CIP Data'!$L$200,MATCH([1]Current!A69,'[1]Standalone CIP Data'!$B$2:$B$200,0))))</f>
        <v>#REF!</v>
      </c>
      <c r="G85" s="88" t="e">
        <f>IF((INDEX('[1]Standalone CIP Data'!$L$2:'[1]Standalone CIP Data'!$L$200,MATCH([1]Current!A69,'[1]Standalone CIP Data'!$B$2:$B$200,0)))=0,"No Estimate",(INDEX('[1]Standalone CIP Data'!$L$2:'[1]Standalone CIP Data'!$L$200,MATCH([1]Current!A69,'[1]Standalone CIP Data'!$B$2:$B$200,0))))</f>
        <v>#REF!</v>
      </c>
      <c r="H85" s="88" t="e">
        <f>IF((INDEX('[1]Standalone CIP Data'!$E$2:'[1]Standalone CIP Data'!$E$200,MATCH([1]Current!A69,'[1]Standalone CIP Data'!$B$2:$B$200,0)))=0, "No identified funds budgeted",(INDEX('[1]Standalone CIP Data'!$E$2:'[1]Standalone CIP Data'!$E$200,MATCH([1]Current!A69,'[1]Standalone CIP Data'!$B$2:$B$200,0))))</f>
        <v>#REF!</v>
      </c>
      <c r="I85" s="87" t="e">
        <f>IF((INDEX('[1]Standalone CIP Data'!$E$2:'[1]Standalone CIP Data'!$E$200,MATCH([1]Current!A69,'[1]Standalone CIP Data'!$B$2:$B$200,0)))&gt;=(INDEX('[1]Standalone CIP Data'!$L$2:'[1]Standalone CIP Data'!$L$200,MATCH([1]Current!A69,'[1]Standalone CIP Data'!$B$2:$B$200,0))),"Adequate funding identified - current is less than or equal to ITD budget","Inadequate funding identified - current estimate exceeds ITD budget")</f>
        <v>#REF!</v>
      </c>
      <c r="J85" s="95" t="s">
        <v>1027</v>
      </c>
      <c r="K85" s="90" t="s">
        <v>1022</v>
      </c>
      <c r="L85" s="91" t="str">
        <f>IFERROR(INDEX('[1]Expense Report'!$E$2:$E$500,MATCH(A85,'[1]Expense Report'!$A$2:$A$300,0)),"No dollars planned in Q1 2020")</f>
        <v>No dollars planned in Q1 2020</v>
      </c>
      <c r="M85" s="92">
        <v>1</v>
      </c>
      <c r="N85" s="100" t="s">
        <v>214</v>
      </c>
      <c r="O85" s="94" t="s">
        <v>1165</v>
      </c>
    </row>
    <row r="86" spans="1:15" ht="67.5" customHeight="1" x14ac:dyDescent="0.3">
      <c r="A86" s="101">
        <v>1130709</v>
      </c>
      <c r="B86" s="91" t="s">
        <v>1168</v>
      </c>
      <c r="C86" s="91" t="s">
        <v>120</v>
      </c>
      <c r="D86" s="87"/>
      <c r="E86" s="87"/>
      <c r="F86" s="88"/>
      <c r="G86" s="88"/>
      <c r="H86" s="88"/>
      <c r="I86" s="87"/>
      <c r="J86" s="95" t="s">
        <v>1169</v>
      </c>
      <c r="K86" s="104" t="s">
        <v>1018</v>
      </c>
      <c r="L86" s="91"/>
      <c r="M86" s="92">
        <v>1</v>
      </c>
      <c r="N86" s="96" t="s">
        <v>1089</v>
      </c>
      <c r="O86" s="103" t="s">
        <v>1170</v>
      </c>
    </row>
    <row r="87" spans="1:15" ht="44.25" customHeight="1" x14ac:dyDescent="0.3">
      <c r="A87" s="161" t="s">
        <v>1171</v>
      </c>
      <c r="B87" s="161"/>
      <c r="C87" s="161"/>
      <c r="D87" s="161"/>
      <c r="E87" s="161"/>
      <c r="F87" s="161"/>
      <c r="G87" s="161"/>
      <c r="H87" s="161"/>
      <c r="I87" s="161"/>
      <c r="J87" s="161"/>
      <c r="K87" s="161"/>
      <c r="L87" s="161"/>
      <c r="M87" s="161"/>
      <c r="N87" s="161"/>
      <c r="O87" s="161"/>
    </row>
    <row r="88" spans="1:15" s="11" customFormat="1" ht="60.75" customHeight="1" x14ac:dyDescent="0.3">
      <c r="A88" s="132" t="s">
        <v>0</v>
      </c>
      <c r="B88" s="128" t="s">
        <v>1</v>
      </c>
      <c r="C88" s="128" t="s">
        <v>2</v>
      </c>
      <c r="D88" s="128" t="s">
        <v>1003</v>
      </c>
      <c r="E88" s="128" t="s">
        <v>3</v>
      </c>
      <c r="F88" s="128" t="s">
        <v>1004</v>
      </c>
      <c r="G88" s="128" t="s">
        <v>1005</v>
      </c>
      <c r="H88" s="128" t="s">
        <v>1006</v>
      </c>
      <c r="I88" s="128" t="s">
        <v>1007</v>
      </c>
      <c r="J88" s="128" t="s">
        <v>10</v>
      </c>
      <c r="K88" s="129" t="s">
        <v>11</v>
      </c>
      <c r="L88" s="129" t="s">
        <v>1008</v>
      </c>
      <c r="M88" s="129" t="s">
        <v>1009</v>
      </c>
      <c r="N88" s="129" t="s">
        <v>1010</v>
      </c>
      <c r="O88" s="128" t="s">
        <v>1011</v>
      </c>
    </row>
    <row r="89" spans="1:15" s="11" customFormat="1" ht="60.75" customHeight="1" x14ac:dyDescent="0.3">
      <c r="A89" s="101">
        <v>1136233</v>
      </c>
      <c r="B89" s="86" t="s">
        <v>1172</v>
      </c>
      <c r="C89" s="86" t="s">
        <v>53</v>
      </c>
      <c r="D89" s="87" t="str">
        <f>INDEX('CSAProduct Family Data'!$D$2:'CSAProduct Family Data'!$D$100,MATCH(Current!A89,'CSAProduct Family Data'!$A$2:$A$100,0))</f>
        <v>Snoqualmie Valley/NE King County Area</v>
      </c>
      <c r="E89" s="87" t="str">
        <f>INDEX('CSAProduct Family Data'!$C$2:'CSAProduct Family Data'!$C$100,MATCH(Current!A89,'CSAProduct Family Data'!$A$2:$A$100,0))</f>
        <v>Drainage</v>
      </c>
      <c r="F89" s="88">
        <v>1296000</v>
      </c>
      <c r="G89" s="88" t="str">
        <f>IF((INDEX('Standalone CIP Data'!$L$2:'Standalone CIP Data'!$L$200,MATCH(Current!A89,'Standalone CIP Data'!$B$2:$B$200,0)))=0,"No Estimate",(INDEX('Standalone CIP Data'!$L$2:'Standalone CIP Data'!$L$200,MATCH(Current!A89,'Standalone CIP Data'!$B$2:$B$200,0))))</f>
        <v>No Estimate</v>
      </c>
      <c r="H89" s="88">
        <f>IF((INDEX('Standalone CIP Data'!$E$2:'Standalone CIP Data'!$E$200,MATCH(Current!A89,'Standalone CIP Data'!$B$2:$B$200,0)))=0, "No identified funds budgeted",(INDEX('Standalone CIP Data'!$E$2:'Standalone CIP Data'!$E$200,MATCH(Current!A89,'Standalone CIP Data'!$B$2:$B$200,0))))</f>
        <v>108000</v>
      </c>
      <c r="I89" s="87" t="str">
        <f>IF((INDEX('Standalone CIP Data'!$E$2:'Standalone CIP Data'!$E$200,MATCH(Current!A89,'Standalone CIP Data'!$B$2:$B$200,0)))&gt;=(INDEX('Standalone CIP Data'!$L$2:'Standalone CIP Data'!$L$200,MATCH(Current!A89,'Standalone CIP Data'!$B$2:$B$200,0))),"Adequate funding identified - current is less than or equal to ITD budget","Inadequate funding identified - current estimate exceeds ITD budget")</f>
        <v>Adequate funding identified - current is less than or equal to ITD budget</v>
      </c>
      <c r="J89" s="87" t="s">
        <v>1037</v>
      </c>
      <c r="K89" s="90" t="s">
        <v>1022</v>
      </c>
      <c r="L89" s="91">
        <f>IFERROR(INDEX('Expense Report'!$E$2:$E$500,MATCH(A89,'Expense Report'!$A$2:$A$300,0)),"No dollars planned in Q1 2020")</f>
        <v>7.2366666666666662E-2</v>
      </c>
      <c r="M89" s="92">
        <v>1</v>
      </c>
      <c r="N89" s="143" t="s">
        <v>1031</v>
      </c>
      <c r="O89" s="94" t="s">
        <v>1173</v>
      </c>
    </row>
    <row r="90" spans="1:15" s="11" customFormat="1" ht="74.099999999999994" customHeight="1" x14ac:dyDescent="0.3">
      <c r="A90" s="101">
        <v>1136238</v>
      </c>
      <c r="B90" s="86" t="s">
        <v>1174</v>
      </c>
      <c r="C90" s="86" t="s">
        <v>53</v>
      </c>
      <c r="D90" s="87" t="str">
        <f>INDEX('CSAProduct Family Data'!$D$2:'CSAProduct Family Data'!$D$100,MATCH(Current!A90,'CSAProduct Family Data'!$A$2:$A$100,0))</f>
        <v>Snoqualmie Valley/NE King County Area</v>
      </c>
      <c r="E90" s="87" t="str">
        <f>INDEX('CSAProduct Family Data'!$C$2:'CSAProduct Family Data'!$C$100,MATCH(Current!A90,'CSAProduct Family Data'!$A$2:$A$100,0))</f>
        <v>Drainage</v>
      </c>
      <c r="F90" s="126" t="s">
        <v>88</v>
      </c>
      <c r="G90" s="88" t="str">
        <f>IF((INDEX('Standalone CIP Data'!$L$2:'Standalone CIP Data'!$L$200,MATCH(Current!A90,'Standalone CIP Data'!$B$2:$B$200,0)))=0,"No Estimate",(INDEX('Standalone CIP Data'!$L$2:'Standalone CIP Data'!$L$200,MATCH(Current!A90,'Standalone CIP Data'!$B$2:$B$200,0))))</f>
        <v>No Estimate</v>
      </c>
      <c r="H90" s="88">
        <f>IF((INDEX('Standalone CIP Data'!$E$2:'Standalone CIP Data'!$E$200,MATCH(Current!A90,'Standalone CIP Data'!$B$2:$B$200,0)))=0, "No identified funds budgeted",(INDEX('Standalone CIP Data'!$E$2:'Standalone CIP Data'!$E$200,MATCH(Current!A90,'Standalone CIP Data'!$B$2:$B$200,0))))</f>
        <v>12000</v>
      </c>
      <c r="I90" s="87" t="str">
        <f>IF((INDEX('Standalone CIP Data'!$E$2:'Standalone CIP Data'!$E$200,MATCH(Current!A90,'Standalone CIP Data'!$B$2:$B$200,0)))&gt;=(INDEX('Standalone CIP Data'!$L$2:'Standalone CIP Data'!$L$200,MATCH(Current!A90,'Standalone CIP Data'!$B$2:$B$200,0))),"Adequate funding identified - current is less than or equal to ITD budget","Inadequate funding identified - current estimate exceeds ITD budget")</f>
        <v>Adequate funding identified - current is less than or equal to ITD budget</v>
      </c>
      <c r="J90" s="90" t="s">
        <v>1175</v>
      </c>
      <c r="K90" s="90" t="s">
        <v>1022</v>
      </c>
      <c r="L90" s="91" t="str">
        <f>IFERROR(INDEX('Expense Report'!$E$2:$E$500,MATCH(A90,'Expense Report'!$A$2:$A$300,0)),"No dollars planned in Q1 2020")</f>
        <v>No dollars planned in Q1 2020</v>
      </c>
      <c r="M90" s="92">
        <v>2</v>
      </c>
      <c r="N90" s="109" t="s">
        <v>212</v>
      </c>
      <c r="O90" s="94" t="s">
        <v>1176</v>
      </c>
    </row>
    <row r="91" spans="1:15" s="11" customFormat="1" ht="52.5" customHeight="1" x14ac:dyDescent="0.3">
      <c r="A91" s="101">
        <v>1136419</v>
      </c>
      <c r="B91" s="86" t="s">
        <v>1177</v>
      </c>
      <c r="C91" s="86" t="s">
        <v>1135</v>
      </c>
      <c r="D91" s="87" t="str">
        <f>INDEX('CSAProduct Family Data'!$D$2:'CSAProduct Family Data'!$D$100,MATCH(Current!A91,'CSAProduct Family Data'!$A$2:$A$100,0))</f>
        <v>SE King County Area</v>
      </c>
      <c r="E91" s="87" t="str">
        <f>INDEX('CSAProduct Family Data'!$C$2:'CSAProduct Family Data'!$C$100,MATCH(Current!A91,'CSAProduct Family Data'!$A$2:$A$100,0))</f>
        <v>Drainage</v>
      </c>
      <c r="F91" s="127">
        <v>1078000</v>
      </c>
      <c r="G91" s="88" t="str">
        <f>IF((INDEX('Standalone CIP Data'!$L$2:'Standalone CIP Data'!$L$200,MATCH(Current!A91,'Standalone CIP Data'!$B$2:$B$200,0)))=0,"No Estimate",(INDEX('Standalone CIP Data'!$L$2:'Standalone CIP Data'!$L$200,MATCH(Current!A91,'Standalone CIP Data'!$B$2:$B$200,0))))</f>
        <v>No Estimate</v>
      </c>
      <c r="H91" s="88">
        <f>IF((INDEX('Standalone CIP Data'!$E$2:'Standalone CIP Data'!$E$200,MATCH(Current!A91,'Standalone CIP Data'!$B$2:$B$200,0)))=0, "No identified funds budgeted",(INDEX('Standalone CIP Data'!$E$2:'Standalone CIP Data'!$E$200,MATCH(Current!A91,'Standalone CIP Data'!$B$2:$B$200,0))))</f>
        <v>12000</v>
      </c>
      <c r="I91" s="87" t="str">
        <f>IF((INDEX('Standalone CIP Data'!$E$2:'Standalone CIP Data'!$E$200,MATCH(Current!A91,'Standalone CIP Data'!$B$2:$B$200,0)))&gt;=(INDEX('Standalone CIP Data'!$L$2:'Standalone CIP Data'!$L$200,MATCH(Current!A91,'Standalone CIP Data'!$B$2:$B$200,0))),"Adequate funding identified - current is less than or equal to ITD budget","Inadequate funding identified - current estimate exceeds ITD budget")</f>
        <v>Adequate funding identified - current is less than or equal to ITD budget</v>
      </c>
      <c r="J91" s="90" t="s">
        <v>1178</v>
      </c>
      <c r="K91" s="90" t="s">
        <v>1022</v>
      </c>
      <c r="L91" s="91" t="str">
        <f>IFERROR(INDEX('Expense Report'!$E$2:$E$500,MATCH(A91,'Expense Report'!$A$2:$A$300,0)),"No dollars planned in Q1 2020")</f>
        <v>No dollars planned in Q1 2020</v>
      </c>
      <c r="M91" s="92">
        <v>1</v>
      </c>
      <c r="N91" s="109" t="s">
        <v>212</v>
      </c>
      <c r="O91" s="94" t="s">
        <v>1179</v>
      </c>
    </row>
    <row r="92" spans="1:15" s="8" customFormat="1" ht="92.25" customHeight="1" x14ac:dyDescent="0.3">
      <c r="A92" s="101">
        <v>1136235</v>
      </c>
      <c r="B92" s="86" t="s">
        <v>1180</v>
      </c>
      <c r="C92" s="86" t="s">
        <v>112</v>
      </c>
      <c r="D92" s="87" t="s">
        <v>1181</v>
      </c>
      <c r="E92" s="87" t="s">
        <v>28</v>
      </c>
      <c r="F92" s="127">
        <f>1522667+972667+1229667</f>
        <v>3725001</v>
      </c>
      <c r="G92" s="88" t="s">
        <v>1182</v>
      </c>
      <c r="H92" s="88">
        <f>SUM(H109:H111)</f>
        <v>664000</v>
      </c>
      <c r="I92" s="87" t="s">
        <v>1183</v>
      </c>
      <c r="J92" s="90" t="s">
        <v>1178</v>
      </c>
      <c r="K92" s="104" t="s">
        <v>1018</v>
      </c>
      <c r="L92" s="91">
        <f>IFERROR(INDEX('Expense Report'!$E$2:$E$500,MATCH(A92,'Expense Report'!$A$2:$A$300,0)),"No dollars planned in Q1 2020")</f>
        <v>-0.22924</v>
      </c>
      <c r="M92" s="92">
        <v>2</v>
      </c>
      <c r="N92" s="109" t="s">
        <v>212</v>
      </c>
      <c r="O92" s="103" t="s">
        <v>1184</v>
      </c>
    </row>
    <row r="93" spans="1:15" ht="44.25" customHeight="1" x14ac:dyDescent="0.3">
      <c r="A93" s="161" t="s">
        <v>1185</v>
      </c>
      <c r="B93" s="161"/>
      <c r="C93" s="161"/>
      <c r="D93" s="161"/>
      <c r="E93" s="161"/>
      <c r="F93" s="161"/>
      <c r="G93" s="161"/>
      <c r="H93" s="161"/>
      <c r="I93" s="161"/>
      <c r="J93" s="161"/>
      <c r="K93" s="161"/>
      <c r="L93" s="161"/>
      <c r="M93" s="161"/>
      <c r="N93" s="161"/>
      <c r="O93" s="161"/>
    </row>
    <row r="94" spans="1:15" s="11" customFormat="1" ht="60.75" customHeight="1" x14ac:dyDescent="0.3">
      <c r="A94" s="132" t="s">
        <v>0</v>
      </c>
      <c r="B94" s="128" t="s">
        <v>1</v>
      </c>
      <c r="C94" s="128" t="s">
        <v>2</v>
      </c>
      <c r="D94" s="128" t="s">
        <v>1003</v>
      </c>
      <c r="E94" s="128" t="s">
        <v>3</v>
      </c>
      <c r="F94" s="128" t="s">
        <v>1004</v>
      </c>
      <c r="G94" s="128" t="s">
        <v>1005</v>
      </c>
      <c r="H94" s="128" t="s">
        <v>1006</v>
      </c>
      <c r="I94" s="128" t="s">
        <v>1007</v>
      </c>
      <c r="J94" s="128" t="s">
        <v>10</v>
      </c>
      <c r="K94" s="129" t="s">
        <v>11</v>
      </c>
      <c r="L94" s="129" t="s">
        <v>1008</v>
      </c>
      <c r="M94" s="129" t="s">
        <v>1009</v>
      </c>
      <c r="N94" s="129" t="s">
        <v>1010</v>
      </c>
      <c r="O94" s="128" t="s">
        <v>1011</v>
      </c>
    </row>
    <row r="95" spans="1:15" s="8" customFormat="1" ht="66" customHeight="1" x14ac:dyDescent="0.3">
      <c r="A95" s="101">
        <v>1136236</v>
      </c>
      <c r="B95" s="86" t="s">
        <v>1186</v>
      </c>
      <c r="C95" s="86" t="s">
        <v>112</v>
      </c>
      <c r="D95" s="87"/>
      <c r="E95" s="87"/>
      <c r="F95" s="127"/>
      <c r="G95" s="88"/>
      <c r="H95" s="88"/>
      <c r="I95" s="87"/>
      <c r="J95" s="90" t="s">
        <v>1059</v>
      </c>
      <c r="K95" s="104" t="s">
        <v>1018</v>
      </c>
      <c r="L95" s="91">
        <f>IFERROR(INDEX('Expense Report'!$E$2:$E$500,MATCH(A95,'Expense Report'!$A$2:$A$300,0)),"No dollars planned in Q1 2020")</f>
        <v>-1.9900000000000001E-2</v>
      </c>
      <c r="M95" s="92">
        <v>2</v>
      </c>
      <c r="N95" s="109" t="s">
        <v>212</v>
      </c>
      <c r="O95" s="103" t="s">
        <v>1187</v>
      </c>
    </row>
    <row r="96" spans="1:15" s="8" customFormat="1" ht="66" customHeight="1" x14ac:dyDescent="0.3">
      <c r="A96" s="101">
        <v>1136232</v>
      </c>
      <c r="B96" s="86" t="s">
        <v>1188</v>
      </c>
      <c r="C96" s="86" t="s">
        <v>112</v>
      </c>
      <c r="D96" s="87"/>
      <c r="E96" s="87"/>
      <c r="F96" s="127"/>
      <c r="G96" s="88"/>
      <c r="H96" s="88"/>
      <c r="I96" s="87"/>
      <c r="J96" s="90" t="s">
        <v>1059</v>
      </c>
      <c r="K96" s="104" t="s">
        <v>1018</v>
      </c>
      <c r="L96" s="91">
        <f>IFERROR(INDEX('Expense Report'!$E$2:$E$500,MATCH(A96,'Expense Report'!$A$2:$A$300,0)),"No dollars planned in Q1 2020")</f>
        <v>-0.15379999999999999</v>
      </c>
      <c r="M96" s="92">
        <v>2</v>
      </c>
      <c r="N96" s="109" t="s">
        <v>212</v>
      </c>
      <c r="O96" s="103" t="s">
        <v>1187</v>
      </c>
    </row>
    <row r="97" spans="1:15" ht="75.599999999999994" customHeight="1" x14ac:dyDescent="0.3">
      <c r="A97" s="101">
        <v>1138947</v>
      </c>
      <c r="B97" s="86" t="s">
        <v>1189</v>
      </c>
      <c r="C97" s="86" t="s">
        <v>1135</v>
      </c>
      <c r="D97" s="87"/>
      <c r="E97" s="87"/>
      <c r="F97" s="127"/>
      <c r="G97" s="88"/>
      <c r="H97" s="88"/>
      <c r="I97" s="87"/>
      <c r="J97" s="154" t="s">
        <v>1116</v>
      </c>
      <c r="K97" s="104" t="s">
        <v>1022</v>
      </c>
      <c r="L97" s="91"/>
      <c r="M97" s="92">
        <v>2</v>
      </c>
      <c r="N97" s="93" t="s">
        <v>1055</v>
      </c>
      <c r="O97" s="103" t="s">
        <v>1190</v>
      </c>
    </row>
    <row r="98" spans="1:15" s="8" customFormat="1" ht="79.5" customHeight="1" x14ac:dyDescent="0.3">
      <c r="A98" s="101">
        <v>1140906</v>
      </c>
      <c r="B98" s="86" t="s">
        <v>1191</v>
      </c>
      <c r="C98" s="86" t="s">
        <v>1135</v>
      </c>
      <c r="D98" s="87"/>
      <c r="E98" s="87"/>
      <c r="F98" s="127"/>
      <c r="G98" s="88"/>
      <c r="H98" s="88"/>
      <c r="I98" s="87"/>
      <c r="J98" s="85" t="s">
        <v>1059</v>
      </c>
      <c r="K98" s="90" t="s">
        <v>1022</v>
      </c>
      <c r="L98" s="91"/>
      <c r="M98" s="92">
        <v>2</v>
      </c>
      <c r="N98" s="93" t="s">
        <v>1055</v>
      </c>
      <c r="O98" s="103" t="s">
        <v>1192</v>
      </c>
    </row>
    <row r="99" spans="1:15" s="11" customFormat="1" ht="66" customHeight="1" x14ac:dyDescent="0.3">
      <c r="A99" s="101">
        <v>1136234</v>
      </c>
      <c r="B99" s="86" t="s">
        <v>1193</v>
      </c>
      <c r="C99" s="87" t="s">
        <v>1194</v>
      </c>
      <c r="D99" s="87" t="str">
        <f>INDEX('CSAProduct Family Data'!$D$2:'CSAProduct Family Data'!$D$100,MATCH(Current!A99,'CSAProduct Family Data'!$A$2:$A$100,0))</f>
        <v>Bear Creek/Sammamish Area</v>
      </c>
      <c r="E99" s="87" t="str">
        <f>INDEX('CSAProduct Family Data'!$C$2:'CSAProduct Family Data'!$C$100,MATCH(Current!A99,'CSAProduct Family Data'!$A$2:$A$100,0))</f>
        <v>Drainage</v>
      </c>
      <c r="F99" s="127">
        <v>1492000</v>
      </c>
      <c r="G99" s="88" t="str">
        <f>IF((INDEX('Standalone CIP Data'!$L$2:'Standalone CIP Data'!$L$200,MATCH(Current!A99,'Standalone CIP Data'!$B$2:$B$200,0)))=0,"No Estimate",(INDEX('Standalone CIP Data'!$L$2:'Standalone CIP Data'!$L$200,MATCH(Current!A99,'Standalone CIP Data'!$B$2:$B$200,0))))</f>
        <v>No Estimate</v>
      </c>
      <c r="H99" s="88">
        <f>IF((INDEX('Standalone CIP Data'!$E$2:'Standalone CIP Data'!$E$200,MATCH(Current!A99,'Standalone CIP Data'!$B$2:$B$200,0)))=0, "No identified funds budgeted",(INDEX('Standalone CIP Data'!$E$2:'Standalone CIP Data'!$E$200,MATCH(Current!A99,'Standalone CIP Data'!$B$2:$B$200,0))))</f>
        <v>322000</v>
      </c>
      <c r="I99" s="87" t="str">
        <f>IF((INDEX('Standalone CIP Data'!$E$2:'Standalone CIP Data'!$E$200,MATCH(Current!A99,'Standalone CIP Data'!$B$2:$B$200,0)))&gt;=(INDEX('Standalone CIP Data'!$L$2:'Standalone CIP Data'!$L$200,MATCH(Current!A99,'Standalone CIP Data'!$B$2:$B$200,0))),"Adequate funding identified - current is less than or equal to ITD budget","Inadequate funding identified - current estimate exceeds ITD budget")</f>
        <v>Adequate funding identified - current is less than or equal to ITD budget</v>
      </c>
      <c r="J99" s="90" t="s">
        <v>1195</v>
      </c>
      <c r="K99" s="104" t="s">
        <v>1196</v>
      </c>
      <c r="L99" s="91" t="str">
        <f>IFERROR(INDEX('Expense Report'!$E$2:$E$500,MATCH(A99,'Expense Report'!$A$2:$A$300,0)),"No dollars planned in Q1 2020")</f>
        <v>No dollars planned in Q1 2020</v>
      </c>
      <c r="M99" s="92">
        <v>2</v>
      </c>
      <c r="N99" s="93" t="s">
        <v>1055</v>
      </c>
      <c r="O99" s="103" t="s">
        <v>1197</v>
      </c>
    </row>
    <row r="100" spans="1:15" s="11" customFormat="1" ht="81" customHeight="1" x14ac:dyDescent="0.3">
      <c r="A100" s="101">
        <v>1136237</v>
      </c>
      <c r="B100" s="86" t="s">
        <v>1198</v>
      </c>
      <c r="C100" s="86" t="s">
        <v>120</v>
      </c>
      <c r="D100" s="87" t="str">
        <f>INDEX('CSAProduct Family Data'!$D$2:'CSAProduct Family Data'!$D$100,MATCH(Current!A100,'CSAProduct Family Data'!$A$2:$A$100,0))</f>
        <v>West King County Areas</v>
      </c>
      <c r="E100" s="87" t="str">
        <f>INDEX('CSAProduct Family Data'!$C$2:'CSAProduct Family Data'!$C$100,MATCH(Current!A100,'CSAProduct Family Data'!$A$2:$A$100,0))</f>
        <v>Drainage</v>
      </c>
      <c r="F100" s="126" t="s">
        <v>88</v>
      </c>
      <c r="G100" s="88" t="str">
        <f>IF((INDEX('Standalone CIP Data'!$L$2:'Standalone CIP Data'!$L$200,MATCH(Current!A100,'Standalone CIP Data'!$B$2:$B$200,0)))=0,"No Estimate",(INDEX('Standalone CIP Data'!$L$2:'Standalone CIP Data'!$L$200,MATCH(Current!A100,'Standalone CIP Data'!$B$2:$B$200,0))))</f>
        <v>No Estimate</v>
      </c>
      <c r="H100" s="88">
        <f>IF((INDEX('Standalone CIP Data'!$E$2:'Standalone CIP Data'!$E$200,MATCH(Current!A100,'Standalone CIP Data'!$B$2:$B$200,0)))=0, "No identified funds budgeted",(INDEX('Standalone CIP Data'!$E$2:'Standalone CIP Data'!$E$200,MATCH(Current!A100,'Standalone CIP Data'!$B$2:$B$200,0))))</f>
        <v>12000</v>
      </c>
      <c r="I100" s="87" t="str">
        <f>IF((INDEX('Standalone CIP Data'!$E$2:'Standalone CIP Data'!$E$200,MATCH(Current!A100,'Standalone CIP Data'!$B$2:$B$200,0)))&gt;=(INDEX('Standalone CIP Data'!$L$2:'Standalone CIP Data'!$L$200,MATCH(Current!A100,'Standalone CIP Data'!$B$2:$B$200,0))),"Adequate funding identified - current is less than or equal to ITD budget","Inadequate funding identified - current estimate exceeds ITD budget")</f>
        <v>Adequate funding identified - current is less than or equal to ITD budget</v>
      </c>
      <c r="J100" s="90" t="s">
        <v>1059</v>
      </c>
      <c r="K100" s="90" t="s">
        <v>1022</v>
      </c>
      <c r="L100" s="91" t="str">
        <f>IFERROR(INDEX('Expense Report'!$E$2:$E$500,MATCH(A100,'Expense Report'!$A$2:$A$300,0)),"No dollars planned in Q1 2020")</f>
        <v>No dollars planned in Q1 2020</v>
      </c>
      <c r="M100" s="92">
        <v>2</v>
      </c>
      <c r="N100" s="93" t="s">
        <v>1055</v>
      </c>
      <c r="O100" s="94" t="s">
        <v>1199</v>
      </c>
    </row>
    <row r="101" spans="1:15" s="11" customFormat="1" ht="64.5" customHeight="1" x14ac:dyDescent="0.3">
      <c r="A101" s="101">
        <v>1136239</v>
      </c>
      <c r="B101" s="86" t="s">
        <v>1200</v>
      </c>
      <c r="C101" s="86" t="s">
        <v>53</v>
      </c>
      <c r="D101" s="87" t="str">
        <f>INDEX('CSAProduct Family Data'!$D$2:'CSAProduct Family Data'!$D$100,MATCH(Current!A101,'CSAProduct Family Data'!$A$2:$A$100,0))</f>
        <v>SE King County Area</v>
      </c>
      <c r="E101" s="87" t="str">
        <f>INDEX('CSAProduct Family Data'!$C$2:'CSAProduct Family Data'!$C$100,MATCH(Current!A101,'CSAProduct Family Data'!$A$2:$A$100,0))</f>
        <v>Drainage</v>
      </c>
      <c r="F101" s="126" t="s">
        <v>88</v>
      </c>
      <c r="G101" s="88" t="str">
        <f>IF((INDEX('Standalone CIP Data'!$L$2:'Standalone CIP Data'!$L$200,MATCH(Current!A101,'Standalone CIP Data'!$B$2:$B$200,0)))=0,"No Estimate",(INDEX('Standalone CIP Data'!$L$2:'Standalone CIP Data'!$L$200,MATCH(Current!A101,'Standalone CIP Data'!$B$2:$B$200,0))))</f>
        <v>No Estimate</v>
      </c>
      <c r="H101" s="88">
        <f>IF((INDEX('Standalone CIP Data'!$E$2:'Standalone CIP Data'!$E$200,MATCH(Current!A101,'Standalone CIP Data'!$B$2:$B$200,0)))=0, "No identified funds budgeted",(INDEX('Standalone CIP Data'!$E$2:'Standalone CIP Data'!$E$200,MATCH(Current!A101,'Standalone CIP Data'!$B$2:$B$200,0))))</f>
        <v>12000</v>
      </c>
      <c r="I101" s="87" t="str">
        <f>IF((INDEX('Standalone CIP Data'!$E$2:'Standalone CIP Data'!$E$200,MATCH(Current!A101,'Standalone CIP Data'!$B$2:$B$200,0)))&gt;=(INDEX('Standalone CIP Data'!$L$2:'Standalone CIP Data'!$L$200,MATCH(Current!A101,'Standalone CIP Data'!$B$2:$B$200,0))),"Adequate funding identified - current is less than or equal to ITD budget","Inadequate funding identified - current estimate exceeds ITD budget")</f>
        <v>Adequate funding identified - current is less than or equal to ITD budget</v>
      </c>
      <c r="J101" s="90" t="s">
        <v>1059</v>
      </c>
      <c r="K101" s="90" t="s">
        <v>1022</v>
      </c>
      <c r="L101" s="91" t="str">
        <f>IFERROR(INDEX('Expense Report'!$E$2:$E$500,MATCH(A101,'Expense Report'!$A$2:$A$300,0)),"No dollars planned in Q1 2020")</f>
        <v>No dollars planned in Q1 2020</v>
      </c>
      <c r="M101" s="92">
        <v>2</v>
      </c>
      <c r="N101" s="93" t="s">
        <v>1055</v>
      </c>
      <c r="O101" s="103" t="s">
        <v>1201</v>
      </c>
    </row>
    <row r="102" spans="1:15" s="11" customFormat="1" ht="101.4" customHeight="1" x14ac:dyDescent="0.3">
      <c r="A102" s="101">
        <v>1136229</v>
      </c>
      <c r="B102" s="86" t="s">
        <v>1202</v>
      </c>
      <c r="C102" s="86" t="s">
        <v>112</v>
      </c>
      <c r="D102" s="87" t="str">
        <f>INDEX('CSAProduct Family Data'!$D$2:'CSAProduct Family Data'!$D$100,MATCH(Current!A102,'CSAProduct Family Data'!$A$2:$A$100,0))</f>
        <v>SE King County Area</v>
      </c>
      <c r="E102" s="87" t="str">
        <f>INDEX('CSAProduct Family Data'!$C$2:'CSAProduct Family Data'!$C$100,MATCH(Current!A102,'CSAProduct Family Data'!$A$2:$A$100,0))</f>
        <v>Drainage</v>
      </c>
      <c r="F102" s="127">
        <v>986000</v>
      </c>
      <c r="G102" s="88" t="str">
        <f>IF((INDEX('Standalone CIP Data'!$L$2:'Standalone CIP Data'!$L$200,MATCH(Current!A102,'Standalone CIP Data'!$B$2:$B$200,0)))=0,"No Estimate",(INDEX('Standalone CIP Data'!$L$2:'Standalone CIP Data'!$L$200,MATCH(Current!A102,'Standalone CIP Data'!$B$2:$B$200,0))))</f>
        <v>No Estimate</v>
      </c>
      <c r="H102" s="88">
        <f>IF((INDEX('Standalone CIP Data'!$E$2:'Standalone CIP Data'!$E$200,MATCH(Current!A102,'Standalone CIP Data'!$B$2:$B$200,0)))=0, "No identified funds budgeted",(INDEX('Standalone CIP Data'!$E$2:'Standalone CIP Data'!$E$200,MATCH(Current!A102,'Standalone CIP Data'!$B$2:$B$200,0))))</f>
        <v>292000</v>
      </c>
      <c r="I102" s="87" t="str">
        <f>IF((INDEX('Standalone CIP Data'!$E$2:'Standalone CIP Data'!$E$200,MATCH(Current!A102,'Standalone CIP Data'!$B$2:$B$200,0)))&gt;=(INDEX('Standalone CIP Data'!$L$2:'Standalone CIP Data'!$L$200,MATCH(Current!A102,'Standalone CIP Data'!$B$2:$B$200,0))),"Adequate funding identified - current is less than or equal to ITD budget","Inadequate funding identified - current estimate exceeds ITD budget")</f>
        <v>Adequate funding identified - current is less than or equal to ITD budget</v>
      </c>
      <c r="J102" s="90" t="s">
        <v>1059</v>
      </c>
      <c r="K102" s="104" t="s">
        <v>1018</v>
      </c>
      <c r="L102" s="91">
        <f>IFERROR(INDEX('Expense Report'!$E$2:$E$500,MATCH(A102,'Expense Report'!$A$2:$A$300,0)),"No dollars planned in Q1 2020")</f>
        <v>5.0000000000000001E-3</v>
      </c>
      <c r="M102" s="92">
        <v>2</v>
      </c>
      <c r="N102" s="93" t="s">
        <v>1055</v>
      </c>
      <c r="O102" s="103" t="s">
        <v>1203</v>
      </c>
    </row>
    <row r="103" spans="1:15" ht="58.5" customHeight="1" x14ac:dyDescent="0.3">
      <c r="A103" s="101">
        <v>1136231</v>
      </c>
      <c r="B103" s="86" t="s">
        <v>1204</v>
      </c>
      <c r="C103" s="86" t="s">
        <v>112</v>
      </c>
      <c r="D103" s="87" t="str">
        <f>INDEX('CSAProduct Family Data'!$D$2:'CSAProduct Family Data'!$D$100,MATCH(Current!A103,'CSAProduct Family Data'!$A$2:$A$100,0))</f>
        <v>Bear Creek/Sammamish Area</v>
      </c>
      <c r="E103" s="87" t="str">
        <f>INDEX('CSAProduct Family Data'!$C$2:'CSAProduct Family Data'!$C$100,MATCH(Current!A103,'CSAProduct Family Data'!$A$2:$A$100,0))</f>
        <v>Drainage</v>
      </c>
      <c r="F103" s="127">
        <v>1568000</v>
      </c>
      <c r="G103" s="88" t="str">
        <f>IF((INDEX('Standalone CIP Data'!$L$2:'Standalone CIP Data'!$L$200,MATCH(Current!A103,'Standalone CIP Data'!$B$2:$B$200,0)))=0,"No Estimate",(INDEX('Standalone CIP Data'!$L$2:'Standalone CIP Data'!$L$200,MATCH(Current!A103,'Standalone CIP Data'!$B$2:$B$200,0))))</f>
        <v>No Estimate</v>
      </c>
      <c r="H103" s="88">
        <f>IF((INDEX('Standalone CIP Data'!$E$2:'Standalone CIP Data'!$E$200,MATCH(Current!A103,'Standalone CIP Data'!$B$2:$B$200,0)))=0, "No identified funds budgeted",(INDEX('Standalone CIP Data'!$E$2:'Standalone CIP Data'!$E$200,MATCH(Current!A103,'Standalone CIP Data'!$B$2:$B$200,0))))</f>
        <v>12000</v>
      </c>
      <c r="I103" s="87" t="str">
        <f>IF((INDEX('Standalone CIP Data'!$E$2:'Standalone CIP Data'!$E$200,MATCH(Current!A103,'Standalone CIP Data'!$B$2:$B$200,0)))&gt;=(INDEX('Standalone CIP Data'!$L$2:'Standalone CIP Data'!$L$200,MATCH(Current!A103,'Standalone CIP Data'!$B$2:$B$200,0))),"Adequate funding identified - current is less than or equal to ITD budget","Inadequate funding identified - current estimate exceeds ITD budget")</f>
        <v>Adequate funding identified - current is less than or equal to ITD budget</v>
      </c>
      <c r="J103" s="90" t="s">
        <v>1178</v>
      </c>
      <c r="K103" s="104" t="s">
        <v>1018</v>
      </c>
      <c r="L103" s="91" t="str">
        <f>IFERROR(INDEX('Expense Report'!$E$2:$E$500,MATCH(A103,'Expense Report'!$A$2:$A$300,0)),"No dollars planned in Q1 2020")</f>
        <v>No dollars planned in Q1 2020</v>
      </c>
      <c r="M103" s="92">
        <v>2</v>
      </c>
      <c r="N103" s="93" t="s">
        <v>1055</v>
      </c>
      <c r="O103" s="103" t="s">
        <v>1205</v>
      </c>
    </row>
    <row r="104" spans="1:15" ht="57.75" hidden="1" customHeight="1" thickBot="1" x14ac:dyDescent="0.35">
      <c r="A104" s="148">
        <v>1136230</v>
      </c>
      <c r="B104" s="120" t="s">
        <v>1206</v>
      </c>
      <c r="C104" s="120" t="s">
        <v>189</v>
      </c>
      <c r="D104" s="121"/>
      <c r="E104" s="121"/>
      <c r="F104" s="122">
        <v>2929200</v>
      </c>
      <c r="G104" s="121"/>
      <c r="H104" s="121"/>
      <c r="I104" s="121"/>
      <c r="J104" s="120" t="s">
        <v>1207</v>
      </c>
      <c r="K104" s="123" t="s">
        <v>1022</v>
      </c>
      <c r="L104" s="124" t="str">
        <f>IFERROR(INDEX('Expense Report'!$E$2:$E$500,MATCH(A104,'Expense Report'!$A$2:$A$300,0)),"No dollars planned in Q1 2020")</f>
        <v>No dollars planned in Q1 2020</v>
      </c>
      <c r="M104" s="121">
        <v>2</v>
      </c>
      <c r="N104" s="93" t="s">
        <v>1055</v>
      </c>
      <c r="O104" s="125" t="s">
        <v>1208</v>
      </c>
    </row>
    <row r="105" spans="1:15" s="8" customFormat="1" ht="69.900000000000006" customHeight="1" x14ac:dyDescent="0.3">
      <c r="A105" s="101">
        <v>1140905</v>
      </c>
      <c r="B105" s="86" t="s">
        <v>1209</v>
      </c>
      <c r="C105" s="86" t="s">
        <v>1135</v>
      </c>
      <c r="D105" s="87"/>
      <c r="E105" s="87"/>
      <c r="F105" s="127"/>
      <c r="G105" s="88"/>
      <c r="H105" s="88"/>
      <c r="I105" s="87"/>
      <c r="J105" s="90" t="s">
        <v>1059</v>
      </c>
      <c r="K105" s="104" t="s">
        <v>1018</v>
      </c>
      <c r="L105" s="91"/>
      <c r="M105" s="92">
        <v>2</v>
      </c>
      <c r="N105" s="93" t="s">
        <v>1055</v>
      </c>
      <c r="O105" s="103" t="s">
        <v>1210</v>
      </c>
    </row>
    <row r="106" spans="1:15" ht="49.5" customHeight="1" x14ac:dyDescent="0.3">
      <c r="A106" s="101">
        <v>1136230</v>
      </c>
      <c r="B106" s="86" t="s">
        <v>1211</v>
      </c>
      <c r="C106" s="86" t="s">
        <v>57</v>
      </c>
      <c r="D106" s="87"/>
      <c r="E106" s="87"/>
      <c r="F106" s="127"/>
      <c r="G106" s="88"/>
      <c r="H106" s="88"/>
      <c r="I106" s="87"/>
      <c r="J106" s="90" t="s">
        <v>1059</v>
      </c>
      <c r="K106" s="104" t="s">
        <v>1018</v>
      </c>
      <c r="L106" s="91"/>
      <c r="M106" s="92">
        <v>2</v>
      </c>
      <c r="N106" s="93" t="s">
        <v>1055</v>
      </c>
      <c r="O106" s="103" t="s">
        <v>1212</v>
      </c>
    </row>
    <row r="107" spans="1:15" ht="6.75" customHeight="1" x14ac:dyDescent="0.3">
      <c r="B107"/>
      <c r="K107"/>
      <c r="N107" s="2"/>
      <c r="O107" s="2"/>
    </row>
    <row r="108" spans="1:15" ht="14.25" customHeight="1" x14ac:dyDescent="0.3">
      <c r="A108" s="134"/>
      <c r="B108" s="134"/>
      <c r="K108"/>
      <c r="L108"/>
      <c r="M108" s="39" t="s">
        <v>1213</v>
      </c>
      <c r="N108" s="40" t="s">
        <v>1214</v>
      </c>
      <c r="O108" s="7"/>
    </row>
    <row r="109" spans="1:15" x14ac:dyDescent="0.3">
      <c r="A109" s="135">
        <v>1136235</v>
      </c>
      <c r="B109" s="133"/>
      <c r="G109" s="11" t="str">
        <f>IF((INDEX('Standalone CIP Data'!$L$2:'Standalone CIP Data'!$L$200,MATCH(Current!A109,'Standalone CIP Data'!$B$2:$B$200,0)))=0,"No Estimate",(INDEX('Standalone CIP Data'!$L$2:'Standalone CIP Data'!$L$200,MATCH(Current!A109,'Standalone CIP Data'!$B$2:$B$200,0))))</f>
        <v>No Estimate</v>
      </c>
      <c r="H109" s="11">
        <f>IF((INDEX('Standalone CIP Data'!$E$2:'Standalone CIP Data'!$E$200,MATCH(Current!A109,'Standalone CIP Data'!$B$2:$B$200,0)))=0, "No identified funds budgeted",(INDEX('Standalone CIP Data'!$E$2:'Standalone CIP Data'!$E$200,MATCH(Current!A109,'Standalone CIP Data'!$B$2:$B$200,0))))</f>
        <v>332000</v>
      </c>
      <c r="M109" s="6">
        <v>3</v>
      </c>
      <c r="N109" s="160" t="s">
        <v>1215</v>
      </c>
      <c r="O109" s="160"/>
    </row>
    <row r="110" spans="1:15" x14ac:dyDescent="0.3">
      <c r="A110" s="35">
        <v>11</v>
      </c>
      <c r="B110" s="133"/>
      <c r="G110" s="11" t="e">
        <f>IF((INDEX('Standalone CIP Data'!$L$2:'Standalone CIP Data'!$L$200,MATCH(Current!A110,'Standalone CIP Data'!$B$2:$B$200,0)))=0,"No Estimate",(INDEX('Standalone CIP Data'!$L$2:'Standalone CIP Data'!$L$200,MATCH(Current!A110,'Standalone CIP Data'!$B$2:$B$200,0))))</f>
        <v>#N/A</v>
      </c>
      <c r="H110" s="11">
        <f>IFERROR(IF((INDEX('Standalone CIP Data'!$E$2:'Standalone CIP Data'!$E$200,MATCH(Current!A110,'Standalone CIP Data'!$B$2:$B$200,0)))=0, "No identified funds budgeted",(INDEX('Standalone CIP Data'!$E$2:'Standalone CIP Data'!$E$200,MATCH(Current!A110,'Standalone CIP Data'!$B$2:$B$200,0)))),0)</f>
        <v>0</v>
      </c>
      <c r="M110" s="6">
        <v>2</v>
      </c>
      <c r="N110" s="160" t="s">
        <v>1216</v>
      </c>
      <c r="O110" s="160"/>
    </row>
    <row r="111" spans="1:15" x14ac:dyDescent="0.3">
      <c r="A111" s="35">
        <v>1136232</v>
      </c>
      <c r="G111" s="11" t="str">
        <f>IF((INDEX('Standalone CIP Data'!$L$2:'Standalone CIP Data'!$L$200,MATCH(Current!A111,'Standalone CIP Data'!$B$2:$B$200,0)))=0,"No Estimate",(INDEX('Standalone CIP Data'!$L$2:'Standalone CIP Data'!$L$200,MATCH(Current!A111,'Standalone CIP Data'!$B$2:$B$200,0))))</f>
        <v>No Estimate</v>
      </c>
      <c r="H111" s="11">
        <f>IF((INDEX('Standalone CIP Data'!$E$2:'Standalone CIP Data'!$E$200,MATCH(Current!A111,'Standalone CIP Data'!$B$2:$B$200,0)))=0, "No identified funds budgeted",(INDEX('Standalone CIP Data'!$E$2:'Standalone CIP Data'!$E$200,MATCH(Current!A111,'Standalone CIP Data'!$B$2:$B$200,0))))</f>
        <v>332000</v>
      </c>
      <c r="M111" s="6">
        <v>1</v>
      </c>
      <c r="N111" s="160" t="s">
        <v>1217</v>
      </c>
      <c r="O111" s="160"/>
    </row>
    <row r="112" spans="1:15" x14ac:dyDescent="0.3">
      <c r="A112" s="11"/>
    </row>
    <row r="113" spans="1:2" x14ac:dyDescent="0.3">
      <c r="A113" s="36"/>
    </row>
    <row r="114" spans="1:2" x14ac:dyDescent="0.3">
      <c r="B114" s="12"/>
    </row>
    <row r="115" spans="1:2" x14ac:dyDescent="0.3">
      <c r="A115" s="11">
        <v>1136235</v>
      </c>
    </row>
    <row r="116" spans="1:2" x14ac:dyDescent="0.3">
      <c r="A116" s="11">
        <v>1136236</v>
      </c>
    </row>
    <row r="117" spans="1:2" x14ac:dyDescent="0.3">
      <c r="A117" s="11">
        <v>1136232</v>
      </c>
    </row>
  </sheetData>
  <mergeCells count="12">
    <mergeCell ref="A1:O1"/>
    <mergeCell ref="N111:O111"/>
    <mergeCell ref="N109:O109"/>
    <mergeCell ref="N110:O110"/>
    <mergeCell ref="A21:O21"/>
    <mergeCell ref="A38:O38"/>
    <mergeCell ref="A44:O44"/>
    <mergeCell ref="A64:O64"/>
    <mergeCell ref="A87:O87"/>
    <mergeCell ref="A35:O35"/>
    <mergeCell ref="A60:O60"/>
    <mergeCell ref="A93:O93"/>
  </mergeCells>
  <phoneticPr fontId="24" type="noConversion"/>
  <conditionalFormatting sqref="M109:M111">
    <cfRule type="iconSet" priority="351">
      <iconSet showValue="0" reverse="1">
        <cfvo type="percent" val="0"/>
        <cfvo type="num" val="2"/>
        <cfvo type="num" val="3"/>
      </iconSet>
    </cfRule>
  </conditionalFormatting>
  <conditionalFormatting sqref="N13:N19">
    <cfRule type="containsText" dxfId="26" priority="344" operator="containsText" text="program">
      <formula>NOT(ISERROR(SEARCH("program",N13)))</formula>
    </cfRule>
    <cfRule type="beginsWith" dxfId="25" priority="345" operator="beginsWith" text="CN">
      <formula>LEFT(N13,LEN("CN"))="CN"</formula>
    </cfRule>
    <cfRule type="beginsWith" dxfId="24" priority="346" operator="beginsWith" text="Final">
      <formula>LEFT(N13,LEN("Final"))="Final"</formula>
    </cfRule>
    <cfRule type="beginsWith" dxfId="23" priority="347" operator="beginsWith" text="Preliminary">
      <formula>LEFT(N13,LEN("Preliminary"))="Preliminary"</formula>
    </cfRule>
  </conditionalFormatting>
  <conditionalFormatting sqref="H5 H43 H40 H23:H30 H89:H92 H37 H8:H20 H105:H106 H95:H103 H32:H34 H62:H63 H47:H59 H67:H86">
    <cfRule type="cellIs" dxfId="22" priority="308" operator="lessThan">
      <formula>$G5</formula>
    </cfRule>
  </conditionalFormatting>
  <conditionalFormatting sqref="M3">
    <cfRule type="iconSet" priority="293">
      <iconSet showValue="0" reverse="1">
        <cfvo type="percent" val="0"/>
        <cfvo type="num" val="2"/>
        <cfvo type="num" val="3"/>
      </iconSet>
    </cfRule>
  </conditionalFormatting>
  <conditionalFormatting sqref="M102">
    <cfRule type="iconSet" priority="288">
      <iconSet showValue="0" reverse="1">
        <cfvo type="percent" val="0"/>
        <cfvo type="num" val="2"/>
        <cfvo type="num" val="3"/>
      </iconSet>
    </cfRule>
  </conditionalFormatting>
  <conditionalFormatting sqref="M73">
    <cfRule type="iconSet" priority="263">
      <iconSet showValue="0" reverse="1">
        <cfvo type="percent" val="0"/>
        <cfvo type="num" val="2"/>
        <cfvo type="num" val="3"/>
      </iconSet>
    </cfRule>
  </conditionalFormatting>
  <conditionalFormatting sqref="M77">
    <cfRule type="iconSet" priority="223">
      <iconSet showValue="0" reverse="1">
        <cfvo type="percent" val="0"/>
        <cfvo type="num" val="2"/>
        <cfvo type="num" val="3"/>
      </iconSet>
    </cfRule>
  </conditionalFormatting>
  <conditionalFormatting sqref="B104:E104 G104:I104">
    <cfRule type="iconSet" priority="215">
      <iconSet showValue="0" reverse="1">
        <cfvo type="percent" val="0"/>
        <cfvo type="num" val="2"/>
        <cfvo type="num" val="3"/>
      </iconSet>
    </cfRule>
  </conditionalFormatting>
  <conditionalFormatting sqref="O104">
    <cfRule type="iconSet" priority="214">
      <iconSet showValue="0" reverse="1">
        <cfvo type="percent" val="0"/>
        <cfvo type="num" val="2"/>
        <cfvo type="num" val="3"/>
      </iconSet>
    </cfRule>
  </conditionalFormatting>
  <conditionalFormatting sqref="M71 M66">
    <cfRule type="iconSet" priority="721">
      <iconSet showValue="0" reverse="1">
        <cfvo type="percent" val="0"/>
        <cfvo type="num" val="2"/>
        <cfvo type="num" val="3"/>
      </iconSet>
    </cfRule>
  </conditionalFormatting>
  <conditionalFormatting sqref="M72">
    <cfRule type="iconSet" priority="190">
      <iconSet showValue="0" reverse="1">
        <cfvo type="percent" val="0"/>
        <cfvo type="num" val="2"/>
        <cfvo type="num" val="3"/>
      </iconSet>
    </cfRule>
  </conditionalFormatting>
  <conditionalFormatting sqref="M52">
    <cfRule type="iconSet" priority="175">
      <iconSet showValue="0" reverse="1">
        <cfvo type="percent" val="0"/>
        <cfvo type="num" val="2"/>
        <cfvo type="num" val="3"/>
      </iconSet>
    </cfRule>
  </conditionalFormatting>
  <conditionalFormatting sqref="N13:N15">
    <cfRule type="containsText" dxfId="21" priority="163" operator="containsText" text="program">
      <formula>NOT(ISERROR(SEARCH("program",N13)))</formula>
    </cfRule>
    <cfRule type="beginsWith" dxfId="20" priority="164" operator="beginsWith" text="CN">
      <formula>LEFT(N13,LEN("CN"))="CN"</formula>
    </cfRule>
    <cfRule type="beginsWith" dxfId="19" priority="165" operator="beginsWith" text="Final">
      <formula>LEFT(N13,LEN("Final"))="Final"</formula>
    </cfRule>
    <cfRule type="beginsWith" dxfId="18" priority="166" operator="beginsWith" text="Preliminary">
      <formula>LEFT(N13,LEN("Preliminary"))="Preliminary"</formula>
    </cfRule>
  </conditionalFormatting>
  <conditionalFormatting sqref="M104">
    <cfRule type="iconSet" priority="159">
      <iconSet showValue="0" reverse="1">
        <cfvo type="percent" val="0"/>
        <cfvo type="num" val="2"/>
        <cfvo type="num" val="3"/>
      </iconSet>
    </cfRule>
  </conditionalFormatting>
  <conditionalFormatting sqref="M59 M53 M40">
    <cfRule type="iconSet" priority="728">
      <iconSet showValue="0" reverse="1">
        <cfvo type="percent" val="0"/>
        <cfvo type="num" val="2"/>
        <cfvo type="num" val="3"/>
      </iconSet>
    </cfRule>
  </conditionalFormatting>
  <conditionalFormatting sqref="M92 M95:M96">
    <cfRule type="iconSet" priority="142">
      <iconSet showValue="0" reverse="1">
        <cfvo type="percent" val="0"/>
        <cfvo type="num" val="2"/>
        <cfvo type="num" val="3"/>
      </iconSet>
    </cfRule>
  </conditionalFormatting>
  <conditionalFormatting sqref="J104">
    <cfRule type="iconSet" priority="140">
      <iconSet showValue="0" reverse="1">
        <cfvo type="percent" val="0"/>
        <cfvo type="num" val="2"/>
        <cfvo type="num" val="3"/>
      </iconSet>
    </cfRule>
  </conditionalFormatting>
  <conditionalFormatting sqref="N15">
    <cfRule type="containsText" dxfId="17" priority="135" operator="containsText" text="program">
      <formula>NOT(ISERROR(SEARCH("program",N15)))</formula>
    </cfRule>
    <cfRule type="beginsWith" dxfId="16" priority="136" operator="beginsWith" text="CN">
      <formula>LEFT(N15,LEN("CN"))="CN"</formula>
    </cfRule>
    <cfRule type="beginsWith" dxfId="15" priority="137" operator="beginsWith" text="Final">
      <formula>LEFT(N15,LEN("Final"))="Final"</formula>
    </cfRule>
    <cfRule type="beginsWith" dxfId="14" priority="138" operator="beginsWith" text="Preliminary">
      <formula>LEFT(N15,LEN("Preliminary"))="Preliminary"</formula>
    </cfRule>
  </conditionalFormatting>
  <conditionalFormatting sqref="M103">
    <cfRule type="iconSet" priority="129">
      <iconSet showValue="0" reverse="1">
        <cfvo type="percent" val="0"/>
        <cfvo type="num" val="2"/>
        <cfvo type="num" val="3"/>
      </iconSet>
    </cfRule>
  </conditionalFormatting>
  <conditionalFormatting sqref="M28">
    <cfRule type="iconSet" priority="119">
      <iconSet showValue="0" reverse="1">
        <cfvo type="percent" val="0"/>
        <cfvo type="num" val="2"/>
        <cfvo type="num" val="3"/>
      </iconSet>
    </cfRule>
  </conditionalFormatting>
  <conditionalFormatting sqref="M51">
    <cfRule type="iconSet" priority="118">
      <iconSet showValue="0" reverse="1">
        <cfvo type="percent" val="0"/>
        <cfvo type="num" val="2"/>
        <cfvo type="num" val="3"/>
      </iconSet>
    </cfRule>
  </conditionalFormatting>
  <conditionalFormatting sqref="M82">
    <cfRule type="iconSet" priority="117">
      <iconSet showValue="0" reverse="1">
        <cfvo type="percent" val="0"/>
        <cfvo type="num" val="2"/>
        <cfvo type="num" val="3"/>
      </iconSet>
    </cfRule>
  </conditionalFormatting>
  <conditionalFormatting sqref="H6:H7">
    <cfRule type="cellIs" dxfId="13" priority="114" operator="lessThan">
      <formula>$G6</formula>
    </cfRule>
  </conditionalFormatting>
  <conditionalFormatting sqref="M6">
    <cfRule type="iconSet" priority="115">
      <iconSet showValue="0" reverse="1">
        <cfvo type="percent" val="0"/>
        <cfvo type="num" val="2"/>
        <cfvo type="num" val="3"/>
      </iconSet>
    </cfRule>
  </conditionalFormatting>
  <conditionalFormatting sqref="M7">
    <cfRule type="iconSet" priority="116">
      <iconSet showValue="0" reverse="1">
        <cfvo type="percent" val="0"/>
        <cfvo type="num" val="2"/>
        <cfvo type="num" val="3"/>
      </iconSet>
    </cfRule>
  </conditionalFormatting>
  <conditionalFormatting sqref="M24">
    <cfRule type="iconSet" priority="113">
      <iconSet showValue="0" reverse="1">
        <cfvo type="percent" val="0"/>
        <cfvo type="num" val="2"/>
        <cfvo type="num" val="3"/>
      </iconSet>
    </cfRule>
  </conditionalFormatting>
  <conditionalFormatting sqref="H41:H42">
    <cfRule type="cellIs" dxfId="12" priority="111" operator="lessThan">
      <formula>$G41</formula>
    </cfRule>
  </conditionalFormatting>
  <conditionalFormatting sqref="M41">
    <cfRule type="iconSet" priority="110">
      <iconSet showValue="0" reverse="1">
        <cfvo type="percent" val="0"/>
        <cfvo type="num" val="2"/>
        <cfvo type="num" val="3"/>
      </iconSet>
    </cfRule>
  </conditionalFormatting>
  <conditionalFormatting sqref="M42">
    <cfRule type="iconSet" priority="109">
      <iconSet showValue="0" reverse="1">
        <cfvo type="percent" val="0"/>
        <cfvo type="num" val="2"/>
        <cfvo type="num" val="3"/>
      </iconSet>
    </cfRule>
  </conditionalFormatting>
  <conditionalFormatting sqref="M25">
    <cfRule type="iconSet" priority="107">
      <iconSet showValue="0" reverse="1">
        <cfvo type="percent" val="0"/>
        <cfvo type="num" val="2"/>
        <cfvo type="num" val="3"/>
      </iconSet>
    </cfRule>
  </conditionalFormatting>
  <conditionalFormatting sqref="M23">
    <cfRule type="iconSet" priority="105">
      <iconSet showValue="0" reverse="1">
        <cfvo type="percent" val="0"/>
        <cfvo type="num" val="2"/>
        <cfvo type="num" val="3"/>
      </iconSet>
    </cfRule>
  </conditionalFormatting>
  <conditionalFormatting sqref="M68">
    <cfRule type="iconSet" priority="104">
      <iconSet showValue="0" reverse="1">
        <cfvo type="percent" val="0"/>
        <cfvo type="num" val="2"/>
        <cfvo type="num" val="3"/>
      </iconSet>
    </cfRule>
  </conditionalFormatting>
  <conditionalFormatting sqref="M67">
    <cfRule type="iconSet" priority="103">
      <iconSet showValue="0" reverse="1">
        <cfvo type="percent" val="0"/>
        <cfvo type="num" val="2"/>
        <cfvo type="num" val="3"/>
      </iconSet>
    </cfRule>
  </conditionalFormatting>
  <conditionalFormatting sqref="M69">
    <cfRule type="iconSet" priority="101">
      <iconSet showValue="0" reverse="1">
        <cfvo type="percent" val="0"/>
        <cfvo type="num" val="2"/>
        <cfvo type="num" val="3"/>
      </iconSet>
    </cfRule>
  </conditionalFormatting>
  <conditionalFormatting sqref="M85">
    <cfRule type="iconSet" priority="99">
      <iconSet showValue="0" reverse="1">
        <cfvo type="percent" val="0"/>
        <cfvo type="num" val="2"/>
        <cfvo type="num" val="3"/>
      </iconSet>
    </cfRule>
  </conditionalFormatting>
  <conditionalFormatting sqref="M37">
    <cfRule type="iconSet" priority="92">
      <iconSet showValue="0" reverse="1">
        <cfvo type="percent" val="0"/>
        <cfvo type="num" val="2"/>
        <cfvo type="num" val="3"/>
      </iconSet>
    </cfRule>
  </conditionalFormatting>
  <conditionalFormatting sqref="B37">
    <cfRule type="iconSet" priority="90">
      <iconSet showValue="0" reverse="1">
        <cfvo type="percent" val="0"/>
        <cfvo type="num" val="2"/>
        <cfvo type="num" val="3"/>
      </iconSet>
    </cfRule>
  </conditionalFormatting>
  <conditionalFormatting sqref="M81">
    <cfRule type="iconSet" priority="88">
      <iconSet showValue="0" reverse="1">
        <cfvo type="percent" val="0"/>
        <cfvo type="num" val="2"/>
        <cfvo type="num" val="3"/>
      </iconSet>
    </cfRule>
  </conditionalFormatting>
  <conditionalFormatting sqref="M91">
    <cfRule type="iconSet" priority="86">
      <iconSet showValue="0" reverse="1">
        <cfvo type="percent" val="0"/>
        <cfvo type="num" val="2"/>
        <cfvo type="num" val="3"/>
      </iconSet>
    </cfRule>
  </conditionalFormatting>
  <conditionalFormatting sqref="M100">
    <cfRule type="iconSet" priority="84">
      <iconSet showValue="0" reverse="1">
        <cfvo type="percent" val="0"/>
        <cfvo type="num" val="2"/>
        <cfvo type="num" val="3"/>
      </iconSet>
    </cfRule>
  </conditionalFormatting>
  <conditionalFormatting sqref="M9">
    <cfRule type="iconSet" priority="753">
      <iconSet showValue="0" reverse="1">
        <cfvo type="percent" val="0"/>
        <cfvo type="num" val="2"/>
        <cfvo type="num" val="3"/>
      </iconSet>
    </cfRule>
  </conditionalFormatting>
  <conditionalFormatting sqref="M62">
    <cfRule type="iconSet" priority="82">
      <iconSet showValue="0" reverse="1">
        <cfvo type="percent" val="0"/>
        <cfvo type="num" val="2"/>
        <cfvo type="num" val="3"/>
      </iconSet>
    </cfRule>
  </conditionalFormatting>
  <conditionalFormatting sqref="M48">
    <cfRule type="iconSet" priority="66">
      <iconSet showValue="0" reverse="1">
        <cfvo type="percent" val="0"/>
        <cfvo type="num" val="2"/>
        <cfvo type="num" val="3"/>
      </iconSet>
    </cfRule>
  </conditionalFormatting>
  <conditionalFormatting sqref="M47">
    <cfRule type="iconSet" priority="65">
      <iconSet showValue="0" reverse="1">
        <cfvo type="percent" val="0"/>
        <cfvo type="num" val="2"/>
        <cfvo type="num" val="3"/>
      </iconSet>
    </cfRule>
  </conditionalFormatting>
  <conditionalFormatting sqref="M5">
    <cfRule type="iconSet" priority="64">
      <iconSet showValue="0" reverse="1">
        <cfvo type="percent" val="0"/>
        <cfvo type="num" val="2"/>
        <cfvo type="num" val="3"/>
      </iconSet>
    </cfRule>
  </conditionalFormatting>
  <conditionalFormatting sqref="M26">
    <cfRule type="iconSet" priority="768">
      <iconSet showValue="0" reverse="1">
        <cfvo type="percent" val="0"/>
        <cfvo type="num" val="2"/>
        <cfvo type="num" val="3"/>
      </iconSet>
    </cfRule>
  </conditionalFormatting>
  <conditionalFormatting sqref="M76">
    <cfRule type="iconSet" priority="58">
      <iconSet showValue="0" reverse="1">
        <cfvo type="percent" val="0"/>
        <cfvo type="num" val="2"/>
        <cfvo type="num" val="3"/>
      </iconSet>
    </cfRule>
  </conditionalFormatting>
  <conditionalFormatting sqref="M89">
    <cfRule type="iconSet" priority="57">
      <iconSet showValue="0" reverse="1">
        <cfvo type="percent" val="0"/>
        <cfvo type="num" val="2"/>
        <cfvo type="num" val="3"/>
      </iconSet>
    </cfRule>
  </conditionalFormatting>
  <conditionalFormatting sqref="M11">
    <cfRule type="iconSet" priority="56">
      <iconSet showValue="0" reverse="1">
        <cfvo type="percent" val="0"/>
        <cfvo type="num" val="2"/>
        <cfvo type="num" val="3"/>
      </iconSet>
    </cfRule>
  </conditionalFormatting>
  <conditionalFormatting sqref="M20 M15 M8">
    <cfRule type="iconSet" priority="771">
      <iconSet showValue="0" reverse="1">
        <cfvo type="percent" val="0"/>
        <cfvo type="num" val="2"/>
        <cfvo type="num" val="3"/>
      </iconSet>
    </cfRule>
  </conditionalFormatting>
  <conditionalFormatting sqref="M46">
    <cfRule type="iconSet" priority="55">
      <iconSet showValue="0" reverse="1">
        <cfvo type="percent" val="0"/>
        <cfvo type="num" val="2"/>
        <cfvo type="num" val="3"/>
      </iconSet>
    </cfRule>
  </conditionalFormatting>
  <conditionalFormatting sqref="M79">
    <cfRule type="iconSet" priority="54">
      <iconSet showValue="0" reverse="1">
        <cfvo type="percent" val="0"/>
        <cfvo type="num" val="2"/>
        <cfvo type="num" val="3"/>
      </iconSet>
    </cfRule>
  </conditionalFormatting>
  <conditionalFormatting sqref="M80">
    <cfRule type="iconSet" priority="53">
      <iconSet showValue="0" reverse="1">
        <cfvo type="percent" val="0"/>
        <cfvo type="num" val="2"/>
        <cfvo type="num" val="3"/>
      </iconSet>
    </cfRule>
  </conditionalFormatting>
  <conditionalFormatting sqref="M78">
    <cfRule type="iconSet" priority="52">
      <iconSet showValue="0" reverse="1">
        <cfvo type="percent" val="0"/>
        <cfvo type="num" val="2"/>
        <cfvo type="num" val="3"/>
      </iconSet>
    </cfRule>
  </conditionalFormatting>
  <conditionalFormatting sqref="N14">
    <cfRule type="containsText" dxfId="11" priority="47" operator="containsText" text="program">
      <formula>NOT(ISERROR(SEARCH("program",N14)))</formula>
    </cfRule>
    <cfRule type="beginsWith" dxfId="10" priority="48" operator="beginsWith" text="CN">
      <formula>LEFT(N14,LEN("CN"))="CN"</formula>
    </cfRule>
    <cfRule type="beginsWith" dxfId="9" priority="49" operator="beginsWith" text="Final">
      <formula>LEFT(N14,LEN("Final"))="Final"</formula>
    </cfRule>
    <cfRule type="beginsWith" dxfId="8" priority="50" operator="beginsWith" text="Preliminary">
      <formula>LEFT(N14,LEN("Preliminary"))="Preliminary"</formula>
    </cfRule>
  </conditionalFormatting>
  <conditionalFormatting sqref="M14">
    <cfRule type="iconSet" priority="45">
      <iconSet showValue="0" reverse="1">
        <cfvo type="percent" val="0"/>
        <cfvo type="num" val="2"/>
        <cfvo type="num" val="3"/>
      </iconSet>
    </cfRule>
  </conditionalFormatting>
  <conditionalFormatting sqref="M4">
    <cfRule type="iconSet" priority="44">
      <iconSet showValue="0" reverse="1">
        <cfvo type="percent" val="0"/>
        <cfvo type="num" val="2"/>
        <cfvo type="num" val="3"/>
      </iconSet>
    </cfRule>
  </conditionalFormatting>
  <conditionalFormatting sqref="M31">
    <cfRule type="iconSet" priority="43">
      <iconSet showValue="0" reverse="1">
        <cfvo type="percent" val="0"/>
        <cfvo type="num" val="2"/>
        <cfvo type="num" val="3"/>
      </iconSet>
    </cfRule>
  </conditionalFormatting>
  <conditionalFormatting sqref="M75">
    <cfRule type="iconSet" priority="42">
      <iconSet showValue="0" reverse="1">
        <cfvo type="percent" val="0"/>
        <cfvo type="num" val="2"/>
        <cfvo type="num" val="3"/>
      </iconSet>
    </cfRule>
  </conditionalFormatting>
  <conditionalFormatting sqref="M105">
    <cfRule type="iconSet" priority="40">
      <iconSet showValue="0" reverse="1">
        <cfvo type="percent" val="0"/>
        <cfvo type="num" val="2"/>
        <cfvo type="num" val="3"/>
      </iconSet>
    </cfRule>
  </conditionalFormatting>
  <conditionalFormatting sqref="M32 M34">
    <cfRule type="iconSet" priority="786">
      <iconSet showValue="0" reverse="1">
        <cfvo type="percent" val="0"/>
        <cfvo type="num" val="2"/>
        <cfvo type="num" val="3"/>
      </iconSet>
    </cfRule>
  </conditionalFormatting>
  <conditionalFormatting sqref="M63 M56">
    <cfRule type="iconSet" priority="791">
      <iconSet showValue="0" reverse="1">
        <cfvo type="percent" val="0"/>
        <cfvo type="num" val="2"/>
        <cfvo type="num" val="3"/>
      </iconSet>
    </cfRule>
  </conditionalFormatting>
  <conditionalFormatting sqref="M16:M18">
    <cfRule type="iconSet" priority="39">
      <iconSet showValue="0" reverse="1">
        <cfvo type="percent" val="0"/>
        <cfvo type="num" val="2"/>
        <cfvo type="num" val="3"/>
      </iconSet>
    </cfRule>
  </conditionalFormatting>
  <conditionalFormatting sqref="M57">
    <cfRule type="iconSet" priority="38">
      <iconSet showValue="0" reverse="1">
        <cfvo type="percent" val="0"/>
        <cfvo type="num" val="2"/>
        <cfvo type="num" val="3"/>
      </iconSet>
    </cfRule>
  </conditionalFormatting>
  <conditionalFormatting sqref="M90">
    <cfRule type="iconSet" priority="37">
      <iconSet showValue="0" reverse="1">
        <cfvo type="percent" val="0"/>
        <cfvo type="num" val="2"/>
        <cfvo type="num" val="3"/>
      </iconSet>
    </cfRule>
  </conditionalFormatting>
  <conditionalFormatting sqref="M101">
    <cfRule type="iconSet" priority="36">
      <iconSet showValue="0" reverse="1">
        <cfvo type="percent" val="0"/>
        <cfvo type="num" val="2"/>
        <cfvo type="num" val="3"/>
      </iconSet>
    </cfRule>
  </conditionalFormatting>
  <conditionalFormatting sqref="M97">
    <cfRule type="iconSet" priority="33">
      <iconSet showValue="0" reverse="1">
        <cfvo type="percent" val="0"/>
        <cfvo type="num" val="2"/>
        <cfvo type="num" val="3"/>
      </iconSet>
    </cfRule>
  </conditionalFormatting>
  <conditionalFormatting sqref="M84">
    <cfRule type="iconSet" priority="32">
      <iconSet showValue="0" reverse="1">
        <cfvo type="percent" val="0"/>
        <cfvo type="num" val="2"/>
        <cfvo type="num" val="3"/>
      </iconSet>
    </cfRule>
  </conditionalFormatting>
  <conditionalFormatting sqref="M70">
    <cfRule type="iconSet" priority="31">
      <iconSet showValue="0" reverse="1">
        <cfvo type="percent" val="0"/>
        <cfvo type="num" val="2"/>
        <cfvo type="num" val="3"/>
      </iconSet>
    </cfRule>
  </conditionalFormatting>
  <conditionalFormatting sqref="M33 M27 M29:M30">
    <cfRule type="iconSet" priority="805">
      <iconSet showValue="0" reverse="1">
        <cfvo type="percent" val="0"/>
        <cfvo type="num" val="2"/>
        <cfvo type="num" val="3"/>
      </iconSet>
    </cfRule>
  </conditionalFormatting>
  <conditionalFormatting sqref="M106">
    <cfRule type="iconSet" priority="30">
      <iconSet showValue="0" reverse="1">
        <cfvo type="percent" val="0"/>
        <cfvo type="num" val="2"/>
        <cfvo type="num" val="3"/>
      </iconSet>
    </cfRule>
  </conditionalFormatting>
  <conditionalFormatting sqref="M13">
    <cfRule type="iconSet" priority="29">
      <iconSet showValue="0" reverse="1">
        <cfvo type="percent" val="0"/>
        <cfvo type="num" val="2"/>
        <cfvo type="num" val="3"/>
      </iconSet>
    </cfRule>
  </conditionalFormatting>
  <conditionalFormatting sqref="M10">
    <cfRule type="iconSet" priority="28">
      <iconSet showValue="0" reverse="1">
        <cfvo type="percent" val="0"/>
        <cfvo type="num" val="2"/>
        <cfvo type="num" val="3"/>
      </iconSet>
    </cfRule>
  </conditionalFormatting>
  <conditionalFormatting sqref="N20">
    <cfRule type="containsText" dxfId="7" priority="22" operator="containsText" text="program">
      <formula>NOT(ISERROR(SEARCH("program",N20)))</formula>
    </cfRule>
    <cfRule type="beginsWith" dxfId="6" priority="23" operator="beginsWith" text="CN">
      <formula>LEFT(N20,LEN("CN"))="CN"</formula>
    </cfRule>
    <cfRule type="beginsWith" dxfId="5" priority="24" operator="beginsWith" text="Final">
      <formula>LEFT(N20,LEN("Final"))="Final"</formula>
    </cfRule>
    <cfRule type="beginsWith" dxfId="4" priority="25" operator="beginsWith" text="Preliminary">
      <formula>LEFT(N20,LEN("Preliminary"))="Preliminary"</formula>
    </cfRule>
  </conditionalFormatting>
  <conditionalFormatting sqref="N19">
    <cfRule type="containsText" dxfId="3" priority="14" operator="containsText" text="program">
      <formula>NOT(ISERROR(SEARCH("program",N19)))</formula>
    </cfRule>
    <cfRule type="beginsWith" dxfId="2" priority="15" operator="beginsWith" text="CN">
      <formula>LEFT(N19,LEN("CN"))="CN"</formula>
    </cfRule>
    <cfRule type="beginsWith" dxfId="1" priority="16" operator="beginsWith" text="Final">
      <formula>LEFT(N19,LEN("Final"))="Final"</formula>
    </cfRule>
    <cfRule type="beginsWith" dxfId="0" priority="17" operator="beginsWith" text="Preliminary">
      <formula>LEFT(N19,LEN("Preliminary"))="Preliminary"</formula>
    </cfRule>
  </conditionalFormatting>
  <conditionalFormatting sqref="M19">
    <cfRule type="iconSet" priority="13">
      <iconSet showValue="0" reverse="1">
        <cfvo type="percent" val="0"/>
        <cfvo type="num" val="2"/>
        <cfvo type="num" val="3"/>
      </iconSet>
    </cfRule>
  </conditionalFormatting>
  <conditionalFormatting sqref="M83">
    <cfRule type="iconSet" priority="820">
      <iconSet showValue="0" reverse="1">
        <cfvo type="percent" val="0"/>
        <cfvo type="num" val="2"/>
        <cfvo type="num" val="3"/>
      </iconSet>
    </cfRule>
  </conditionalFormatting>
  <conditionalFormatting sqref="M86">
    <cfRule type="iconSet" priority="12">
      <iconSet showValue="0" reverse="1">
        <cfvo type="percent" val="0"/>
        <cfvo type="num" val="2"/>
        <cfvo type="num" val="3"/>
      </iconSet>
    </cfRule>
  </conditionalFormatting>
  <conditionalFormatting sqref="M74">
    <cfRule type="iconSet" priority="823">
      <iconSet showValue="0" reverse="1">
        <cfvo type="percent" val="0"/>
        <cfvo type="num" val="2"/>
        <cfvo type="num" val="3"/>
      </iconSet>
    </cfRule>
  </conditionalFormatting>
  <conditionalFormatting sqref="M43">
    <cfRule type="iconSet" priority="9">
      <iconSet showValue="0" reverse="1">
        <cfvo type="percent" val="0"/>
        <cfvo type="num" val="2"/>
        <cfvo type="num" val="3"/>
      </iconSet>
    </cfRule>
  </conditionalFormatting>
  <conditionalFormatting sqref="M49">
    <cfRule type="iconSet" priority="8">
      <iconSet showValue="0" reverse="1">
        <cfvo type="percent" val="0"/>
        <cfvo type="num" val="2"/>
        <cfvo type="num" val="3"/>
      </iconSet>
    </cfRule>
  </conditionalFormatting>
  <conditionalFormatting sqref="M54">
    <cfRule type="iconSet" priority="7">
      <iconSet showValue="0" reverse="1">
        <cfvo type="percent" val="0"/>
        <cfvo type="num" val="2"/>
        <cfvo type="num" val="3"/>
      </iconSet>
    </cfRule>
  </conditionalFormatting>
  <conditionalFormatting sqref="M58">
    <cfRule type="iconSet" priority="832">
      <iconSet showValue="0" reverse="1">
        <cfvo type="percent" val="0"/>
        <cfvo type="num" val="2"/>
        <cfvo type="num" val="3"/>
      </iconSet>
    </cfRule>
  </conditionalFormatting>
  <conditionalFormatting sqref="M55">
    <cfRule type="iconSet" priority="6">
      <iconSet showValue="0" reverse="1">
        <cfvo type="percent" val="0"/>
        <cfvo type="num" val="2"/>
        <cfvo type="num" val="3"/>
      </iconSet>
    </cfRule>
  </conditionalFormatting>
  <conditionalFormatting sqref="M12">
    <cfRule type="iconSet" priority="5">
      <iconSet showValue="0" reverse="1">
        <cfvo type="percent" val="0"/>
        <cfvo type="num" val="2"/>
        <cfvo type="num" val="3"/>
      </iconSet>
    </cfRule>
  </conditionalFormatting>
  <conditionalFormatting sqref="M98">
    <cfRule type="iconSet" priority="4">
      <iconSet showValue="0" reverse="1">
        <cfvo type="percent" val="0"/>
        <cfvo type="num" val="2"/>
        <cfvo type="num" val="3"/>
      </iconSet>
    </cfRule>
  </conditionalFormatting>
  <conditionalFormatting sqref="M99">
    <cfRule type="iconSet" priority="3">
      <iconSet showValue="0" reverse="1">
        <cfvo type="percent" val="0"/>
        <cfvo type="num" val="2"/>
        <cfvo type="num" val="3"/>
      </iconSet>
    </cfRule>
  </conditionalFormatting>
  <conditionalFormatting sqref="M50">
    <cfRule type="iconSet" priority="1">
      <iconSet showValue="0" reverse="1">
        <cfvo type="percent" val="0"/>
        <cfvo type="num" val="2"/>
        <cfvo type="num" val="3"/>
      </iconSet>
    </cfRule>
  </conditionalFormatting>
  <pageMargins left="0.25" right="0.25" top="0.75" bottom="0.75" header="0.3" footer="0.3"/>
  <pageSetup paperSize="5" scale="56" fitToHeight="4" orientation="portrait" r:id="rId1"/>
  <headerFooter>
    <oddHeader>&amp;L&amp;14Last updated 10/14/21&amp;C&amp;18Road Services Capital Project Road Map</oddHeader>
    <oddFooter>&amp;RProject Delivery Office-
Contact Susan Olive with questions - solive@kingcounty.gov</oddFooter>
  </headerFooter>
  <rowBreaks count="2" manualBreakCount="2">
    <brk id="34" max="14" man="1"/>
    <brk id="59" max="14" man="1"/>
  </rowBreaks>
  <ignoredErrors>
    <ignoredError sqref="G110" evalError="1"/>
    <ignoredError sqref="J91:J92 J103"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152"/>
  <sheetViews>
    <sheetView workbookViewId="0">
      <selection activeCell="M166" sqref="M166"/>
    </sheetView>
  </sheetViews>
  <sheetFormatPr defaultRowHeight="14.4" x14ac:dyDescent="0.3"/>
  <cols>
    <col min="2" max="2" width="39.6640625" bestFit="1" customWidth="1"/>
    <col min="3" max="3" width="11.33203125" bestFit="1" customWidth="1"/>
    <col min="5" max="5" width="22" customWidth="1"/>
  </cols>
  <sheetData>
    <row r="1" spans="1:5" ht="43.2" x14ac:dyDescent="0.3">
      <c r="A1" s="42" t="s">
        <v>0</v>
      </c>
      <c r="B1" s="43" t="s">
        <v>1</v>
      </c>
      <c r="C1" s="43" t="s">
        <v>1218</v>
      </c>
      <c r="D1" s="42" t="s">
        <v>1219</v>
      </c>
      <c r="E1" s="61" t="s">
        <v>1220</v>
      </c>
    </row>
    <row r="2" spans="1:5" hidden="1" x14ac:dyDescent="0.3">
      <c r="A2" s="57">
        <v>1127271</v>
      </c>
      <c r="B2" s="44" t="s">
        <v>295</v>
      </c>
      <c r="C2" s="44" t="s">
        <v>1221</v>
      </c>
      <c r="D2" s="55" t="s">
        <v>1222</v>
      </c>
      <c r="E2" s="45" t="e">
        <v>#DIV/0!</v>
      </c>
    </row>
    <row r="3" spans="1:5" hidden="1" x14ac:dyDescent="0.3">
      <c r="A3" s="57">
        <v>1127273</v>
      </c>
      <c r="B3" s="44" t="s">
        <v>240</v>
      </c>
      <c r="C3" s="44" t="s">
        <v>1221</v>
      </c>
      <c r="D3" s="55" t="s">
        <v>1222</v>
      </c>
      <c r="E3" s="45">
        <v>0.188752</v>
      </c>
    </row>
    <row r="4" spans="1:5" hidden="1" x14ac:dyDescent="0.3">
      <c r="A4" s="49">
        <v>1129584</v>
      </c>
      <c r="B4" s="44" t="s">
        <v>248</v>
      </c>
      <c r="C4" s="55" t="s">
        <v>1223</v>
      </c>
      <c r="D4" s="48" t="s">
        <v>1107</v>
      </c>
      <c r="E4" s="45">
        <v>7.8161290322580651E-2</v>
      </c>
    </row>
    <row r="5" spans="1:5" hidden="1" x14ac:dyDescent="0.3">
      <c r="A5" s="49">
        <v>1129585</v>
      </c>
      <c r="B5" s="44" t="s">
        <v>249</v>
      </c>
      <c r="C5" s="55" t="s">
        <v>1223</v>
      </c>
      <c r="D5" s="48" t="s">
        <v>1107</v>
      </c>
      <c r="E5" s="45">
        <v>6.6919999999999993E-2</v>
      </c>
    </row>
    <row r="6" spans="1:5" hidden="1" x14ac:dyDescent="0.3">
      <c r="A6" s="49">
        <v>1129586</v>
      </c>
      <c r="B6" s="44" t="s">
        <v>250</v>
      </c>
      <c r="C6" s="55" t="s">
        <v>1223</v>
      </c>
      <c r="D6" s="48" t="s">
        <v>1107</v>
      </c>
      <c r="E6" s="45">
        <v>8.1313157894736837E-2</v>
      </c>
    </row>
    <row r="7" spans="1:5" hidden="1" x14ac:dyDescent="0.3">
      <c r="A7" s="49">
        <v>1129587</v>
      </c>
      <c r="B7" s="44" t="s">
        <v>1224</v>
      </c>
      <c r="C7" s="55" t="s">
        <v>1223</v>
      </c>
      <c r="D7" s="48" t="s">
        <v>69</v>
      </c>
      <c r="E7" s="45">
        <v>-3.295945945945946E-2</v>
      </c>
    </row>
    <row r="8" spans="1:5" hidden="1" x14ac:dyDescent="0.3">
      <c r="A8" s="49">
        <v>1129588</v>
      </c>
      <c r="B8" s="44" t="s">
        <v>252</v>
      </c>
      <c r="C8" s="55" t="s">
        <v>1223</v>
      </c>
      <c r="D8" s="48" t="s">
        <v>1107</v>
      </c>
      <c r="E8" s="45">
        <v>1.3346613545816733E-3</v>
      </c>
    </row>
    <row r="9" spans="1:5" hidden="1" x14ac:dyDescent="0.3">
      <c r="A9" s="49">
        <v>1129590</v>
      </c>
      <c r="B9" s="44" t="s">
        <v>254</v>
      </c>
      <c r="C9" s="55" t="s">
        <v>1223</v>
      </c>
      <c r="D9" s="48" t="s">
        <v>1107</v>
      </c>
      <c r="E9" s="45" t="e">
        <v>#DIV/0!</v>
      </c>
    </row>
    <row r="10" spans="1:5" hidden="1" x14ac:dyDescent="0.3">
      <c r="A10" s="47">
        <v>1129591</v>
      </c>
      <c r="B10" s="48" t="s">
        <v>255</v>
      </c>
      <c r="C10" s="55" t="s">
        <v>1223</v>
      </c>
      <c r="D10" s="48" t="s">
        <v>1107</v>
      </c>
      <c r="E10" s="45" t="e">
        <v>#DIV/0!</v>
      </c>
    </row>
    <row r="11" spans="1:5" hidden="1" x14ac:dyDescent="0.3">
      <c r="A11" s="49">
        <v>1129841</v>
      </c>
      <c r="B11" s="44" t="s">
        <v>277</v>
      </c>
      <c r="C11" s="44" t="s">
        <v>1225</v>
      </c>
      <c r="D11" s="55" t="s">
        <v>1226</v>
      </c>
      <c r="E11" s="45" t="e">
        <v>#DIV/0!</v>
      </c>
    </row>
    <row r="12" spans="1:5" hidden="1" x14ac:dyDescent="0.3">
      <c r="A12" s="49">
        <v>1131333</v>
      </c>
      <c r="B12" s="44" t="s">
        <v>290</v>
      </c>
      <c r="C12" s="55" t="s">
        <v>1223</v>
      </c>
      <c r="D12" s="48" t="s">
        <v>1107</v>
      </c>
      <c r="E12" s="45">
        <v>-0.14422857142857143</v>
      </c>
    </row>
    <row r="13" spans="1:5" hidden="1" x14ac:dyDescent="0.3">
      <c r="A13" s="47">
        <v>1134082</v>
      </c>
      <c r="B13" s="48" t="s">
        <v>314</v>
      </c>
      <c r="C13" s="44" t="s">
        <v>1221</v>
      </c>
      <c r="D13" s="55" t="s">
        <v>1227</v>
      </c>
      <c r="E13" s="45">
        <v>-0.16020000000000001</v>
      </c>
    </row>
    <row r="14" spans="1:5" hidden="1" x14ac:dyDescent="0.3">
      <c r="A14" s="47">
        <v>1134083</v>
      </c>
      <c r="B14" s="48" t="s">
        <v>334</v>
      </c>
      <c r="C14" s="44" t="s">
        <v>1221</v>
      </c>
      <c r="D14" s="55" t="s">
        <v>1125</v>
      </c>
      <c r="E14" s="45">
        <v>1.5375E-2</v>
      </c>
    </row>
    <row r="15" spans="1:5" hidden="1" x14ac:dyDescent="0.3">
      <c r="A15" s="47">
        <v>1134093</v>
      </c>
      <c r="B15" s="48" t="s">
        <v>316</v>
      </c>
      <c r="C15" s="55" t="s">
        <v>1223</v>
      </c>
      <c r="D15" s="48" t="s">
        <v>1107</v>
      </c>
      <c r="E15" s="45">
        <v>-0.11592857142857142</v>
      </c>
    </row>
    <row r="16" spans="1:5" hidden="1" x14ac:dyDescent="0.3">
      <c r="A16" s="49">
        <v>1135045</v>
      </c>
      <c r="B16" s="44" t="s">
        <v>321</v>
      </c>
      <c r="C16" s="55" t="s">
        <v>1223</v>
      </c>
      <c r="D16" s="48" t="s">
        <v>1107</v>
      </c>
      <c r="E16" s="45">
        <v>0.12786363636363637</v>
      </c>
    </row>
    <row r="17" spans="1:5" hidden="1" x14ac:dyDescent="0.3">
      <c r="A17" s="47">
        <v>1135046</v>
      </c>
      <c r="B17" s="48" t="s">
        <v>251</v>
      </c>
      <c r="C17" s="44" t="s">
        <v>1221</v>
      </c>
      <c r="D17" s="55" t="s">
        <v>1222</v>
      </c>
      <c r="E17" s="45" t="e">
        <v>#DIV/0!</v>
      </c>
    </row>
    <row r="18" spans="1:5" hidden="1" x14ac:dyDescent="0.3">
      <c r="A18" s="47">
        <v>1135073</v>
      </c>
      <c r="B18" s="48" t="s">
        <v>324</v>
      </c>
      <c r="C18" s="44" t="s">
        <v>1223</v>
      </c>
      <c r="D18" s="55" t="s">
        <v>60</v>
      </c>
      <c r="E18" s="62"/>
    </row>
    <row r="19" spans="1:5" hidden="1" x14ac:dyDescent="0.3">
      <c r="A19" s="49">
        <v>1135997</v>
      </c>
      <c r="B19" s="44" t="s">
        <v>1228</v>
      </c>
      <c r="C19" s="55" t="s">
        <v>1229</v>
      </c>
      <c r="D19" s="48" t="s">
        <v>60</v>
      </c>
      <c r="E19" s="45">
        <v>0.12904285714285715</v>
      </c>
    </row>
    <row r="20" spans="1:5" hidden="1" x14ac:dyDescent="0.3">
      <c r="A20" s="49">
        <v>1135998</v>
      </c>
      <c r="B20" s="44" t="s">
        <v>1230</v>
      </c>
      <c r="C20" s="55" t="s">
        <v>1229</v>
      </c>
      <c r="D20" s="48" t="s">
        <v>60</v>
      </c>
      <c r="E20" s="45" t="e">
        <v>#DIV/0!</v>
      </c>
    </row>
    <row r="21" spans="1:5" hidden="1" x14ac:dyDescent="0.3">
      <c r="A21" s="49">
        <v>1135999</v>
      </c>
      <c r="B21" s="44" t="s">
        <v>1231</v>
      </c>
      <c r="C21" s="55" t="s">
        <v>1229</v>
      </c>
      <c r="D21" s="48" t="s">
        <v>60</v>
      </c>
      <c r="E21" s="45">
        <v>0.10236666666666666</v>
      </c>
    </row>
    <row r="22" spans="1:5" hidden="1" x14ac:dyDescent="0.3">
      <c r="A22" s="49">
        <v>1136000</v>
      </c>
      <c r="B22" s="44" t="s">
        <v>1232</v>
      </c>
      <c r="C22" s="55" t="s">
        <v>1229</v>
      </c>
      <c r="D22" s="48" t="s">
        <v>60</v>
      </c>
      <c r="E22" s="45" t="e">
        <v>#DIV/0!</v>
      </c>
    </row>
    <row r="23" spans="1:5" hidden="1" x14ac:dyDescent="0.3">
      <c r="A23" s="49">
        <v>1136001</v>
      </c>
      <c r="B23" s="44" t="s">
        <v>1233</v>
      </c>
      <c r="C23" s="55" t="s">
        <v>1229</v>
      </c>
      <c r="D23" s="48" t="s">
        <v>60</v>
      </c>
      <c r="E23" s="45" t="e">
        <v>#DIV/0!</v>
      </c>
    </row>
    <row r="24" spans="1:5" ht="38.4" hidden="1" customHeight="1" x14ac:dyDescent="0.3">
      <c r="A24" s="63" t="s">
        <v>1148</v>
      </c>
      <c r="B24" s="64" t="s">
        <v>1234</v>
      </c>
      <c r="C24" s="55" t="s">
        <v>1229</v>
      </c>
      <c r="D24" s="65"/>
      <c r="E24" s="45" t="e">
        <v>#DIV/0!</v>
      </c>
    </row>
    <row r="25" spans="1:5" hidden="1" x14ac:dyDescent="0.3">
      <c r="A25" s="63" t="s">
        <v>1148</v>
      </c>
      <c r="B25" s="64" t="s">
        <v>1235</v>
      </c>
      <c r="C25" s="55" t="s">
        <v>1229</v>
      </c>
      <c r="D25" s="65"/>
      <c r="E25" s="45" t="e">
        <v>#DIV/0!</v>
      </c>
    </row>
    <row r="26" spans="1:5" hidden="1" x14ac:dyDescent="0.3">
      <c r="A26" s="57">
        <v>1027163</v>
      </c>
      <c r="B26" s="44" t="s">
        <v>1236</v>
      </c>
      <c r="C26" s="44" t="s">
        <v>1223</v>
      </c>
      <c r="D26" s="55" t="s">
        <v>1107</v>
      </c>
      <c r="E26" s="50"/>
    </row>
    <row r="27" spans="1:5" hidden="1" x14ac:dyDescent="0.3">
      <c r="A27" s="57">
        <v>1111819</v>
      </c>
      <c r="B27" s="44" t="s">
        <v>232</v>
      </c>
      <c r="C27" s="44" t="s">
        <v>1223</v>
      </c>
      <c r="D27" s="55" t="s">
        <v>1107</v>
      </c>
      <c r="E27" s="45" t="e">
        <v>#DIV/0!</v>
      </c>
    </row>
    <row r="28" spans="1:5" hidden="1" x14ac:dyDescent="0.3">
      <c r="A28" s="57">
        <v>1125758</v>
      </c>
      <c r="B28" s="44" t="s">
        <v>238</v>
      </c>
      <c r="C28" s="44" t="s">
        <v>1221</v>
      </c>
      <c r="D28" s="55" t="s">
        <v>1237</v>
      </c>
      <c r="E28" s="45" t="e">
        <v>#DIV/0!</v>
      </c>
    </row>
    <row r="29" spans="1:5" hidden="1" x14ac:dyDescent="0.3">
      <c r="A29" s="49">
        <v>1129594</v>
      </c>
      <c r="B29" s="44" t="s">
        <v>1238</v>
      </c>
      <c r="C29" s="44" t="s">
        <v>1223</v>
      </c>
      <c r="D29" s="55" t="s">
        <v>69</v>
      </c>
      <c r="E29" s="45">
        <v>-0.15876000000000001</v>
      </c>
    </row>
    <row r="30" spans="1:5" hidden="1" x14ac:dyDescent="0.3">
      <c r="A30" s="49">
        <v>1129595</v>
      </c>
      <c r="B30" s="44" t="s">
        <v>222</v>
      </c>
      <c r="C30" s="44" t="s">
        <v>1221</v>
      </c>
      <c r="D30" s="55" t="s">
        <v>120</v>
      </c>
      <c r="E30" s="45">
        <v>0.10451851851851852</v>
      </c>
    </row>
    <row r="31" spans="1:5" hidden="1" x14ac:dyDescent="0.3">
      <c r="A31" s="49">
        <v>1129596</v>
      </c>
      <c r="B31" s="44" t="s">
        <v>225</v>
      </c>
      <c r="C31" s="44" t="s">
        <v>1221</v>
      </c>
      <c r="D31" s="55" t="s">
        <v>120</v>
      </c>
      <c r="E31" s="45">
        <v>0.12414814814814815</v>
      </c>
    </row>
    <row r="32" spans="1:5" ht="28.8" hidden="1" x14ac:dyDescent="0.3">
      <c r="A32" s="49">
        <v>1129598</v>
      </c>
      <c r="B32" s="44" t="s">
        <v>300</v>
      </c>
      <c r="C32" s="44" t="s">
        <v>1221</v>
      </c>
      <c r="D32" s="55" t="s">
        <v>1239</v>
      </c>
      <c r="E32" s="45">
        <v>-0.12239999999999999</v>
      </c>
    </row>
    <row r="33" spans="1:5" hidden="1" x14ac:dyDescent="0.3">
      <c r="A33" s="49">
        <v>1129599</v>
      </c>
      <c r="B33" s="44" t="s">
        <v>227</v>
      </c>
      <c r="C33" s="44" t="s">
        <v>1221</v>
      </c>
      <c r="D33" s="55" t="s">
        <v>131</v>
      </c>
      <c r="E33" s="45">
        <v>-0.22850000000000001</v>
      </c>
    </row>
    <row r="34" spans="1:5" hidden="1" x14ac:dyDescent="0.3">
      <c r="A34" s="49">
        <v>1130260</v>
      </c>
      <c r="B34" s="44" t="s">
        <v>878</v>
      </c>
      <c r="C34" s="44" t="s">
        <v>1221</v>
      </c>
      <c r="D34" s="55" t="s">
        <v>69</v>
      </c>
      <c r="E34" s="45" t="e">
        <v>#DIV/0!</v>
      </c>
    </row>
    <row r="35" spans="1:5" hidden="1" x14ac:dyDescent="0.3">
      <c r="A35" s="49">
        <v>1130261</v>
      </c>
      <c r="B35" s="44" t="s">
        <v>879</v>
      </c>
      <c r="C35" s="44" t="s">
        <v>1221</v>
      </c>
      <c r="D35" s="55" t="s">
        <v>69</v>
      </c>
      <c r="E35" s="45" t="e">
        <v>#DIV/0!</v>
      </c>
    </row>
    <row r="36" spans="1:5" hidden="1" x14ac:dyDescent="0.3">
      <c r="A36" s="66">
        <v>1130303</v>
      </c>
      <c r="B36" s="67" t="s">
        <v>278</v>
      </c>
      <c r="C36" s="44" t="s">
        <v>1225</v>
      </c>
      <c r="D36" s="55" t="s">
        <v>1226</v>
      </c>
      <c r="E36" s="45" t="e">
        <v>#DIV/0!</v>
      </c>
    </row>
    <row r="37" spans="1:5" ht="28.8" hidden="1" x14ac:dyDescent="0.3">
      <c r="A37" s="49">
        <v>1131235</v>
      </c>
      <c r="B37" s="44" t="s">
        <v>312</v>
      </c>
      <c r="C37" s="44" t="s">
        <v>1221</v>
      </c>
      <c r="D37" s="55" t="s">
        <v>1239</v>
      </c>
      <c r="E37" s="45">
        <v>0.17633333333333334</v>
      </c>
    </row>
    <row r="38" spans="1:5" hidden="1" x14ac:dyDescent="0.3">
      <c r="A38" s="49">
        <v>1131236</v>
      </c>
      <c r="B38" s="44" t="s">
        <v>289</v>
      </c>
      <c r="C38" s="44" t="s">
        <v>1221</v>
      </c>
      <c r="D38" s="55"/>
      <c r="E38" s="45" t="e">
        <v>#DIV/0!</v>
      </c>
    </row>
    <row r="39" spans="1:5" hidden="1" x14ac:dyDescent="0.3">
      <c r="A39" s="49">
        <v>1131237</v>
      </c>
      <c r="B39" s="44" t="s">
        <v>912</v>
      </c>
      <c r="C39" s="44" t="s">
        <v>1221</v>
      </c>
      <c r="D39" s="55" t="s">
        <v>69</v>
      </c>
      <c r="E39" s="45" t="e">
        <v>#DIV/0!</v>
      </c>
    </row>
    <row r="40" spans="1:5" hidden="1" x14ac:dyDescent="0.3">
      <c r="A40" s="49">
        <v>1134079</v>
      </c>
      <c r="B40" s="44" t="s">
        <v>332</v>
      </c>
      <c r="C40" s="44" t="s">
        <v>1221</v>
      </c>
      <c r="D40" s="55" t="s">
        <v>75</v>
      </c>
      <c r="E40" s="45">
        <v>-2.1000000000000001E-2</v>
      </c>
    </row>
    <row r="41" spans="1:5" hidden="1" x14ac:dyDescent="0.3">
      <c r="A41" s="49">
        <v>1134080</v>
      </c>
      <c r="B41" s="44" t="s">
        <v>333</v>
      </c>
      <c r="C41" s="44" t="s">
        <v>1221</v>
      </c>
      <c r="D41" s="55" t="s">
        <v>75</v>
      </c>
      <c r="E41" s="45">
        <v>0.22416</v>
      </c>
    </row>
    <row r="42" spans="1:5" hidden="1" x14ac:dyDescent="0.3">
      <c r="A42" s="49">
        <v>1134081</v>
      </c>
      <c r="B42" s="44" t="s">
        <v>242</v>
      </c>
      <c r="C42" s="44" t="s">
        <v>1221</v>
      </c>
      <c r="D42" s="55" t="s">
        <v>131</v>
      </c>
      <c r="E42" s="45">
        <v>0.125</v>
      </c>
    </row>
    <row r="43" spans="1:5" hidden="1" x14ac:dyDescent="0.3">
      <c r="A43" s="49">
        <v>1135042</v>
      </c>
      <c r="B43" s="44" t="s">
        <v>318</v>
      </c>
      <c r="C43" s="44" t="s">
        <v>1221</v>
      </c>
      <c r="D43" s="55" t="s">
        <v>1226</v>
      </c>
      <c r="E43" s="45" t="e">
        <v>#DIV/0!</v>
      </c>
    </row>
    <row r="44" spans="1:5" hidden="1" x14ac:dyDescent="0.3">
      <c r="A44" s="57">
        <v>1126441</v>
      </c>
      <c r="B44" s="44" t="s">
        <v>824</v>
      </c>
      <c r="C44" s="44" t="s">
        <v>1240</v>
      </c>
      <c r="D44" s="55" t="s">
        <v>60</v>
      </c>
      <c r="E44" s="45" t="e">
        <v>#DIV/0!</v>
      </c>
    </row>
    <row r="45" spans="1:5" hidden="1" x14ac:dyDescent="0.3">
      <c r="A45" s="57">
        <v>1127589</v>
      </c>
      <c r="B45" s="44" t="s">
        <v>298</v>
      </c>
      <c r="C45" s="44" t="s">
        <v>1240</v>
      </c>
      <c r="D45" s="55" t="s">
        <v>1241</v>
      </c>
      <c r="E45" s="45" t="e">
        <v>#DIV/0!</v>
      </c>
    </row>
    <row r="46" spans="1:5" hidden="1" x14ac:dyDescent="0.3">
      <c r="A46" s="57">
        <v>1125296</v>
      </c>
      <c r="B46" s="44" t="s">
        <v>778</v>
      </c>
      <c r="C46" s="44" t="s">
        <v>1240</v>
      </c>
      <c r="D46" s="55" t="s">
        <v>60</v>
      </c>
      <c r="E46" s="45" t="e">
        <v>#DIV/0!</v>
      </c>
    </row>
    <row r="47" spans="1:5" hidden="1" x14ac:dyDescent="0.3">
      <c r="A47" s="57">
        <v>1130162</v>
      </c>
      <c r="B47" s="44" t="s">
        <v>874</v>
      </c>
      <c r="C47" s="44" t="s">
        <v>1240</v>
      </c>
      <c r="D47" s="55" t="s">
        <v>1237</v>
      </c>
      <c r="E47" s="45" t="e">
        <v>#DIV/0!</v>
      </c>
    </row>
    <row r="48" spans="1:5" hidden="1" x14ac:dyDescent="0.3">
      <c r="A48" s="57">
        <v>1130410</v>
      </c>
      <c r="B48" s="44" t="s">
        <v>880</v>
      </c>
      <c r="C48" s="44" t="s">
        <v>1240</v>
      </c>
      <c r="D48" s="55" t="s">
        <v>1237</v>
      </c>
      <c r="E48" s="45" t="e">
        <v>#DIV/0!</v>
      </c>
    </row>
    <row r="49" spans="1:5" hidden="1" x14ac:dyDescent="0.3">
      <c r="A49" s="57">
        <v>1132218</v>
      </c>
      <c r="B49" s="44" t="s">
        <v>932</v>
      </c>
      <c r="C49" s="44" t="s">
        <v>1240</v>
      </c>
      <c r="D49" s="55" t="s">
        <v>34</v>
      </c>
      <c r="E49" s="45" t="e">
        <v>#DIV/0!</v>
      </c>
    </row>
    <row r="50" spans="1:5" ht="28.8" hidden="1" x14ac:dyDescent="0.3">
      <c r="A50" s="57">
        <v>1132949</v>
      </c>
      <c r="B50" s="44" t="s">
        <v>941</v>
      </c>
      <c r="C50" s="44" t="s">
        <v>1240</v>
      </c>
      <c r="D50" s="55" t="s">
        <v>1239</v>
      </c>
      <c r="E50" s="45" t="e">
        <v>#DIV/0!</v>
      </c>
    </row>
    <row r="51" spans="1:5" hidden="1" x14ac:dyDescent="0.3">
      <c r="A51" s="57">
        <v>1136087</v>
      </c>
      <c r="B51" s="44" t="s">
        <v>981</v>
      </c>
      <c r="C51" s="44" t="s">
        <v>1240</v>
      </c>
      <c r="D51" s="55" t="s">
        <v>47</v>
      </c>
      <c r="E51" s="45" t="e">
        <v>#DIV/0!</v>
      </c>
    </row>
    <row r="52" spans="1:5" hidden="1" x14ac:dyDescent="0.3">
      <c r="A52" s="57">
        <v>1136631</v>
      </c>
      <c r="B52" s="44" t="s">
        <v>353</v>
      </c>
      <c r="C52" s="44" t="s">
        <v>1240</v>
      </c>
      <c r="D52" s="55" t="s">
        <v>34</v>
      </c>
      <c r="E52" s="45" t="e">
        <v>#DIV/0!</v>
      </c>
    </row>
    <row r="53" spans="1:5" hidden="1" x14ac:dyDescent="0.3">
      <c r="A53" s="57">
        <v>1136633</v>
      </c>
      <c r="B53" s="44" t="s">
        <v>362</v>
      </c>
      <c r="C53" s="44" t="s">
        <v>1240</v>
      </c>
      <c r="D53" s="55" t="s">
        <v>34</v>
      </c>
      <c r="E53" s="45">
        <v>-2.4516129032258064E-3</v>
      </c>
    </row>
    <row r="54" spans="1:5" ht="28.8" hidden="1" x14ac:dyDescent="0.3">
      <c r="A54" s="57">
        <v>1136972</v>
      </c>
      <c r="B54" s="44" t="s">
        <v>989</v>
      </c>
      <c r="C54" s="44" t="s">
        <v>1240</v>
      </c>
      <c r="D54" s="55" t="s">
        <v>1239</v>
      </c>
      <c r="E54" s="45" t="e">
        <v>#DIV/0!</v>
      </c>
    </row>
    <row r="55" spans="1:5" hidden="1" x14ac:dyDescent="0.3">
      <c r="A55" s="57">
        <v>1137364</v>
      </c>
      <c r="B55" s="44" t="s">
        <v>376</v>
      </c>
      <c r="C55" s="44" t="s">
        <v>1240</v>
      </c>
      <c r="D55" s="68" t="s">
        <v>1237</v>
      </c>
      <c r="E55" s="45" t="e">
        <v>#DIV/0!</v>
      </c>
    </row>
    <row r="56" spans="1:5" hidden="1" x14ac:dyDescent="0.3">
      <c r="A56" s="57">
        <v>1137509</v>
      </c>
      <c r="B56" s="44" t="s">
        <v>365</v>
      </c>
      <c r="C56" s="44" t="s">
        <v>1240</v>
      </c>
      <c r="D56" s="68" t="s">
        <v>22</v>
      </c>
      <c r="E56" s="45" t="e">
        <v>#DIV/0!</v>
      </c>
    </row>
    <row r="57" spans="1:5" hidden="1" x14ac:dyDescent="0.3">
      <c r="A57" s="57">
        <v>1137577</v>
      </c>
      <c r="B57" s="44" t="s">
        <v>367</v>
      </c>
      <c r="C57" s="44" t="s">
        <v>1240</v>
      </c>
      <c r="D57" s="68" t="s">
        <v>38</v>
      </c>
      <c r="E57" s="45" t="e">
        <v>#DIV/0!</v>
      </c>
    </row>
    <row r="58" spans="1:5" hidden="1" x14ac:dyDescent="0.3">
      <c r="A58" s="57">
        <v>1137572</v>
      </c>
      <c r="B58" s="44" t="s">
        <v>366</v>
      </c>
      <c r="C58" s="44" t="s">
        <v>1240</v>
      </c>
      <c r="D58" s="68" t="s">
        <v>30</v>
      </c>
      <c r="E58" s="45" t="e">
        <v>#DIV/0!</v>
      </c>
    </row>
    <row r="59" spans="1:5" hidden="1" x14ac:dyDescent="0.3">
      <c r="A59" s="57">
        <v>1137584</v>
      </c>
      <c r="B59" s="44" t="s">
        <v>368</v>
      </c>
      <c r="C59" s="44" t="s">
        <v>1240</v>
      </c>
      <c r="D59" s="68" t="s">
        <v>57</v>
      </c>
      <c r="E59" s="45" t="e">
        <v>#DIV/0!</v>
      </c>
    </row>
    <row r="60" spans="1:5" hidden="1" x14ac:dyDescent="0.3">
      <c r="A60" s="58">
        <v>1137860</v>
      </c>
      <c r="B60" s="51" t="s">
        <v>370</v>
      </c>
      <c r="C60" s="44" t="s">
        <v>1240</v>
      </c>
      <c r="D60" s="52"/>
      <c r="E60" s="45" t="e">
        <v>#DIV/0!</v>
      </c>
    </row>
    <row r="61" spans="1:5" x14ac:dyDescent="0.3">
      <c r="A61" s="57">
        <v>1129714</v>
      </c>
      <c r="B61" s="44" t="s">
        <v>229</v>
      </c>
      <c r="C61" s="44" t="s">
        <v>1240</v>
      </c>
      <c r="D61" s="55" t="s">
        <v>131</v>
      </c>
      <c r="E61" s="45">
        <v>0.5752666666666667</v>
      </c>
    </row>
    <row r="62" spans="1:5" hidden="1" x14ac:dyDescent="0.3">
      <c r="A62" s="57">
        <v>1133219</v>
      </c>
      <c r="B62" s="44" t="s">
        <v>304</v>
      </c>
      <c r="C62" s="44" t="s">
        <v>1240</v>
      </c>
      <c r="D62" s="55" t="s">
        <v>38</v>
      </c>
      <c r="E62" s="45" t="e">
        <v>#DIV/0!</v>
      </c>
    </row>
    <row r="63" spans="1:5" hidden="1" x14ac:dyDescent="0.3">
      <c r="A63" s="57">
        <v>1133220</v>
      </c>
      <c r="B63" s="44" t="s">
        <v>305</v>
      </c>
      <c r="C63" s="44" t="s">
        <v>1240</v>
      </c>
      <c r="D63" s="55" t="s">
        <v>38</v>
      </c>
      <c r="E63" s="45" t="e">
        <v>#DIV/0!</v>
      </c>
    </row>
    <row r="64" spans="1:5" hidden="1" x14ac:dyDescent="0.3">
      <c r="A64" s="57">
        <v>1133757</v>
      </c>
      <c r="B64" s="44" t="s">
        <v>309</v>
      </c>
      <c r="C64" s="44" t="s">
        <v>1240</v>
      </c>
      <c r="D64" s="55" t="s">
        <v>38</v>
      </c>
      <c r="E64" s="45" t="e">
        <v>#DIV/0!</v>
      </c>
    </row>
    <row r="65" spans="1:5" hidden="1" x14ac:dyDescent="0.3">
      <c r="A65" s="57">
        <v>1136086</v>
      </c>
      <c r="B65" s="53" t="s">
        <v>337</v>
      </c>
      <c r="C65" s="44" t="s">
        <v>1240</v>
      </c>
      <c r="D65" s="55" t="s">
        <v>1241</v>
      </c>
      <c r="E65" s="45">
        <v>-6.961666666666666E-2</v>
      </c>
    </row>
    <row r="66" spans="1:5" hidden="1" x14ac:dyDescent="0.3">
      <c r="A66" s="57">
        <v>1136351</v>
      </c>
      <c r="B66" s="53" t="s">
        <v>346</v>
      </c>
      <c r="C66" s="44" t="s">
        <v>1240</v>
      </c>
      <c r="D66" s="55" t="s">
        <v>38</v>
      </c>
      <c r="E66" s="45" t="e">
        <v>#DIV/0!</v>
      </c>
    </row>
    <row r="67" spans="1:5" hidden="1" x14ac:dyDescent="0.3">
      <c r="A67" s="57">
        <v>1136352</v>
      </c>
      <c r="B67" s="53" t="s">
        <v>347</v>
      </c>
      <c r="C67" s="44" t="s">
        <v>1240</v>
      </c>
      <c r="D67" s="55" t="s">
        <v>38</v>
      </c>
      <c r="E67" s="45" t="e">
        <v>#DIV/0!</v>
      </c>
    </row>
    <row r="68" spans="1:5" hidden="1" x14ac:dyDescent="0.3">
      <c r="A68" s="57">
        <v>1137996</v>
      </c>
      <c r="B68" s="53" t="s">
        <v>372</v>
      </c>
      <c r="C68" s="44" t="s">
        <v>1240</v>
      </c>
      <c r="D68" s="55" t="s">
        <v>38</v>
      </c>
      <c r="E68" s="45" t="e">
        <v>#DIV/0!</v>
      </c>
    </row>
    <row r="69" spans="1:5" hidden="1" x14ac:dyDescent="0.3">
      <c r="A69" s="57">
        <v>1136934</v>
      </c>
      <c r="B69" s="53" t="s">
        <v>987</v>
      </c>
      <c r="C69" s="44" t="s">
        <v>1240</v>
      </c>
      <c r="D69" s="55" t="s">
        <v>38</v>
      </c>
      <c r="E69" s="45" t="e">
        <v>#DIV/0!</v>
      </c>
    </row>
    <row r="70" spans="1:5" hidden="1" x14ac:dyDescent="0.3">
      <c r="A70" s="57">
        <v>1136935</v>
      </c>
      <c r="B70" s="53" t="s">
        <v>988</v>
      </c>
      <c r="C70" s="44" t="s">
        <v>1240</v>
      </c>
      <c r="D70" s="55" t="s">
        <v>38</v>
      </c>
      <c r="E70" s="45" t="e">
        <v>#DIV/0!</v>
      </c>
    </row>
    <row r="71" spans="1:5" hidden="1" x14ac:dyDescent="0.3">
      <c r="A71" s="57">
        <v>1137078</v>
      </c>
      <c r="B71" s="53" t="s">
        <v>990</v>
      </c>
      <c r="C71" s="44" t="s">
        <v>1240</v>
      </c>
      <c r="D71" s="55" t="s">
        <v>38</v>
      </c>
      <c r="E71" s="45" t="e">
        <v>#DIV/0!</v>
      </c>
    </row>
    <row r="72" spans="1:5" hidden="1" x14ac:dyDescent="0.3">
      <c r="A72" s="57">
        <v>1137510</v>
      </c>
      <c r="B72" s="53" t="s">
        <v>994</v>
      </c>
      <c r="C72" s="44" t="s">
        <v>1240</v>
      </c>
      <c r="D72" s="55" t="s">
        <v>38</v>
      </c>
      <c r="E72" s="45" t="e">
        <v>#DIV/0!</v>
      </c>
    </row>
    <row r="73" spans="1:5" ht="57.6" hidden="1" x14ac:dyDescent="0.3">
      <c r="A73" s="57" t="s">
        <v>1148</v>
      </c>
      <c r="B73" s="44" t="s">
        <v>1148</v>
      </c>
      <c r="C73" s="44" t="s">
        <v>1240</v>
      </c>
      <c r="D73" s="55" t="s">
        <v>1242</v>
      </c>
      <c r="E73" s="45" t="e">
        <v>#DIV/0!</v>
      </c>
    </row>
    <row r="74" spans="1:5" hidden="1" x14ac:dyDescent="0.3">
      <c r="A74" s="57">
        <v>1129716</v>
      </c>
      <c r="B74" s="44" t="s">
        <v>265</v>
      </c>
      <c r="C74" s="44" t="s">
        <v>1240</v>
      </c>
      <c r="D74" s="55" t="s">
        <v>28</v>
      </c>
      <c r="E74" s="45" t="e">
        <v>#DIV/0!</v>
      </c>
    </row>
    <row r="75" spans="1:5" hidden="1" x14ac:dyDescent="0.3">
      <c r="A75" s="57">
        <v>1129717</v>
      </c>
      <c r="B75" s="44" t="s">
        <v>266</v>
      </c>
      <c r="C75" s="44" t="s">
        <v>1240</v>
      </c>
      <c r="D75" s="55" t="s">
        <v>28</v>
      </c>
      <c r="E75" s="45" t="e">
        <v>#DIV/0!</v>
      </c>
    </row>
    <row r="76" spans="1:5" hidden="1" x14ac:dyDescent="0.3">
      <c r="A76" s="57">
        <v>1129718</v>
      </c>
      <c r="B76" s="44" t="s">
        <v>267</v>
      </c>
      <c r="C76" s="44" t="s">
        <v>1240</v>
      </c>
      <c r="D76" s="55" t="s">
        <v>28</v>
      </c>
      <c r="E76" s="45" t="e">
        <v>#DIV/0!</v>
      </c>
    </row>
    <row r="77" spans="1:5" hidden="1" x14ac:dyDescent="0.3">
      <c r="A77" s="57">
        <v>1129720</v>
      </c>
      <c r="B77" s="44" t="s">
        <v>268</v>
      </c>
      <c r="C77" s="44" t="s">
        <v>1240</v>
      </c>
      <c r="D77" s="55" t="s">
        <v>28</v>
      </c>
      <c r="E77" s="45" t="e">
        <v>#DIV/0!</v>
      </c>
    </row>
    <row r="78" spans="1:5" hidden="1" x14ac:dyDescent="0.3">
      <c r="A78" s="57">
        <v>1129721</v>
      </c>
      <c r="B78" s="44" t="s">
        <v>269</v>
      </c>
      <c r="C78" s="44" t="s">
        <v>1240</v>
      </c>
      <c r="D78" s="55" t="s">
        <v>28</v>
      </c>
      <c r="E78" s="45" t="e">
        <v>#DIV/0!</v>
      </c>
    </row>
    <row r="79" spans="1:5" hidden="1" x14ac:dyDescent="0.3">
      <c r="A79" s="57">
        <v>1129722</v>
      </c>
      <c r="B79" s="44" t="s">
        <v>270</v>
      </c>
      <c r="C79" s="44" t="s">
        <v>1240</v>
      </c>
      <c r="D79" s="55" t="s">
        <v>28</v>
      </c>
      <c r="E79" s="45" t="e">
        <v>#DIV/0!</v>
      </c>
    </row>
    <row r="80" spans="1:5" ht="28.8" hidden="1" x14ac:dyDescent="0.3">
      <c r="A80" s="49">
        <v>1129723</v>
      </c>
      <c r="B80" s="54" t="s">
        <v>271</v>
      </c>
      <c r="C80" s="44" t="s">
        <v>1240</v>
      </c>
      <c r="D80" s="55" t="s">
        <v>1243</v>
      </c>
      <c r="E80" s="45" t="e">
        <v>#DIV/0!</v>
      </c>
    </row>
    <row r="81" spans="1:5" ht="28.8" hidden="1" x14ac:dyDescent="0.3">
      <c r="A81" s="49">
        <v>1129724</v>
      </c>
      <c r="B81" s="54" t="s">
        <v>272</v>
      </c>
      <c r="C81" s="44" t="s">
        <v>1240</v>
      </c>
      <c r="D81" s="55" t="s">
        <v>1243</v>
      </c>
      <c r="E81" s="45" t="e">
        <v>#DIV/0!</v>
      </c>
    </row>
    <row r="82" spans="1:5" ht="28.8" hidden="1" x14ac:dyDescent="0.3">
      <c r="A82" s="49">
        <v>1129725</v>
      </c>
      <c r="B82" s="54" t="s">
        <v>273</v>
      </c>
      <c r="C82" s="44" t="s">
        <v>1240</v>
      </c>
      <c r="D82" s="55" t="s">
        <v>1243</v>
      </c>
      <c r="E82" s="45" t="e">
        <v>#DIV/0!</v>
      </c>
    </row>
    <row r="83" spans="1:5" ht="28.8" hidden="1" x14ac:dyDescent="0.3">
      <c r="A83" s="49">
        <v>1129726</v>
      </c>
      <c r="B83" s="54" t="s">
        <v>274</v>
      </c>
      <c r="C83" s="44" t="s">
        <v>1240</v>
      </c>
      <c r="D83" s="55" t="s">
        <v>1243</v>
      </c>
      <c r="E83" s="45" t="e">
        <v>#DIV/0!</v>
      </c>
    </row>
    <row r="84" spans="1:5" ht="28.8" hidden="1" x14ac:dyDescent="0.3">
      <c r="A84" s="49">
        <v>1129727</v>
      </c>
      <c r="B84" s="54" t="s">
        <v>275</v>
      </c>
      <c r="C84" s="44" t="s">
        <v>1240</v>
      </c>
      <c r="D84" s="55" t="s">
        <v>1243</v>
      </c>
      <c r="E84" s="45" t="e">
        <v>#DIV/0!</v>
      </c>
    </row>
    <row r="85" spans="1:5" ht="28.8" hidden="1" x14ac:dyDescent="0.3">
      <c r="A85" s="49">
        <v>1129728</v>
      </c>
      <c r="B85" s="54" t="s">
        <v>276</v>
      </c>
      <c r="C85" s="44" t="s">
        <v>1240</v>
      </c>
      <c r="D85" s="55" t="s">
        <v>1243</v>
      </c>
      <c r="E85" s="45" t="e">
        <v>#DIV/0!</v>
      </c>
    </row>
    <row r="86" spans="1:5" hidden="1" x14ac:dyDescent="0.3">
      <c r="A86" s="57">
        <v>1131511</v>
      </c>
      <c r="B86" s="44" t="s">
        <v>313</v>
      </c>
      <c r="C86" s="44" t="s">
        <v>1240</v>
      </c>
      <c r="D86" s="55" t="s">
        <v>28</v>
      </c>
      <c r="E86" s="45" t="e">
        <v>#DIV/0!</v>
      </c>
    </row>
    <row r="87" spans="1:5" hidden="1" x14ac:dyDescent="0.3">
      <c r="A87" s="57">
        <v>1131526</v>
      </c>
      <c r="B87" s="44" t="s">
        <v>315</v>
      </c>
      <c r="C87" s="44" t="s">
        <v>1240</v>
      </c>
      <c r="D87" s="55" t="s">
        <v>28</v>
      </c>
      <c r="E87" s="45" t="e">
        <v>#DIV/0!</v>
      </c>
    </row>
    <row r="88" spans="1:5" hidden="1" x14ac:dyDescent="0.3">
      <c r="A88" s="57">
        <v>1131671</v>
      </c>
      <c r="B88" s="44" t="s">
        <v>320</v>
      </c>
      <c r="C88" s="44" t="s">
        <v>1240</v>
      </c>
      <c r="D88" s="55" t="s">
        <v>28</v>
      </c>
      <c r="E88" s="45" t="e">
        <v>#DIV/0!</v>
      </c>
    </row>
    <row r="89" spans="1:5" hidden="1" x14ac:dyDescent="0.3">
      <c r="A89" s="57">
        <v>1131672</v>
      </c>
      <c r="B89" s="44" t="s">
        <v>323</v>
      </c>
      <c r="C89" s="44" t="s">
        <v>1240</v>
      </c>
      <c r="D89" s="55" t="s">
        <v>28</v>
      </c>
      <c r="E89" s="45" t="e">
        <v>#DIV/0!</v>
      </c>
    </row>
    <row r="90" spans="1:5" hidden="1" x14ac:dyDescent="0.3">
      <c r="A90" s="57">
        <v>1132446</v>
      </c>
      <c r="B90" s="44" t="s">
        <v>326</v>
      </c>
      <c r="C90" s="44" t="s">
        <v>1240</v>
      </c>
      <c r="D90" s="55" t="s">
        <v>28</v>
      </c>
      <c r="E90" s="45" t="e">
        <v>#DIV/0!</v>
      </c>
    </row>
    <row r="91" spans="1:5" hidden="1" x14ac:dyDescent="0.3">
      <c r="A91" s="57">
        <v>1132523</v>
      </c>
      <c r="B91" s="44" t="s">
        <v>328</v>
      </c>
      <c r="C91" s="44" t="s">
        <v>1240</v>
      </c>
      <c r="D91" s="55" t="s">
        <v>28</v>
      </c>
      <c r="E91" s="45" t="e">
        <v>#DIV/0!</v>
      </c>
    </row>
    <row r="92" spans="1:5" ht="30.9" hidden="1" customHeight="1" x14ac:dyDescent="0.3">
      <c r="A92" s="57">
        <v>1132710</v>
      </c>
      <c r="B92" s="44" t="s">
        <v>329</v>
      </c>
      <c r="C92" s="44" t="s">
        <v>1240</v>
      </c>
      <c r="D92" s="55" t="s">
        <v>28</v>
      </c>
      <c r="E92" s="45" t="e">
        <v>#DIV/0!</v>
      </c>
    </row>
    <row r="93" spans="1:5" ht="43.2" hidden="1" x14ac:dyDescent="0.3">
      <c r="A93" s="57">
        <v>1131274</v>
      </c>
      <c r="B93" s="44" t="s">
        <v>913</v>
      </c>
      <c r="C93" s="44" t="s">
        <v>1240</v>
      </c>
      <c r="D93" s="55" t="s">
        <v>1244</v>
      </c>
      <c r="E93" s="45">
        <v>-2.6305882352941175E-2</v>
      </c>
    </row>
    <row r="94" spans="1:5" ht="43.2" hidden="1" x14ac:dyDescent="0.3">
      <c r="A94" s="57">
        <v>1136085</v>
      </c>
      <c r="B94" s="44" t="s">
        <v>331</v>
      </c>
      <c r="C94" s="44" t="s">
        <v>1240</v>
      </c>
      <c r="D94" s="55" t="s">
        <v>1244</v>
      </c>
      <c r="E94" s="45">
        <v>-4.1936507936507939E-2</v>
      </c>
    </row>
    <row r="95" spans="1:5" ht="28.8" hidden="1" x14ac:dyDescent="0.3">
      <c r="A95" s="69" t="s">
        <v>1245</v>
      </c>
      <c r="B95" s="64" t="s">
        <v>1246</v>
      </c>
      <c r="C95" s="44" t="s">
        <v>1240</v>
      </c>
      <c r="D95" s="55"/>
      <c r="E95" s="45" t="e">
        <v>#DIV/0!</v>
      </c>
    </row>
    <row r="96" spans="1:5" ht="57.6" hidden="1" x14ac:dyDescent="0.3">
      <c r="A96" s="57">
        <v>1133675</v>
      </c>
      <c r="B96" s="44" t="s">
        <v>957</v>
      </c>
      <c r="C96" s="44" t="s">
        <v>1240</v>
      </c>
      <c r="D96" s="55" t="s">
        <v>1242</v>
      </c>
      <c r="E96" s="45" t="e">
        <v>#DIV/0!</v>
      </c>
    </row>
    <row r="97" spans="1:5" ht="57.6" hidden="1" x14ac:dyDescent="0.3">
      <c r="A97" s="57">
        <v>1136209</v>
      </c>
      <c r="B97" s="44" t="s">
        <v>982</v>
      </c>
      <c r="C97" s="44" t="s">
        <v>1240</v>
      </c>
      <c r="D97" s="55" t="s">
        <v>1242</v>
      </c>
      <c r="E97" s="45" t="e">
        <v>#DIV/0!</v>
      </c>
    </row>
    <row r="98" spans="1:5" ht="57.6" hidden="1" x14ac:dyDescent="0.3">
      <c r="A98" s="57">
        <v>1136212</v>
      </c>
      <c r="B98" s="44" t="s">
        <v>983</v>
      </c>
      <c r="C98" s="44" t="s">
        <v>1240</v>
      </c>
      <c r="D98" s="55" t="s">
        <v>1242</v>
      </c>
      <c r="E98" s="45" t="e">
        <v>#DIV/0!</v>
      </c>
    </row>
    <row r="99" spans="1:5" ht="57.6" hidden="1" x14ac:dyDescent="0.3">
      <c r="A99" s="57">
        <v>1136453</v>
      </c>
      <c r="B99" s="44" t="s">
        <v>358</v>
      </c>
      <c r="C99" s="44" t="s">
        <v>1240</v>
      </c>
      <c r="D99" s="55" t="s">
        <v>1242</v>
      </c>
      <c r="E99" s="45" t="e">
        <v>#DIV/0!</v>
      </c>
    </row>
    <row r="100" spans="1:5" ht="57.6" hidden="1" x14ac:dyDescent="0.3">
      <c r="A100" s="57">
        <v>1137079</v>
      </c>
      <c r="B100" s="44" t="s">
        <v>991</v>
      </c>
      <c r="C100" s="44" t="s">
        <v>1240</v>
      </c>
      <c r="D100" s="55" t="s">
        <v>1242</v>
      </c>
      <c r="E100" s="45" t="e">
        <v>#DIV/0!</v>
      </c>
    </row>
    <row r="101" spans="1:5" ht="57.6" hidden="1" x14ac:dyDescent="0.3">
      <c r="A101" s="57">
        <v>1137161</v>
      </c>
      <c r="B101" s="44" t="s">
        <v>992</v>
      </c>
      <c r="C101" s="44" t="s">
        <v>1240</v>
      </c>
      <c r="D101" s="55" t="s">
        <v>1242</v>
      </c>
      <c r="E101" s="45" t="e">
        <v>#DIV/0!</v>
      </c>
    </row>
    <row r="102" spans="1:5" ht="57.6" hidden="1" x14ac:dyDescent="0.3">
      <c r="A102" s="57">
        <v>1137385</v>
      </c>
      <c r="B102" s="44" t="s">
        <v>993</v>
      </c>
      <c r="C102" s="44" t="s">
        <v>1240</v>
      </c>
      <c r="D102" s="55" t="s">
        <v>1242</v>
      </c>
      <c r="E102" s="45" t="e">
        <v>#DIV/0!</v>
      </c>
    </row>
    <row r="103" spans="1:5" ht="57.6" hidden="1" x14ac:dyDescent="0.3">
      <c r="A103" s="57">
        <v>1137752</v>
      </c>
      <c r="B103" s="44" t="s">
        <v>369</v>
      </c>
      <c r="C103" s="44" t="s">
        <v>1240</v>
      </c>
      <c r="D103" s="55" t="s">
        <v>1242</v>
      </c>
      <c r="E103" s="45" t="e">
        <v>#DIV/0!</v>
      </c>
    </row>
    <row r="104" spans="1:5" ht="57.6" hidden="1" x14ac:dyDescent="0.3">
      <c r="A104" s="58">
        <v>1137856</v>
      </c>
      <c r="B104" s="51" t="s">
        <v>995</v>
      </c>
      <c r="C104" s="44" t="s">
        <v>1240</v>
      </c>
      <c r="D104" s="52" t="s">
        <v>1242</v>
      </c>
      <c r="E104" s="45" t="e">
        <v>#DIV/0!</v>
      </c>
    </row>
    <row r="105" spans="1:5" ht="57.6" hidden="1" x14ac:dyDescent="0.3">
      <c r="A105" s="58">
        <v>1137858</v>
      </c>
      <c r="B105" s="51" t="s">
        <v>996</v>
      </c>
      <c r="C105" s="44" t="s">
        <v>1240</v>
      </c>
      <c r="D105" s="52" t="s">
        <v>1242</v>
      </c>
      <c r="E105" s="45">
        <v>7.7272727272727276E-3</v>
      </c>
    </row>
    <row r="106" spans="1:5" ht="57.6" hidden="1" x14ac:dyDescent="0.3">
      <c r="A106" s="57"/>
      <c r="B106" s="70" t="s">
        <v>1247</v>
      </c>
      <c r="C106" s="44" t="s">
        <v>1240</v>
      </c>
      <c r="D106" s="55" t="s">
        <v>1242</v>
      </c>
      <c r="E106" s="45">
        <v>-6.8297872340425531E-3</v>
      </c>
    </row>
    <row r="107" spans="1:5" ht="57.6" hidden="1" x14ac:dyDescent="0.3">
      <c r="A107" s="57"/>
      <c r="B107" s="64" t="s">
        <v>1248</v>
      </c>
      <c r="C107" s="44" t="s">
        <v>1240</v>
      </c>
      <c r="D107" s="55" t="s">
        <v>1242</v>
      </c>
      <c r="E107" s="45" t="e">
        <v>#DIV/0!</v>
      </c>
    </row>
    <row r="108" spans="1:5" ht="57.6" hidden="1" x14ac:dyDescent="0.3">
      <c r="A108" s="57"/>
      <c r="B108" s="64" t="s">
        <v>1249</v>
      </c>
      <c r="C108" s="44" t="s">
        <v>1240</v>
      </c>
      <c r="D108" s="55" t="s">
        <v>1242</v>
      </c>
      <c r="E108" s="45" t="e">
        <v>#DIV/0!</v>
      </c>
    </row>
    <row r="109" spans="1:5" ht="57.6" hidden="1" x14ac:dyDescent="0.3">
      <c r="A109" s="57"/>
      <c r="B109" s="64" t="s">
        <v>1250</v>
      </c>
      <c r="C109" s="44" t="s">
        <v>1240</v>
      </c>
      <c r="D109" s="55" t="s">
        <v>1242</v>
      </c>
      <c r="E109" s="45" t="e">
        <v>#DIV/0!</v>
      </c>
    </row>
    <row r="110" spans="1:5" ht="57.6" hidden="1" x14ac:dyDescent="0.3">
      <c r="A110" s="57"/>
      <c r="B110" s="64" t="s">
        <v>1251</v>
      </c>
      <c r="C110" s="44" t="s">
        <v>1240</v>
      </c>
      <c r="D110" s="55" t="s">
        <v>1242</v>
      </c>
      <c r="E110" s="45" t="e">
        <v>#DIV/0!</v>
      </c>
    </row>
    <row r="111" spans="1:5" ht="57.6" hidden="1" x14ac:dyDescent="0.3">
      <c r="A111" s="57" t="s">
        <v>1148</v>
      </c>
      <c r="B111" s="46" t="s">
        <v>1252</v>
      </c>
      <c r="C111" s="44" t="s">
        <v>1240</v>
      </c>
      <c r="D111" s="55" t="s">
        <v>1242</v>
      </c>
      <c r="E111" s="45" t="e">
        <v>#DIV/0!</v>
      </c>
    </row>
    <row r="112" spans="1:5" ht="57.6" hidden="1" x14ac:dyDescent="0.3">
      <c r="A112" s="57">
        <v>1134048</v>
      </c>
      <c r="B112" s="44" t="s">
        <v>966</v>
      </c>
      <c r="C112" s="44" t="s">
        <v>1240</v>
      </c>
      <c r="D112" s="55" t="s">
        <v>1242</v>
      </c>
      <c r="E112" s="45" t="e">
        <v>#DIV/0!</v>
      </c>
    </row>
    <row r="113" spans="1:5" ht="57.6" hidden="1" x14ac:dyDescent="0.3">
      <c r="A113" s="57">
        <v>1134049</v>
      </c>
      <c r="B113" s="44" t="s">
        <v>967</v>
      </c>
      <c r="C113" s="44" t="s">
        <v>1240</v>
      </c>
      <c r="D113" s="55" t="s">
        <v>1242</v>
      </c>
      <c r="E113" s="45">
        <v>-9.2999999999999999E-2</v>
      </c>
    </row>
    <row r="114" spans="1:5" ht="43.2" hidden="1" x14ac:dyDescent="0.3">
      <c r="A114" s="57">
        <v>1131157</v>
      </c>
      <c r="B114" s="44" t="s">
        <v>239</v>
      </c>
      <c r="C114" s="44" t="s">
        <v>1240</v>
      </c>
      <c r="D114" s="55" t="s">
        <v>1244</v>
      </c>
      <c r="E114" s="45" t="e">
        <v>#DIV/0!</v>
      </c>
    </row>
    <row r="115" spans="1:5" ht="43.2" hidden="1" x14ac:dyDescent="0.3">
      <c r="A115" s="58">
        <v>1137862</v>
      </c>
      <c r="B115" s="51" t="s">
        <v>264</v>
      </c>
      <c r="C115" s="44" t="s">
        <v>1240</v>
      </c>
      <c r="D115" s="52" t="s">
        <v>1244</v>
      </c>
      <c r="E115" s="45" t="e">
        <v>#DIV/0!</v>
      </c>
    </row>
    <row r="116" spans="1:5" ht="43.2" hidden="1" x14ac:dyDescent="0.3">
      <c r="A116" s="57" t="s">
        <v>1148</v>
      </c>
      <c r="B116" s="53" t="s">
        <v>1253</v>
      </c>
      <c r="C116" s="44" t="s">
        <v>1240</v>
      </c>
      <c r="D116" s="55" t="s">
        <v>1244</v>
      </c>
      <c r="E116" s="45" t="e">
        <v>#DIV/0!</v>
      </c>
    </row>
    <row r="117" spans="1:5" hidden="1" x14ac:dyDescent="0.3">
      <c r="A117" s="57"/>
      <c r="B117" s="64" t="s">
        <v>1254</v>
      </c>
      <c r="C117" s="44" t="s">
        <v>1240</v>
      </c>
      <c r="D117" s="55"/>
      <c r="E117" s="45" t="e">
        <v>#DIV/0!</v>
      </c>
    </row>
    <row r="118" spans="1:5" ht="45.9" hidden="1" customHeight="1" x14ac:dyDescent="0.3">
      <c r="A118" s="57"/>
      <c r="B118" s="53" t="s">
        <v>1255</v>
      </c>
      <c r="C118" s="44" t="s">
        <v>1240</v>
      </c>
      <c r="D118" s="55" t="s">
        <v>1244</v>
      </c>
      <c r="E118" s="45" t="e">
        <v>#DIV/0!</v>
      </c>
    </row>
    <row r="119" spans="1:5" ht="43.2" hidden="1" x14ac:dyDescent="0.3">
      <c r="A119" s="59">
        <v>1131557</v>
      </c>
      <c r="B119" s="48" t="s">
        <v>293</v>
      </c>
      <c r="C119" s="44" t="s">
        <v>1240</v>
      </c>
      <c r="D119" s="55" t="s">
        <v>1244</v>
      </c>
      <c r="E119" s="45" t="e">
        <v>#DIV/0!</v>
      </c>
    </row>
    <row r="120" spans="1:5" ht="43.2" hidden="1" x14ac:dyDescent="0.3">
      <c r="A120" s="59">
        <v>1136576</v>
      </c>
      <c r="B120" s="48" t="s">
        <v>350</v>
      </c>
      <c r="C120" s="44" t="s">
        <v>1240</v>
      </c>
      <c r="D120" s="55" t="s">
        <v>1244</v>
      </c>
      <c r="E120" s="45" t="e">
        <v>#DIV/0!</v>
      </c>
    </row>
    <row r="121" spans="1:5" ht="43.2" hidden="1" x14ac:dyDescent="0.3">
      <c r="A121" s="59">
        <v>1136582</v>
      </c>
      <c r="B121" s="48" t="s">
        <v>361</v>
      </c>
      <c r="C121" s="44" t="s">
        <v>1240</v>
      </c>
      <c r="D121" s="55" t="s">
        <v>1244</v>
      </c>
      <c r="E121" s="45" t="e">
        <v>#DIV/0!</v>
      </c>
    </row>
    <row r="122" spans="1:5" ht="43.2" hidden="1" x14ac:dyDescent="0.3">
      <c r="A122" s="59">
        <v>1136580</v>
      </c>
      <c r="B122" s="48" t="s">
        <v>263</v>
      </c>
      <c r="C122" s="44" t="s">
        <v>1240</v>
      </c>
      <c r="D122" s="55" t="s">
        <v>1244</v>
      </c>
      <c r="E122" s="45" t="e">
        <v>#DIV/0!</v>
      </c>
    </row>
    <row r="123" spans="1:5" ht="43.2" hidden="1" x14ac:dyDescent="0.3">
      <c r="A123" s="59">
        <v>1136646</v>
      </c>
      <c r="B123" s="48" t="s">
        <v>363</v>
      </c>
      <c r="C123" s="44" t="s">
        <v>1240</v>
      </c>
      <c r="D123" s="55" t="s">
        <v>1244</v>
      </c>
      <c r="E123" s="45" t="e">
        <v>#DIV/0!</v>
      </c>
    </row>
    <row r="124" spans="1:5" hidden="1" x14ac:dyDescent="0.3">
      <c r="A124" s="60">
        <v>1130706</v>
      </c>
      <c r="B124" s="56" t="s">
        <v>1256</v>
      </c>
      <c r="C124" s="44" t="s">
        <v>1240</v>
      </c>
      <c r="D124" s="55" t="s">
        <v>28</v>
      </c>
      <c r="E124" s="45" t="e">
        <v>#DIV/0!</v>
      </c>
    </row>
    <row r="125" spans="1:5" hidden="1" x14ac:dyDescent="0.3">
      <c r="A125" s="57">
        <v>1130707</v>
      </c>
      <c r="B125" s="44" t="s">
        <v>281</v>
      </c>
      <c r="C125" s="44" t="s">
        <v>1240</v>
      </c>
      <c r="D125" s="55" t="s">
        <v>28</v>
      </c>
      <c r="E125" s="45">
        <v>-0.34946666666666665</v>
      </c>
    </row>
    <row r="126" spans="1:5" hidden="1" x14ac:dyDescent="0.3">
      <c r="A126" s="57">
        <v>1130708</v>
      </c>
      <c r="B126" s="44" t="s">
        <v>282</v>
      </c>
      <c r="C126" s="44" t="s">
        <v>1240</v>
      </c>
      <c r="D126" s="55" t="s">
        <v>28</v>
      </c>
      <c r="E126" s="45" t="e">
        <v>#DIV/0!</v>
      </c>
    </row>
    <row r="127" spans="1:5" hidden="1" x14ac:dyDescent="0.3">
      <c r="A127" s="57">
        <v>1130710</v>
      </c>
      <c r="B127" s="44" t="s">
        <v>233</v>
      </c>
      <c r="C127" s="44" t="s">
        <v>1240</v>
      </c>
      <c r="D127" s="55" t="s">
        <v>28</v>
      </c>
      <c r="E127" s="45">
        <v>0.14069999999999999</v>
      </c>
    </row>
    <row r="128" spans="1:5" ht="57.6" hidden="1" x14ac:dyDescent="0.3">
      <c r="A128" s="57">
        <v>1133600</v>
      </c>
      <c r="B128" s="44" t="s">
        <v>308</v>
      </c>
      <c r="C128" s="44" t="s">
        <v>1240</v>
      </c>
      <c r="D128" s="55" t="s">
        <v>1242</v>
      </c>
      <c r="E128" s="45">
        <v>-1.1566666666666666E-2</v>
      </c>
    </row>
    <row r="129" spans="1:5" ht="57.6" hidden="1" x14ac:dyDescent="0.3">
      <c r="A129" s="69" t="s">
        <v>1257</v>
      </c>
      <c r="B129" s="65" t="s">
        <v>381</v>
      </c>
      <c r="C129" s="44" t="s">
        <v>1240</v>
      </c>
      <c r="D129" s="55" t="s">
        <v>1242</v>
      </c>
      <c r="E129" s="45" t="e">
        <v>#DIV/0!</v>
      </c>
    </row>
    <row r="130" spans="1:5" hidden="1" x14ac:dyDescent="0.3">
      <c r="A130" s="69">
        <v>1138339</v>
      </c>
      <c r="B130" s="65" t="s">
        <v>382</v>
      </c>
      <c r="C130" s="44" t="s">
        <v>1240</v>
      </c>
      <c r="D130" s="55" t="s">
        <v>28</v>
      </c>
      <c r="E130" s="45" t="e">
        <v>#DIV/0!</v>
      </c>
    </row>
    <row r="131" spans="1:5" ht="43.2" hidden="1" x14ac:dyDescent="0.3">
      <c r="A131" s="59">
        <v>1136715</v>
      </c>
      <c r="B131" s="48" t="s">
        <v>359</v>
      </c>
      <c r="C131" s="44" t="s">
        <v>1240</v>
      </c>
      <c r="D131" s="55" t="s">
        <v>1244</v>
      </c>
      <c r="E131" s="45">
        <v>2.8690000000000002</v>
      </c>
    </row>
    <row r="132" spans="1:5" ht="43.2" hidden="1" x14ac:dyDescent="0.3">
      <c r="A132" s="59">
        <v>1136709</v>
      </c>
      <c r="B132" s="48" t="s">
        <v>356</v>
      </c>
      <c r="C132" s="44" t="s">
        <v>1240</v>
      </c>
      <c r="D132" s="55" t="s">
        <v>1244</v>
      </c>
      <c r="E132" s="45" t="e">
        <v>#DIV/0!</v>
      </c>
    </row>
    <row r="133" spans="1:5" ht="43.2" hidden="1" x14ac:dyDescent="0.3">
      <c r="A133" s="59">
        <v>1136711</v>
      </c>
      <c r="B133" s="48" t="s">
        <v>357</v>
      </c>
      <c r="C133" s="44" t="s">
        <v>1240</v>
      </c>
      <c r="D133" s="55" t="s">
        <v>1244</v>
      </c>
      <c r="E133" s="45">
        <v>-0.53610000000000002</v>
      </c>
    </row>
    <row r="134" spans="1:5" ht="43.2" hidden="1" x14ac:dyDescent="0.3">
      <c r="A134" s="59">
        <v>1136712</v>
      </c>
      <c r="B134" s="48" t="s">
        <v>364</v>
      </c>
      <c r="C134" s="44" t="s">
        <v>1240</v>
      </c>
      <c r="D134" s="55" t="s">
        <v>1244</v>
      </c>
      <c r="E134" s="45" t="e">
        <v>#DIV/0!</v>
      </c>
    </row>
    <row r="135" spans="1:5" ht="43.2" hidden="1" x14ac:dyDescent="0.3">
      <c r="A135" s="59">
        <v>1136716</v>
      </c>
      <c r="B135" s="48" t="s">
        <v>360</v>
      </c>
      <c r="C135" s="44" t="s">
        <v>1240</v>
      </c>
      <c r="D135" s="55" t="s">
        <v>1244</v>
      </c>
      <c r="E135" s="45" t="e">
        <v>#DIV/0!</v>
      </c>
    </row>
    <row r="136" spans="1:5" hidden="1" x14ac:dyDescent="0.3">
      <c r="A136" s="59">
        <v>1136228</v>
      </c>
      <c r="B136" s="48" t="s">
        <v>338</v>
      </c>
      <c r="C136" s="44" t="s">
        <v>1240</v>
      </c>
      <c r="D136" s="55" t="s">
        <v>28</v>
      </c>
      <c r="E136" s="45" t="e">
        <v>#DIV/0!</v>
      </c>
    </row>
    <row r="137" spans="1:5" hidden="1" x14ac:dyDescent="0.3">
      <c r="A137" s="59">
        <v>1136229</v>
      </c>
      <c r="B137" s="48" t="s">
        <v>339</v>
      </c>
      <c r="C137" s="44" t="s">
        <v>1240</v>
      </c>
      <c r="D137" s="55" t="s">
        <v>28</v>
      </c>
      <c r="E137" s="45">
        <v>5.0000000000000001E-3</v>
      </c>
    </row>
    <row r="138" spans="1:5" hidden="1" x14ac:dyDescent="0.3">
      <c r="A138" s="59">
        <v>1136231</v>
      </c>
      <c r="B138" s="48" t="s">
        <v>341</v>
      </c>
      <c r="C138" s="44" t="s">
        <v>1240</v>
      </c>
      <c r="D138" s="55" t="s">
        <v>28</v>
      </c>
      <c r="E138" s="45" t="e">
        <v>#DIV/0!</v>
      </c>
    </row>
    <row r="139" spans="1:5" hidden="1" x14ac:dyDescent="0.3">
      <c r="A139" s="59">
        <v>1136232</v>
      </c>
      <c r="B139" s="48" t="s">
        <v>342</v>
      </c>
      <c r="C139" s="44" t="s">
        <v>1240</v>
      </c>
      <c r="D139" s="55" t="s">
        <v>28</v>
      </c>
      <c r="E139" s="45">
        <v>-0.15379999999999999</v>
      </c>
    </row>
    <row r="140" spans="1:5" hidden="1" x14ac:dyDescent="0.3">
      <c r="A140" s="59">
        <v>1136233</v>
      </c>
      <c r="B140" s="48" t="s">
        <v>343</v>
      </c>
      <c r="C140" s="44" t="s">
        <v>1240</v>
      </c>
      <c r="D140" s="55" t="s">
        <v>28</v>
      </c>
      <c r="E140" s="45">
        <v>7.2366666666666662E-2</v>
      </c>
    </row>
    <row r="141" spans="1:5" hidden="1" x14ac:dyDescent="0.3">
      <c r="A141" s="59">
        <v>1136234</v>
      </c>
      <c r="B141" s="48" t="s">
        <v>344</v>
      </c>
      <c r="C141" s="44" t="s">
        <v>1240</v>
      </c>
      <c r="D141" s="55" t="s">
        <v>28</v>
      </c>
      <c r="E141" s="45" t="e">
        <v>#DIV/0!</v>
      </c>
    </row>
    <row r="142" spans="1:5" hidden="1" x14ac:dyDescent="0.3">
      <c r="A142" s="59">
        <v>1136235</v>
      </c>
      <c r="B142" s="48" t="s">
        <v>348</v>
      </c>
      <c r="C142" s="44" t="s">
        <v>1240</v>
      </c>
      <c r="D142" s="55" t="s">
        <v>28</v>
      </c>
      <c r="E142" s="45">
        <v>-0.22924</v>
      </c>
    </row>
    <row r="143" spans="1:5" hidden="1" x14ac:dyDescent="0.3">
      <c r="A143" s="59">
        <v>1136236</v>
      </c>
      <c r="B143" s="48" t="s">
        <v>349</v>
      </c>
      <c r="C143" s="44" t="s">
        <v>1240</v>
      </c>
      <c r="D143" s="55" t="s">
        <v>28</v>
      </c>
      <c r="E143" s="45">
        <v>-1.9900000000000001E-2</v>
      </c>
    </row>
    <row r="144" spans="1:5" hidden="1" x14ac:dyDescent="0.3">
      <c r="A144" s="59">
        <v>1136230</v>
      </c>
      <c r="B144" s="48" t="s">
        <v>340</v>
      </c>
      <c r="C144" s="44" t="s">
        <v>1240</v>
      </c>
      <c r="D144" s="55" t="s">
        <v>28</v>
      </c>
      <c r="E144" s="45" t="e">
        <v>#DIV/0!</v>
      </c>
    </row>
    <row r="145" spans="1:5" hidden="1" x14ac:dyDescent="0.3">
      <c r="A145" s="59">
        <v>1136237</v>
      </c>
      <c r="B145" s="48" t="s">
        <v>351</v>
      </c>
      <c r="C145" s="44" t="s">
        <v>1240</v>
      </c>
      <c r="D145" s="55" t="s">
        <v>28</v>
      </c>
      <c r="E145" s="45" t="e">
        <v>#DIV/0!</v>
      </c>
    </row>
    <row r="146" spans="1:5" hidden="1" x14ac:dyDescent="0.3">
      <c r="A146" s="59">
        <v>1136238</v>
      </c>
      <c r="B146" s="48" t="s">
        <v>352</v>
      </c>
      <c r="C146" s="44" t="s">
        <v>1240</v>
      </c>
      <c r="D146" s="55" t="s">
        <v>28</v>
      </c>
      <c r="E146" s="45" t="e">
        <v>#DIV/0!</v>
      </c>
    </row>
    <row r="147" spans="1:5" hidden="1" x14ac:dyDescent="0.3">
      <c r="A147" s="59">
        <v>1136239</v>
      </c>
      <c r="B147" s="48" t="s">
        <v>354</v>
      </c>
      <c r="C147" s="44" t="s">
        <v>1240</v>
      </c>
      <c r="D147" s="55" t="s">
        <v>28</v>
      </c>
      <c r="E147" s="45" t="e">
        <v>#DIV/0!</v>
      </c>
    </row>
    <row r="148" spans="1:5" hidden="1" x14ac:dyDescent="0.3">
      <c r="A148" s="59">
        <v>1136240</v>
      </c>
      <c r="B148" s="48" t="s">
        <v>984</v>
      </c>
      <c r="C148" s="44" t="s">
        <v>1240</v>
      </c>
      <c r="D148" s="55" t="s">
        <v>28</v>
      </c>
      <c r="E148" s="45" t="e">
        <v>#DIV/0!</v>
      </c>
    </row>
    <row r="149" spans="1:5" hidden="1" x14ac:dyDescent="0.3">
      <c r="A149" s="59">
        <v>1136241</v>
      </c>
      <c r="B149" s="48" t="s">
        <v>345</v>
      </c>
      <c r="C149" s="44" t="s">
        <v>1240</v>
      </c>
      <c r="D149" s="55" t="s">
        <v>28</v>
      </c>
      <c r="E149" s="45" t="e">
        <v>#DIV/0!</v>
      </c>
    </row>
    <row r="150" spans="1:5" hidden="1" x14ac:dyDescent="0.3">
      <c r="A150" s="57">
        <v>1136419</v>
      </c>
      <c r="B150" s="55" t="s">
        <v>1258</v>
      </c>
      <c r="C150" s="44" t="s">
        <v>1240</v>
      </c>
      <c r="D150" s="55" t="s">
        <v>28</v>
      </c>
      <c r="E150" s="45" t="e">
        <v>#DIV/0!</v>
      </c>
    </row>
    <row r="151" spans="1:5" ht="43.2" hidden="1" x14ac:dyDescent="0.3">
      <c r="A151" s="57">
        <v>1131132</v>
      </c>
      <c r="B151" s="44" t="s">
        <v>284</v>
      </c>
      <c r="C151" s="44" t="s">
        <v>1240</v>
      </c>
      <c r="D151" s="55" t="s">
        <v>1244</v>
      </c>
      <c r="E151" s="45" t="e">
        <v>#DIV/0!</v>
      </c>
    </row>
    <row r="152" spans="1:5" ht="43.2" hidden="1" x14ac:dyDescent="0.3">
      <c r="A152" s="57">
        <v>1136084</v>
      </c>
      <c r="B152" s="44" t="s">
        <v>330</v>
      </c>
      <c r="C152" s="44" t="s">
        <v>1240</v>
      </c>
      <c r="D152" s="55" t="s">
        <v>1244</v>
      </c>
      <c r="E152" s="45">
        <v>-0.15876000000000001</v>
      </c>
    </row>
  </sheetData>
  <autoFilter ref="A1:E152" xr:uid="{DE8EC1C5-2126-4CA9-BB16-7C07C182BB47}">
    <filterColumn colId="0">
      <filters>
        <filter val="1129714"/>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2E3F-D24E-4F92-B67D-8C8709C69AC5}">
  <dimension ref="A1:F743"/>
  <sheetViews>
    <sheetView workbookViewId="0">
      <selection activeCell="H24" sqref="H24"/>
    </sheetView>
  </sheetViews>
  <sheetFormatPr defaultRowHeight="14.4" x14ac:dyDescent="0.3"/>
  <cols>
    <col min="1" max="1" width="9.109375" style="76"/>
    <col min="2" max="2" width="36.33203125" bestFit="1" customWidth="1"/>
    <col min="4" max="4" width="20.88671875" style="75" customWidth="1"/>
    <col min="5" max="5" width="26.44140625" style="75" bestFit="1" customWidth="1"/>
    <col min="6" max="6" width="17.88671875" style="78" bestFit="1" customWidth="1"/>
  </cols>
  <sheetData>
    <row r="1" spans="1:6" x14ac:dyDescent="0.3">
      <c r="A1" s="76" t="s">
        <v>217</v>
      </c>
      <c r="B1" t="s">
        <v>218</v>
      </c>
      <c r="C1" t="s">
        <v>1259</v>
      </c>
      <c r="D1" s="75" t="s">
        <v>1260</v>
      </c>
      <c r="E1" s="75" t="s">
        <v>1261</v>
      </c>
      <c r="F1" s="78" t="s">
        <v>1262</v>
      </c>
    </row>
    <row r="2" spans="1:6" x14ac:dyDescent="0.3">
      <c r="A2" s="76">
        <v>1026798</v>
      </c>
      <c r="B2" t="s">
        <v>1263</v>
      </c>
      <c r="C2" t="s">
        <v>224</v>
      </c>
      <c r="D2" s="75" t="s">
        <v>1264</v>
      </c>
      <c r="E2" s="75">
        <v>0.26</v>
      </c>
      <c r="F2" s="78" t="s">
        <v>1264</v>
      </c>
    </row>
    <row r="3" spans="1:6" x14ac:dyDescent="0.3">
      <c r="A3" s="76">
        <v>1026799</v>
      </c>
      <c r="B3" t="s">
        <v>1265</v>
      </c>
      <c r="C3" t="s">
        <v>224</v>
      </c>
      <c r="D3" s="75" t="s">
        <v>1264</v>
      </c>
      <c r="E3" s="75" t="s">
        <v>1264</v>
      </c>
      <c r="F3" s="78" t="s">
        <v>1264</v>
      </c>
    </row>
    <row r="4" spans="1:6" x14ac:dyDescent="0.3">
      <c r="A4" s="76">
        <v>1026800</v>
      </c>
      <c r="B4" t="s">
        <v>1266</v>
      </c>
      <c r="C4" t="s">
        <v>224</v>
      </c>
      <c r="D4" s="75">
        <v>179399.42</v>
      </c>
      <c r="E4" s="75">
        <v>179399.42</v>
      </c>
      <c r="F4" s="78" t="s">
        <v>1264</v>
      </c>
    </row>
    <row r="5" spans="1:6" x14ac:dyDescent="0.3">
      <c r="A5" s="76">
        <v>1027163</v>
      </c>
      <c r="B5" t="s">
        <v>1236</v>
      </c>
      <c r="C5" t="s">
        <v>224</v>
      </c>
      <c r="D5" s="75">
        <v>16955637.890000001</v>
      </c>
      <c r="E5" s="75">
        <v>17665361.050000001</v>
      </c>
      <c r="F5" s="78" t="s">
        <v>1264</v>
      </c>
    </row>
    <row r="6" spans="1:6" x14ac:dyDescent="0.3">
      <c r="A6" s="76">
        <v>1111819</v>
      </c>
      <c r="B6" t="s">
        <v>232</v>
      </c>
      <c r="C6" t="s">
        <v>224</v>
      </c>
      <c r="D6" s="75">
        <v>29370485.719999999</v>
      </c>
      <c r="E6" s="75">
        <v>30715568.140000001</v>
      </c>
      <c r="F6" s="78" t="s">
        <v>1264</v>
      </c>
    </row>
    <row r="7" spans="1:6" x14ac:dyDescent="0.3">
      <c r="A7" s="76">
        <v>1114792</v>
      </c>
      <c r="B7" t="s">
        <v>1267</v>
      </c>
      <c r="C7" t="s">
        <v>224</v>
      </c>
      <c r="D7" s="75">
        <v>10596271.609999999</v>
      </c>
      <c r="E7" s="75">
        <v>10878774.33</v>
      </c>
      <c r="F7" s="78" t="s">
        <v>1264</v>
      </c>
    </row>
    <row r="8" spans="1:6" x14ac:dyDescent="0.3">
      <c r="A8" s="76">
        <v>1116885</v>
      </c>
      <c r="B8" t="s">
        <v>236</v>
      </c>
      <c r="C8" t="s">
        <v>224</v>
      </c>
      <c r="D8" s="75">
        <v>1091709.71</v>
      </c>
      <c r="E8" s="75">
        <v>1438000.06</v>
      </c>
      <c r="F8" s="78" t="s">
        <v>1264</v>
      </c>
    </row>
    <row r="9" spans="1:6" x14ac:dyDescent="0.3">
      <c r="A9" s="76">
        <v>1124986</v>
      </c>
      <c r="B9" t="s">
        <v>237</v>
      </c>
      <c r="C9" t="s">
        <v>224</v>
      </c>
      <c r="D9" s="75">
        <v>2454816.42</v>
      </c>
      <c r="E9" s="75">
        <v>3290000.01</v>
      </c>
      <c r="F9" s="78" t="s">
        <v>1264</v>
      </c>
    </row>
    <row r="10" spans="1:6" x14ac:dyDescent="0.3">
      <c r="A10" s="76">
        <v>1127271</v>
      </c>
      <c r="B10" t="s">
        <v>295</v>
      </c>
      <c r="C10" t="s">
        <v>224</v>
      </c>
      <c r="D10" s="75">
        <v>1927906.18</v>
      </c>
      <c r="E10" s="75">
        <v>4500000.0599999996</v>
      </c>
      <c r="F10" s="78" t="s">
        <v>1264</v>
      </c>
    </row>
    <row r="11" spans="1:6" x14ac:dyDescent="0.3">
      <c r="A11" s="76">
        <v>1127273</v>
      </c>
      <c r="B11" t="s">
        <v>240</v>
      </c>
      <c r="C11" t="s">
        <v>224</v>
      </c>
      <c r="D11" s="75">
        <v>7297029.4938000003</v>
      </c>
      <c r="E11" s="75">
        <v>7150000</v>
      </c>
      <c r="F11" s="78">
        <v>6216227.9576000003</v>
      </c>
    </row>
    <row r="12" spans="1:6" x14ac:dyDescent="0.3">
      <c r="A12" s="76">
        <v>1127589</v>
      </c>
      <c r="B12" t="s">
        <v>298</v>
      </c>
      <c r="C12" t="s">
        <v>224</v>
      </c>
      <c r="D12" s="75">
        <v>811593.11</v>
      </c>
      <c r="E12" s="75">
        <v>760146</v>
      </c>
      <c r="F12" s="78" t="s">
        <v>1264</v>
      </c>
    </row>
    <row r="13" spans="1:6" x14ac:dyDescent="0.3">
      <c r="A13" s="76">
        <v>1127590</v>
      </c>
      <c r="B13" t="s">
        <v>244</v>
      </c>
      <c r="C13" t="s">
        <v>224</v>
      </c>
      <c r="D13" s="75">
        <v>235859.8</v>
      </c>
      <c r="E13" s="75">
        <v>409594</v>
      </c>
      <c r="F13" s="78" t="s">
        <v>1264</v>
      </c>
    </row>
    <row r="14" spans="1:6" x14ac:dyDescent="0.3">
      <c r="A14" s="76">
        <v>1129582</v>
      </c>
      <c r="B14" t="s">
        <v>245</v>
      </c>
      <c r="C14" t="s">
        <v>224</v>
      </c>
      <c r="D14" s="75">
        <v>1335457.3433000001</v>
      </c>
      <c r="E14" s="75">
        <v>3215188</v>
      </c>
      <c r="F14" s="78" t="s">
        <v>1264</v>
      </c>
    </row>
    <row r="15" spans="1:6" x14ac:dyDescent="0.3">
      <c r="A15" s="76">
        <v>1129583</v>
      </c>
      <c r="B15" t="s">
        <v>247</v>
      </c>
      <c r="C15" t="s">
        <v>224</v>
      </c>
      <c r="D15" s="75" t="s">
        <v>1264</v>
      </c>
      <c r="E15" s="75">
        <v>7730053</v>
      </c>
      <c r="F15" s="78" t="s">
        <v>1264</v>
      </c>
    </row>
    <row r="16" spans="1:6" x14ac:dyDescent="0.3">
      <c r="A16" s="76">
        <v>1129584</v>
      </c>
      <c r="B16" t="s">
        <v>248</v>
      </c>
      <c r="C16" t="s">
        <v>224</v>
      </c>
      <c r="D16" s="75">
        <v>13681111.772399999</v>
      </c>
      <c r="E16" s="75">
        <v>13687000</v>
      </c>
      <c r="F16" s="78" t="s">
        <v>1264</v>
      </c>
    </row>
    <row r="17" spans="1:6" x14ac:dyDescent="0.3">
      <c r="A17" s="76">
        <v>1129585</v>
      </c>
      <c r="B17" t="s">
        <v>249</v>
      </c>
      <c r="C17" t="s">
        <v>224</v>
      </c>
      <c r="D17" s="75">
        <v>69192794.988000005</v>
      </c>
      <c r="E17" s="75">
        <v>53157434</v>
      </c>
      <c r="F17" s="78" t="s">
        <v>1264</v>
      </c>
    </row>
    <row r="18" spans="1:6" x14ac:dyDescent="0.3">
      <c r="A18" s="76">
        <v>1129586</v>
      </c>
      <c r="B18" t="s">
        <v>250</v>
      </c>
      <c r="C18" t="s">
        <v>224</v>
      </c>
      <c r="D18" s="75">
        <v>35881088.688500002</v>
      </c>
      <c r="E18" s="75">
        <v>22971916</v>
      </c>
      <c r="F18" s="78" t="s">
        <v>1264</v>
      </c>
    </row>
    <row r="19" spans="1:6" x14ac:dyDescent="0.3">
      <c r="A19" s="76">
        <v>1129587</v>
      </c>
      <c r="B19" t="s">
        <v>1224</v>
      </c>
      <c r="C19" t="s">
        <v>224</v>
      </c>
      <c r="D19" s="75">
        <v>8447323.2919999994</v>
      </c>
      <c r="E19" s="75">
        <v>8800000</v>
      </c>
      <c r="F19" s="78" t="s">
        <v>1264</v>
      </c>
    </row>
    <row r="20" spans="1:6" x14ac:dyDescent="0.3">
      <c r="A20" s="76">
        <v>1129588</v>
      </c>
      <c r="B20" t="s">
        <v>252</v>
      </c>
      <c r="C20" t="s">
        <v>224</v>
      </c>
      <c r="D20" s="75">
        <v>7761399.3046000004</v>
      </c>
      <c r="E20" s="75">
        <v>5225961</v>
      </c>
      <c r="F20" s="78" t="s">
        <v>1264</v>
      </c>
    </row>
    <row r="21" spans="1:6" x14ac:dyDescent="0.3">
      <c r="A21" s="76">
        <v>1129590</v>
      </c>
      <c r="B21" t="s">
        <v>254</v>
      </c>
      <c r="C21" t="s">
        <v>224</v>
      </c>
      <c r="D21" s="75">
        <v>8271762.9343999997</v>
      </c>
      <c r="E21" s="75">
        <v>7877167</v>
      </c>
      <c r="F21" s="78" t="s">
        <v>1264</v>
      </c>
    </row>
    <row r="22" spans="1:6" x14ac:dyDescent="0.3">
      <c r="A22" s="76">
        <v>1129591</v>
      </c>
      <c r="B22" t="s">
        <v>255</v>
      </c>
      <c r="C22" t="s">
        <v>224</v>
      </c>
      <c r="D22" s="75">
        <v>1552960.9021999999</v>
      </c>
      <c r="E22" s="75">
        <v>1615150</v>
      </c>
      <c r="F22" s="78" t="s">
        <v>1264</v>
      </c>
    </row>
    <row r="23" spans="1:6" x14ac:dyDescent="0.3">
      <c r="A23" s="76">
        <v>1129592</v>
      </c>
      <c r="B23" t="s">
        <v>256</v>
      </c>
      <c r="C23" t="s">
        <v>224</v>
      </c>
      <c r="D23" s="75" t="s">
        <v>1264</v>
      </c>
      <c r="E23" s="75">
        <v>818448</v>
      </c>
      <c r="F23" s="78" t="s">
        <v>1264</v>
      </c>
    </row>
    <row r="24" spans="1:6" x14ac:dyDescent="0.3">
      <c r="A24" s="76">
        <v>1129593</v>
      </c>
      <c r="B24" t="s">
        <v>257</v>
      </c>
      <c r="C24" t="s">
        <v>224</v>
      </c>
      <c r="D24" s="75" t="s">
        <v>1264</v>
      </c>
      <c r="E24" s="75">
        <v>4845711</v>
      </c>
      <c r="F24" s="78" t="s">
        <v>1264</v>
      </c>
    </row>
    <row r="25" spans="1:6" x14ac:dyDescent="0.3">
      <c r="A25" s="76">
        <v>1129594</v>
      </c>
      <c r="B25" t="s">
        <v>1238</v>
      </c>
      <c r="C25" t="s">
        <v>224</v>
      </c>
      <c r="D25" s="75">
        <v>2802191.0792</v>
      </c>
      <c r="E25" s="75">
        <v>2150000</v>
      </c>
      <c r="F25" s="78" t="s">
        <v>1264</v>
      </c>
    </row>
    <row r="26" spans="1:6" x14ac:dyDescent="0.3">
      <c r="A26" s="76">
        <v>1129595</v>
      </c>
      <c r="B26" t="s">
        <v>222</v>
      </c>
      <c r="C26" t="s">
        <v>224</v>
      </c>
      <c r="D26" s="75">
        <v>2254358.4046999998</v>
      </c>
      <c r="E26" s="75">
        <v>2300000</v>
      </c>
      <c r="F26" s="78">
        <v>2299999.89</v>
      </c>
    </row>
    <row r="27" spans="1:6" x14ac:dyDescent="0.3">
      <c r="A27" s="76">
        <v>1129596</v>
      </c>
      <c r="B27" t="s">
        <v>225</v>
      </c>
      <c r="C27" t="s">
        <v>224</v>
      </c>
      <c r="D27" s="75">
        <v>2719436.9767</v>
      </c>
      <c r="E27" s="75">
        <v>2750000</v>
      </c>
      <c r="F27" s="78">
        <v>2750000.51</v>
      </c>
    </row>
    <row r="28" spans="1:6" x14ac:dyDescent="0.3">
      <c r="A28" s="76">
        <v>1129598</v>
      </c>
      <c r="B28" t="s">
        <v>300</v>
      </c>
      <c r="C28" t="s">
        <v>224</v>
      </c>
      <c r="D28" s="75">
        <v>669943.52</v>
      </c>
      <c r="E28" s="75">
        <v>755000</v>
      </c>
      <c r="F28" s="78" t="s">
        <v>1264</v>
      </c>
    </row>
    <row r="29" spans="1:6" x14ac:dyDescent="0.3">
      <c r="A29" s="76">
        <v>1129599</v>
      </c>
      <c r="B29" t="s">
        <v>227</v>
      </c>
      <c r="C29" t="s">
        <v>224</v>
      </c>
      <c r="D29" s="75">
        <v>2798477.2226999998</v>
      </c>
      <c r="E29" s="75">
        <v>2854412</v>
      </c>
      <c r="F29" s="78">
        <v>3399999.3319000001</v>
      </c>
    </row>
    <row r="30" spans="1:6" x14ac:dyDescent="0.3">
      <c r="A30" s="76">
        <v>1129714</v>
      </c>
      <c r="B30" t="s">
        <v>229</v>
      </c>
      <c r="C30" t="s">
        <v>224</v>
      </c>
      <c r="D30" s="75">
        <v>4270387.5292999996</v>
      </c>
      <c r="E30" s="75">
        <v>845190</v>
      </c>
      <c r="F30" s="78">
        <v>5049999.4595999997</v>
      </c>
    </row>
    <row r="31" spans="1:6" x14ac:dyDescent="0.3">
      <c r="A31" s="76">
        <v>1129716</v>
      </c>
      <c r="B31" t="s">
        <v>265</v>
      </c>
      <c r="C31" t="s">
        <v>224</v>
      </c>
      <c r="D31" s="75">
        <v>893769.68</v>
      </c>
      <c r="E31" s="75">
        <v>991430</v>
      </c>
      <c r="F31" s="78" t="s">
        <v>1264</v>
      </c>
    </row>
    <row r="32" spans="1:6" x14ac:dyDescent="0.3">
      <c r="A32" s="76">
        <v>1129717</v>
      </c>
      <c r="B32" t="s">
        <v>266</v>
      </c>
      <c r="C32" t="s">
        <v>224</v>
      </c>
      <c r="D32" s="75">
        <v>521150.34</v>
      </c>
      <c r="E32" s="75">
        <v>587642.07999999996</v>
      </c>
      <c r="F32" s="78" t="s">
        <v>1264</v>
      </c>
    </row>
    <row r="33" spans="1:6" x14ac:dyDescent="0.3">
      <c r="A33" s="76">
        <v>1129718</v>
      </c>
      <c r="B33" t="s">
        <v>267</v>
      </c>
      <c r="C33" t="s">
        <v>224</v>
      </c>
      <c r="D33" s="75">
        <v>5999133.5499999998</v>
      </c>
      <c r="E33" s="75">
        <v>6179274</v>
      </c>
      <c r="F33" s="78" t="s">
        <v>1264</v>
      </c>
    </row>
    <row r="34" spans="1:6" x14ac:dyDescent="0.3">
      <c r="A34" s="76">
        <v>1129720</v>
      </c>
      <c r="B34" t="s">
        <v>268</v>
      </c>
      <c r="C34" t="s">
        <v>224</v>
      </c>
      <c r="D34" s="75">
        <v>1881565.6</v>
      </c>
      <c r="E34" s="75">
        <v>1925419</v>
      </c>
      <c r="F34" s="78" t="s">
        <v>1264</v>
      </c>
    </row>
    <row r="35" spans="1:6" x14ac:dyDescent="0.3">
      <c r="A35" s="76">
        <v>1129721</v>
      </c>
      <c r="B35" t="s">
        <v>269</v>
      </c>
      <c r="C35" t="s">
        <v>224</v>
      </c>
      <c r="D35" s="75">
        <v>1612415.88</v>
      </c>
      <c r="E35" s="75">
        <v>1927255</v>
      </c>
      <c r="F35" s="78" t="s">
        <v>1264</v>
      </c>
    </row>
    <row r="36" spans="1:6" x14ac:dyDescent="0.3">
      <c r="A36" s="76">
        <v>1129722</v>
      </c>
      <c r="B36" t="s">
        <v>270</v>
      </c>
      <c r="C36" t="s">
        <v>224</v>
      </c>
      <c r="D36" s="75">
        <v>123606.66</v>
      </c>
      <c r="E36" s="75">
        <v>123913</v>
      </c>
      <c r="F36" s="78" t="s">
        <v>1264</v>
      </c>
    </row>
    <row r="37" spans="1:6" x14ac:dyDescent="0.3">
      <c r="A37" s="76">
        <v>1129841</v>
      </c>
      <c r="B37" t="s">
        <v>277</v>
      </c>
      <c r="C37" t="s">
        <v>224</v>
      </c>
      <c r="D37" s="75">
        <v>46425.64</v>
      </c>
      <c r="E37" s="75">
        <v>110091</v>
      </c>
      <c r="F37" s="78" t="s">
        <v>1264</v>
      </c>
    </row>
    <row r="38" spans="1:6" x14ac:dyDescent="0.3">
      <c r="A38" s="76">
        <v>1130162</v>
      </c>
      <c r="B38" t="s">
        <v>874</v>
      </c>
      <c r="C38" t="s">
        <v>224</v>
      </c>
      <c r="D38" s="75">
        <v>830581.32</v>
      </c>
      <c r="E38" s="75">
        <v>835149</v>
      </c>
      <c r="F38" s="78" t="s">
        <v>1264</v>
      </c>
    </row>
    <row r="39" spans="1:6" x14ac:dyDescent="0.3">
      <c r="A39" s="76">
        <v>1130260</v>
      </c>
      <c r="B39" t="s">
        <v>878</v>
      </c>
      <c r="C39" t="s">
        <v>224</v>
      </c>
      <c r="D39" s="75">
        <v>720365.46</v>
      </c>
      <c r="E39" s="75">
        <v>792000</v>
      </c>
      <c r="F39" s="78" t="s">
        <v>1264</v>
      </c>
    </row>
    <row r="40" spans="1:6" x14ac:dyDescent="0.3">
      <c r="A40" s="76">
        <v>1130261</v>
      </c>
      <c r="B40" t="s">
        <v>879</v>
      </c>
      <c r="C40" t="s">
        <v>224</v>
      </c>
      <c r="D40" s="75">
        <v>491701.79</v>
      </c>
      <c r="E40" s="75">
        <v>490000</v>
      </c>
      <c r="F40" s="78" t="s">
        <v>1264</v>
      </c>
    </row>
    <row r="41" spans="1:6" x14ac:dyDescent="0.3">
      <c r="A41" s="76">
        <v>1130303</v>
      </c>
      <c r="B41" t="s">
        <v>278</v>
      </c>
      <c r="C41" t="s">
        <v>224</v>
      </c>
      <c r="D41" s="75">
        <v>11986.53</v>
      </c>
      <c r="E41" s="75">
        <v>30072</v>
      </c>
      <c r="F41" s="78" t="s">
        <v>1264</v>
      </c>
    </row>
    <row r="42" spans="1:6" x14ac:dyDescent="0.3">
      <c r="A42" s="76">
        <v>1130707</v>
      </c>
      <c r="B42" t="s">
        <v>281</v>
      </c>
      <c r="C42" t="s">
        <v>224</v>
      </c>
      <c r="D42" s="75">
        <v>5173305.7699999996</v>
      </c>
      <c r="E42" s="75">
        <v>4566000</v>
      </c>
      <c r="F42" s="78">
        <v>2542600.36</v>
      </c>
    </row>
    <row r="43" spans="1:6" x14ac:dyDescent="0.3">
      <c r="A43" s="76">
        <v>1130708</v>
      </c>
      <c r="B43" t="s">
        <v>282</v>
      </c>
      <c r="C43" t="s">
        <v>224</v>
      </c>
      <c r="D43" s="75">
        <v>1074203.07</v>
      </c>
      <c r="E43" s="75">
        <v>2050000</v>
      </c>
      <c r="F43" s="78">
        <v>1916000.24</v>
      </c>
    </row>
    <row r="44" spans="1:6" x14ac:dyDescent="0.3">
      <c r="A44" s="76">
        <v>1130710</v>
      </c>
      <c r="B44" t="s">
        <v>233</v>
      </c>
      <c r="C44" t="s">
        <v>224</v>
      </c>
      <c r="D44" s="75">
        <v>996484.79669999995</v>
      </c>
      <c r="E44" s="75">
        <v>590000</v>
      </c>
      <c r="F44" s="78">
        <v>1001250.3936</v>
      </c>
    </row>
    <row r="45" spans="1:6" x14ac:dyDescent="0.3">
      <c r="A45" s="76">
        <v>1130962</v>
      </c>
      <c r="B45" t="s">
        <v>283</v>
      </c>
      <c r="C45" t="s">
        <v>224</v>
      </c>
      <c r="D45" s="75">
        <v>531772.91</v>
      </c>
      <c r="E45" s="75">
        <v>531772.91</v>
      </c>
      <c r="F45" s="78" t="s">
        <v>1264</v>
      </c>
    </row>
    <row r="46" spans="1:6" x14ac:dyDescent="0.3">
      <c r="A46" s="76">
        <v>1131132</v>
      </c>
      <c r="B46" t="s">
        <v>284</v>
      </c>
      <c r="C46" t="s">
        <v>224</v>
      </c>
      <c r="D46" s="75">
        <v>1100788.9099999999</v>
      </c>
      <c r="E46" s="75">
        <v>1100788.9099999999</v>
      </c>
      <c r="F46" s="78">
        <v>1349999.97</v>
      </c>
    </row>
    <row r="47" spans="1:6" x14ac:dyDescent="0.3">
      <c r="A47" s="76">
        <v>1131157</v>
      </c>
      <c r="B47" t="s">
        <v>239</v>
      </c>
      <c r="C47" t="s">
        <v>224</v>
      </c>
      <c r="D47" s="75">
        <v>171863.6</v>
      </c>
      <c r="E47" s="75">
        <v>150000</v>
      </c>
      <c r="F47" s="78" t="s">
        <v>1264</v>
      </c>
    </row>
    <row r="48" spans="1:6" x14ac:dyDescent="0.3">
      <c r="A48" s="76">
        <v>1131162</v>
      </c>
      <c r="B48" t="s">
        <v>286</v>
      </c>
      <c r="C48" t="s">
        <v>224</v>
      </c>
      <c r="D48" s="75">
        <v>68997.89</v>
      </c>
      <c r="E48" s="75">
        <v>68997.89</v>
      </c>
      <c r="F48" s="78" t="s">
        <v>1264</v>
      </c>
    </row>
    <row r="49" spans="1:6" x14ac:dyDescent="0.3">
      <c r="A49" s="76">
        <v>1131163</v>
      </c>
      <c r="B49" t="s">
        <v>287</v>
      </c>
      <c r="C49" t="s">
        <v>224</v>
      </c>
      <c r="D49" s="75">
        <v>2319640</v>
      </c>
      <c r="E49" s="75">
        <v>3269290</v>
      </c>
      <c r="F49" s="78">
        <v>3145000</v>
      </c>
    </row>
    <row r="50" spans="1:6" x14ac:dyDescent="0.3">
      <c r="A50" s="76">
        <v>1131235</v>
      </c>
      <c r="B50" t="s">
        <v>312</v>
      </c>
      <c r="C50" t="s">
        <v>224</v>
      </c>
      <c r="D50" s="75">
        <v>4181199.9671999998</v>
      </c>
      <c r="E50" s="75">
        <v>4150000</v>
      </c>
      <c r="F50" s="78" t="s">
        <v>1264</v>
      </c>
    </row>
    <row r="51" spans="1:6" x14ac:dyDescent="0.3">
      <c r="A51" s="76">
        <v>1131236</v>
      </c>
      <c r="B51" t="s">
        <v>289</v>
      </c>
      <c r="C51" t="s">
        <v>224</v>
      </c>
      <c r="D51" s="75">
        <v>57842.02</v>
      </c>
      <c r="E51" s="75">
        <v>57842</v>
      </c>
      <c r="F51" s="78" t="s">
        <v>1264</v>
      </c>
    </row>
    <row r="52" spans="1:6" x14ac:dyDescent="0.3">
      <c r="A52" s="76">
        <v>1131237</v>
      </c>
      <c r="B52" t="s">
        <v>912</v>
      </c>
      <c r="C52" t="s">
        <v>224</v>
      </c>
      <c r="D52" s="75">
        <v>678407.95</v>
      </c>
      <c r="E52" s="75">
        <v>678408</v>
      </c>
      <c r="F52" s="78" t="s">
        <v>1264</v>
      </c>
    </row>
    <row r="53" spans="1:6" x14ac:dyDescent="0.3">
      <c r="A53" s="76">
        <v>1131274</v>
      </c>
      <c r="B53" t="s">
        <v>913</v>
      </c>
      <c r="C53" t="s">
        <v>224</v>
      </c>
      <c r="D53" s="75">
        <v>3151457.55</v>
      </c>
      <c r="E53" s="75">
        <v>3200000</v>
      </c>
      <c r="F53" s="78">
        <v>4800000.0199999996</v>
      </c>
    </row>
    <row r="54" spans="1:6" x14ac:dyDescent="0.3">
      <c r="A54" s="76">
        <v>1131333</v>
      </c>
      <c r="B54" t="s">
        <v>290</v>
      </c>
      <c r="C54" t="s">
        <v>224</v>
      </c>
      <c r="D54" s="75">
        <v>15679665.3421</v>
      </c>
      <c r="E54" s="75">
        <v>13609700</v>
      </c>
      <c r="F54" s="78" t="s">
        <v>1264</v>
      </c>
    </row>
    <row r="55" spans="1:6" x14ac:dyDescent="0.3">
      <c r="A55" s="76">
        <v>1131387</v>
      </c>
      <c r="B55" t="s">
        <v>291</v>
      </c>
      <c r="C55" t="s">
        <v>224</v>
      </c>
      <c r="D55" s="75">
        <v>12953162.390000001</v>
      </c>
      <c r="E55" s="75">
        <v>12953162.390000001</v>
      </c>
      <c r="F55" s="78">
        <v>14899999.890000001</v>
      </c>
    </row>
    <row r="56" spans="1:6" x14ac:dyDescent="0.3">
      <c r="A56" s="76">
        <v>1131508</v>
      </c>
      <c r="B56" t="s">
        <v>292</v>
      </c>
      <c r="C56" t="s">
        <v>224</v>
      </c>
      <c r="D56" s="75">
        <v>175077.63</v>
      </c>
      <c r="E56" s="75">
        <v>175077.63</v>
      </c>
      <c r="F56" s="78" t="s">
        <v>1264</v>
      </c>
    </row>
    <row r="57" spans="1:6" x14ac:dyDescent="0.3">
      <c r="A57" s="76">
        <v>1131511</v>
      </c>
      <c r="B57" t="s">
        <v>313</v>
      </c>
      <c r="C57" t="s">
        <v>224</v>
      </c>
      <c r="D57" s="75">
        <v>362498.05</v>
      </c>
      <c r="E57" s="75">
        <v>160000</v>
      </c>
      <c r="F57" s="78" t="s">
        <v>1264</v>
      </c>
    </row>
    <row r="58" spans="1:6" x14ac:dyDescent="0.3">
      <c r="A58" s="76">
        <v>1131526</v>
      </c>
      <c r="B58" t="s">
        <v>315</v>
      </c>
      <c r="C58" t="s">
        <v>224</v>
      </c>
      <c r="D58" s="75">
        <v>5325001.2790000001</v>
      </c>
      <c r="E58" s="75">
        <v>530700.26</v>
      </c>
      <c r="F58" s="78" t="s">
        <v>1264</v>
      </c>
    </row>
    <row r="59" spans="1:6" x14ac:dyDescent="0.3">
      <c r="A59" s="76">
        <v>1131557</v>
      </c>
      <c r="B59" t="s">
        <v>293</v>
      </c>
      <c r="C59" t="s">
        <v>224</v>
      </c>
      <c r="D59" s="75">
        <v>771490.13</v>
      </c>
      <c r="E59" s="75">
        <v>771490.13</v>
      </c>
      <c r="F59" s="78" t="s">
        <v>1264</v>
      </c>
    </row>
    <row r="60" spans="1:6" x14ac:dyDescent="0.3">
      <c r="A60" s="76">
        <v>1131582</v>
      </c>
      <c r="B60" t="s">
        <v>294</v>
      </c>
      <c r="C60" t="s">
        <v>224</v>
      </c>
      <c r="D60" s="75">
        <v>994760.7</v>
      </c>
      <c r="E60" s="75">
        <v>994760.7</v>
      </c>
      <c r="F60" s="78">
        <v>1155000.06</v>
      </c>
    </row>
    <row r="61" spans="1:6" x14ac:dyDescent="0.3">
      <c r="A61" s="76">
        <v>1131671</v>
      </c>
      <c r="B61" t="s">
        <v>320</v>
      </c>
      <c r="C61" t="s">
        <v>224</v>
      </c>
      <c r="D61" s="75">
        <v>248469.71</v>
      </c>
      <c r="E61" s="75">
        <v>102800</v>
      </c>
      <c r="F61" s="78" t="s">
        <v>1264</v>
      </c>
    </row>
    <row r="62" spans="1:6" x14ac:dyDescent="0.3">
      <c r="A62" s="76">
        <v>1131672</v>
      </c>
      <c r="B62" t="s">
        <v>323</v>
      </c>
      <c r="C62" t="s">
        <v>224</v>
      </c>
      <c r="D62" s="75">
        <v>175322.83</v>
      </c>
      <c r="E62" s="75">
        <v>91200</v>
      </c>
      <c r="F62" s="78" t="s">
        <v>1264</v>
      </c>
    </row>
    <row r="63" spans="1:6" x14ac:dyDescent="0.3">
      <c r="A63" s="76">
        <v>1131693</v>
      </c>
      <c r="B63" t="s">
        <v>297</v>
      </c>
      <c r="C63" t="s">
        <v>224</v>
      </c>
      <c r="D63" s="75">
        <v>795984.85</v>
      </c>
      <c r="E63" s="75">
        <v>797179.69</v>
      </c>
      <c r="F63" s="78">
        <v>1099999.74</v>
      </c>
    </row>
    <row r="64" spans="1:6" x14ac:dyDescent="0.3">
      <c r="A64" s="76">
        <v>1132446</v>
      </c>
      <c r="B64" t="s">
        <v>326</v>
      </c>
      <c r="C64" t="s">
        <v>224</v>
      </c>
      <c r="D64" s="75">
        <v>303809.67</v>
      </c>
      <c r="E64" s="75">
        <v>309000</v>
      </c>
      <c r="F64" s="78" t="s">
        <v>1264</v>
      </c>
    </row>
    <row r="65" spans="1:6" x14ac:dyDescent="0.3">
      <c r="A65" s="76">
        <v>1132448</v>
      </c>
      <c r="B65" t="s">
        <v>327</v>
      </c>
      <c r="C65" t="s">
        <v>224</v>
      </c>
      <c r="D65" s="75">
        <v>15800.85</v>
      </c>
      <c r="E65" s="75">
        <v>15800.85</v>
      </c>
      <c r="F65" s="78" t="s">
        <v>1264</v>
      </c>
    </row>
    <row r="66" spans="1:6" x14ac:dyDescent="0.3">
      <c r="A66" s="76">
        <v>1132450</v>
      </c>
      <c r="B66" t="s">
        <v>1268</v>
      </c>
      <c r="C66" t="s">
        <v>224</v>
      </c>
      <c r="D66" s="75">
        <v>40593.519999999997</v>
      </c>
      <c r="E66" s="75">
        <v>40593.519999999997</v>
      </c>
      <c r="F66" s="78" t="s">
        <v>1264</v>
      </c>
    </row>
    <row r="67" spans="1:6" x14ac:dyDescent="0.3">
      <c r="A67" s="76">
        <v>1132523</v>
      </c>
      <c r="B67" t="s">
        <v>328</v>
      </c>
      <c r="C67" t="s">
        <v>224</v>
      </c>
      <c r="D67" s="75">
        <v>106311.99</v>
      </c>
      <c r="E67" s="75">
        <v>106311.99</v>
      </c>
      <c r="F67" s="78" t="s">
        <v>1264</v>
      </c>
    </row>
    <row r="68" spans="1:6" x14ac:dyDescent="0.3">
      <c r="A68" s="76">
        <v>1132710</v>
      </c>
      <c r="B68" t="s">
        <v>329</v>
      </c>
      <c r="C68" t="s">
        <v>224</v>
      </c>
      <c r="D68" s="75">
        <v>341170.88</v>
      </c>
      <c r="E68" s="75">
        <v>100000</v>
      </c>
      <c r="F68" s="78" t="s">
        <v>1264</v>
      </c>
    </row>
    <row r="69" spans="1:6" x14ac:dyDescent="0.3">
      <c r="A69" s="76">
        <v>1132958</v>
      </c>
      <c r="B69" t="s">
        <v>303</v>
      </c>
      <c r="C69" t="s">
        <v>224</v>
      </c>
      <c r="D69" s="75">
        <v>286572.71000000002</v>
      </c>
      <c r="E69" s="75">
        <v>286572.71000000002</v>
      </c>
      <c r="F69" s="78" t="s">
        <v>1264</v>
      </c>
    </row>
    <row r="70" spans="1:6" x14ac:dyDescent="0.3">
      <c r="A70" s="76">
        <v>1133219</v>
      </c>
      <c r="B70" t="s">
        <v>304</v>
      </c>
      <c r="C70" t="s">
        <v>224</v>
      </c>
      <c r="D70" s="75">
        <v>4730146.46</v>
      </c>
      <c r="E70" s="75">
        <v>4880000</v>
      </c>
      <c r="F70" s="78">
        <v>5700000</v>
      </c>
    </row>
    <row r="71" spans="1:6" x14ac:dyDescent="0.3">
      <c r="A71" s="76">
        <v>1133220</v>
      </c>
      <c r="B71" t="s">
        <v>305</v>
      </c>
      <c r="C71" t="s">
        <v>224</v>
      </c>
      <c r="D71" s="75">
        <v>4447489.29</v>
      </c>
      <c r="E71" s="75">
        <v>4447489.29</v>
      </c>
      <c r="F71" s="78">
        <v>4300000.49</v>
      </c>
    </row>
    <row r="72" spans="1:6" x14ac:dyDescent="0.3">
      <c r="A72" s="76">
        <v>1133413</v>
      </c>
      <c r="B72" t="s">
        <v>306</v>
      </c>
      <c r="C72" t="s">
        <v>224</v>
      </c>
      <c r="D72" s="75">
        <v>193013.24</v>
      </c>
      <c r="E72" s="75">
        <v>193013.24</v>
      </c>
      <c r="F72" s="78" t="s">
        <v>1264</v>
      </c>
    </row>
    <row r="73" spans="1:6" x14ac:dyDescent="0.3">
      <c r="A73" s="76">
        <v>1133440</v>
      </c>
      <c r="B73" t="s">
        <v>307</v>
      </c>
      <c r="C73" t="s">
        <v>224</v>
      </c>
      <c r="D73" s="75">
        <v>106104.14</v>
      </c>
      <c r="E73" s="75">
        <v>106104.14</v>
      </c>
      <c r="F73" s="78" t="s">
        <v>1264</v>
      </c>
    </row>
    <row r="74" spans="1:6" x14ac:dyDescent="0.3">
      <c r="A74" s="76">
        <v>1133600</v>
      </c>
      <c r="B74" t="s">
        <v>308</v>
      </c>
      <c r="C74" t="s">
        <v>224</v>
      </c>
      <c r="D74" s="75">
        <v>322547.46000000002</v>
      </c>
      <c r="E74" s="75">
        <v>350000.01</v>
      </c>
      <c r="F74" s="78" t="s">
        <v>1264</v>
      </c>
    </row>
    <row r="75" spans="1:6" x14ac:dyDescent="0.3">
      <c r="A75" s="76">
        <v>1133757</v>
      </c>
      <c r="B75" t="s">
        <v>309</v>
      </c>
      <c r="C75" t="s">
        <v>224</v>
      </c>
      <c r="D75" s="75">
        <v>3234062.61</v>
      </c>
      <c r="E75" s="75">
        <v>3234062.61</v>
      </c>
      <c r="F75" s="78">
        <v>4763000</v>
      </c>
    </row>
    <row r="76" spans="1:6" x14ac:dyDescent="0.3">
      <c r="A76" s="76">
        <v>1133864</v>
      </c>
      <c r="B76" t="s">
        <v>310</v>
      </c>
      <c r="C76" t="s">
        <v>224</v>
      </c>
      <c r="D76" s="75">
        <v>347559.23</v>
      </c>
      <c r="E76" s="75">
        <v>347559.23</v>
      </c>
      <c r="F76" s="78" t="s">
        <v>1264</v>
      </c>
    </row>
    <row r="77" spans="1:6" x14ac:dyDescent="0.3">
      <c r="A77" s="76">
        <v>1134079</v>
      </c>
      <c r="B77" t="s">
        <v>332</v>
      </c>
      <c r="C77" t="s">
        <v>224</v>
      </c>
      <c r="D77" s="75">
        <v>1266468.7274</v>
      </c>
      <c r="E77" s="75">
        <v>100000</v>
      </c>
      <c r="F77" s="78" t="s">
        <v>1264</v>
      </c>
    </row>
    <row r="78" spans="1:6" x14ac:dyDescent="0.3">
      <c r="A78" s="76">
        <v>1134080</v>
      </c>
      <c r="B78" t="s">
        <v>333</v>
      </c>
      <c r="C78" t="s">
        <v>224</v>
      </c>
      <c r="D78" s="75">
        <v>412629.58909999998</v>
      </c>
      <c r="E78" s="75">
        <v>150000</v>
      </c>
      <c r="F78" s="78" t="s">
        <v>1264</v>
      </c>
    </row>
    <row r="79" spans="1:6" x14ac:dyDescent="0.3">
      <c r="A79" s="76">
        <v>1134081</v>
      </c>
      <c r="B79" t="s">
        <v>242</v>
      </c>
      <c r="C79" t="s">
        <v>224</v>
      </c>
      <c r="D79" s="75">
        <v>1457608.8067000001</v>
      </c>
      <c r="E79" s="75">
        <v>1200000</v>
      </c>
      <c r="F79" s="78">
        <v>1379999.52</v>
      </c>
    </row>
    <row r="80" spans="1:6" x14ac:dyDescent="0.3">
      <c r="A80" s="76">
        <v>1134082</v>
      </c>
      <c r="B80" t="s">
        <v>314</v>
      </c>
      <c r="C80" t="s">
        <v>224</v>
      </c>
      <c r="D80" s="75">
        <v>289181.28000000003</v>
      </c>
      <c r="E80" s="75">
        <v>900000</v>
      </c>
      <c r="F80" s="78" t="s">
        <v>1264</v>
      </c>
    </row>
    <row r="81" spans="1:6" x14ac:dyDescent="0.3">
      <c r="A81" s="76">
        <v>1134083</v>
      </c>
      <c r="B81" t="s">
        <v>334</v>
      </c>
      <c r="C81" t="s">
        <v>224</v>
      </c>
      <c r="D81" s="75">
        <v>213940.46</v>
      </c>
      <c r="E81" s="75">
        <v>300001</v>
      </c>
      <c r="F81" s="78" t="s">
        <v>1264</v>
      </c>
    </row>
    <row r="82" spans="1:6" x14ac:dyDescent="0.3">
      <c r="A82" s="76">
        <v>1135042</v>
      </c>
      <c r="B82" t="s">
        <v>318</v>
      </c>
      <c r="C82" t="s">
        <v>224</v>
      </c>
      <c r="D82" s="75">
        <v>15453207.3091</v>
      </c>
      <c r="E82" s="75">
        <v>505000</v>
      </c>
      <c r="F82" s="78" t="s">
        <v>1264</v>
      </c>
    </row>
    <row r="83" spans="1:6" x14ac:dyDescent="0.3">
      <c r="A83" s="76">
        <v>1135043</v>
      </c>
      <c r="B83" t="s">
        <v>319</v>
      </c>
      <c r="C83" t="s">
        <v>224</v>
      </c>
      <c r="D83" s="75">
        <v>22233006.3873</v>
      </c>
      <c r="E83" s="75" t="s">
        <v>1264</v>
      </c>
      <c r="F83" s="78" t="s">
        <v>1264</v>
      </c>
    </row>
    <row r="84" spans="1:6" x14ac:dyDescent="0.3">
      <c r="A84" s="76">
        <v>1135045</v>
      </c>
      <c r="B84" t="s">
        <v>321</v>
      </c>
      <c r="C84" t="s">
        <v>224</v>
      </c>
      <c r="D84" s="75">
        <v>14025265.9442</v>
      </c>
      <c r="E84" s="75">
        <v>8822000</v>
      </c>
      <c r="F84" s="78" t="s">
        <v>1264</v>
      </c>
    </row>
    <row r="85" spans="1:6" x14ac:dyDescent="0.3">
      <c r="A85" s="76">
        <v>1135046</v>
      </c>
      <c r="B85" t="s">
        <v>251</v>
      </c>
      <c r="C85" t="s">
        <v>224</v>
      </c>
      <c r="D85" s="75">
        <v>2880558.78</v>
      </c>
      <c r="E85" s="75">
        <v>1800000</v>
      </c>
      <c r="F85" s="78">
        <v>1800000.2264</v>
      </c>
    </row>
    <row r="86" spans="1:6" x14ac:dyDescent="0.3">
      <c r="A86" s="76">
        <v>1135073</v>
      </c>
      <c r="B86" t="s">
        <v>324</v>
      </c>
      <c r="C86" t="s">
        <v>224</v>
      </c>
      <c r="D86" s="75" t="s">
        <v>1264</v>
      </c>
      <c r="E86" s="75">
        <v>24085428</v>
      </c>
      <c r="F86" s="78" t="s">
        <v>1264</v>
      </c>
    </row>
    <row r="87" spans="1:6" x14ac:dyDescent="0.3">
      <c r="A87" s="76">
        <v>1135997</v>
      </c>
      <c r="B87" t="s">
        <v>258</v>
      </c>
      <c r="C87" t="s">
        <v>224</v>
      </c>
      <c r="D87" s="75">
        <v>6619816.2960000001</v>
      </c>
      <c r="E87" s="75">
        <v>7.0000000000000007E-2</v>
      </c>
      <c r="F87" s="78">
        <v>5534359.8348000003</v>
      </c>
    </row>
    <row r="88" spans="1:6" x14ac:dyDescent="0.3">
      <c r="A88" s="76">
        <v>1135998</v>
      </c>
      <c r="B88" t="s">
        <v>260</v>
      </c>
      <c r="C88" t="s">
        <v>224</v>
      </c>
      <c r="D88" s="75">
        <v>10111246.4549</v>
      </c>
      <c r="E88" s="75">
        <v>7.0000000000000007E-2</v>
      </c>
      <c r="F88" s="78">
        <v>10165177.448100001</v>
      </c>
    </row>
    <row r="89" spans="1:6" x14ac:dyDescent="0.3">
      <c r="A89" s="76">
        <v>1135999</v>
      </c>
      <c r="B89" t="s">
        <v>261</v>
      </c>
      <c r="C89" t="s">
        <v>224</v>
      </c>
      <c r="D89" s="75">
        <v>5045999.6745999996</v>
      </c>
      <c r="E89" s="75">
        <v>0.04</v>
      </c>
      <c r="F89" s="78" t="s">
        <v>1264</v>
      </c>
    </row>
    <row r="90" spans="1:6" x14ac:dyDescent="0.3">
      <c r="A90" s="76">
        <v>1136000</v>
      </c>
      <c r="B90" t="s">
        <v>336</v>
      </c>
      <c r="C90" t="s">
        <v>224</v>
      </c>
      <c r="D90" s="75">
        <v>13144595.668400001</v>
      </c>
      <c r="E90" s="75">
        <v>0.04</v>
      </c>
      <c r="F90" s="78" t="s">
        <v>1264</v>
      </c>
    </row>
    <row r="91" spans="1:6" x14ac:dyDescent="0.3">
      <c r="A91" s="76">
        <v>1136001</v>
      </c>
      <c r="B91" t="s">
        <v>262</v>
      </c>
      <c r="C91" t="s">
        <v>224</v>
      </c>
      <c r="D91" s="75">
        <v>2555316.0528000002</v>
      </c>
      <c r="E91" s="75">
        <v>0.04</v>
      </c>
      <c r="F91" s="78">
        <v>1953030.6524</v>
      </c>
    </row>
    <row r="92" spans="1:6" x14ac:dyDescent="0.3">
      <c r="A92" s="76">
        <v>1136084</v>
      </c>
      <c r="B92" t="s">
        <v>330</v>
      </c>
      <c r="C92" t="s">
        <v>224</v>
      </c>
      <c r="D92" s="75">
        <v>1235274.8</v>
      </c>
      <c r="E92" s="75">
        <v>1049211.0900000001</v>
      </c>
      <c r="F92" s="78">
        <v>1045000.2047</v>
      </c>
    </row>
    <row r="93" spans="1:6" x14ac:dyDescent="0.3">
      <c r="A93" s="76">
        <v>1136085</v>
      </c>
      <c r="B93" t="s">
        <v>331</v>
      </c>
      <c r="C93" t="s">
        <v>224</v>
      </c>
      <c r="D93" s="75">
        <v>3598914.55</v>
      </c>
      <c r="E93" s="75">
        <v>4100000</v>
      </c>
      <c r="F93" s="78">
        <v>4520001.0080000004</v>
      </c>
    </row>
    <row r="94" spans="1:6" x14ac:dyDescent="0.3">
      <c r="A94" s="76">
        <v>1136086</v>
      </c>
      <c r="B94" t="s">
        <v>337</v>
      </c>
      <c r="C94" t="s">
        <v>224</v>
      </c>
      <c r="D94" s="75">
        <v>5468484.2545999996</v>
      </c>
      <c r="E94" s="75">
        <v>877846</v>
      </c>
      <c r="F94" s="78" t="s">
        <v>1264</v>
      </c>
    </row>
    <row r="95" spans="1:6" x14ac:dyDescent="0.3">
      <c r="A95" s="76">
        <v>1136228</v>
      </c>
      <c r="B95" t="s">
        <v>338</v>
      </c>
      <c r="C95" t="s">
        <v>224</v>
      </c>
      <c r="D95" s="75" t="s">
        <v>1264</v>
      </c>
      <c r="E95" s="75" t="s">
        <v>1264</v>
      </c>
      <c r="F95" s="78" t="s">
        <v>1264</v>
      </c>
    </row>
    <row r="96" spans="1:6" x14ac:dyDescent="0.3">
      <c r="A96" s="76">
        <v>1136229</v>
      </c>
      <c r="B96" t="s">
        <v>339</v>
      </c>
      <c r="C96" t="s">
        <v>224</v>
      </c>
      <c r="D96" s="75">
        <v>704656.07380000001</v>
      </c>
      <c r="E96" s="75">
        <v>292000</v>
      </c>
      <c r="F96" s="78" t="s">
        <v>1264</v>
      </c>
    </row>
    <row r="97" spans="1:6" x14ac:dyDescent="0.3">
      <c r="A97" s="76">
        <v>1136230</v>
      </c>
      <c r="B97" t="s">
        <v>340</v>
      </c>
      <c r="C97" t="s">
        <v>224</v>
      </c>
      <c r="D97" s="75">
        <v>1407.61</v>
      </c>
      <c r="E97" s="75">
        <v>10000</v>
      </c>
      <c r="F97" s="78" t="s">
        <v>1264</v>
      </c>
    </row>
    <row r="98" spans="1:6" x14ac:dyDescent="0.3">
      <c r="A98" s="76">
        <v>1136231</v>
      </c>
      <c r="B98" t="s">
        <v>341</v>
      </c>
      <c r="C98" t="s">
        <v>224</v>
      </c>
      <c r="D98" s="75">
        <v>1147132.7993999999</v>
      </c>
      <c r="E98" s="75">
        <v>122000</v>
      </c>
      <c r="F98" s="78" t="s">
        <v>1264</v>
      </c>
    </row>
    <row r="99" spans="1:6" x14ac:dyDescent="0.3">
      <c r="A99" s="76">
        <v>1136232</v>
      </c>
      <c r="B99" t="s">
        <v>342</v>
      </c>
      <c r="C99" t="s">
        <v>224</v>
      </c>
      <c r="D99" s="75">
        <v>896682.59</v>
      </c>
      <c r="E99" s="75">
        <v>332000</v>
      </c>
      <c r="F99" s="78" t="s">
        <v>1264</v>
      </c>
    </row>
    <row r="100" spans="1:6" x14ac:dyDescent="0.3">
      <c r="A100" s="76">
        <v>1136233</v>
      </c>
      <c r="B100" t="s">
        <v>343</v>
      </c>
      <c r="C100" t="s">
        <v>224</v>
      </c>
      <c r="D100" s="75">
        <v>1925321.87</v>
      </c>
      <c r="E100" s="75">
        <v>262000</v>
      </c>
      <c r="F100" s="78" t="s">
        <v>1264</v>
      </c>
    </row>
    <row r="101" spans="1:6" x14ac:dyDescent="0.3">
      <c r="A101" s="76">
        <v>1136234</v>
      </c>
      <c r="B101" t="s">
        <v>344</v>
      </c>
      <c r="C101" t="s">
        <v>224</v>
      </c>
      <c r="D101" s="75">
        <v>1769920.73</v>
      </c>
      <c r="E101" s="75">
        <v>322000</v>
      </c>
      <c r="F101" s="78" t="s">
        <v>1264</v>
      </c>
    </row>
    <row r="102" spans="1:6" x14ac:dyDescent="0.3">
      <c r="A102" s="76">
        <v>1136235</v>
      </c>
      <c r="B102" t="s">
        <v>348</v>
      </c>
      <c r="C102" t="s">
        <v>224</v>
      </c>
      <c r="D102" s="75">
        <v>2309147.7407</v>
      </c>
      <c r="E102" s="75">
        <v>332000</v>
      </c>
      <c r="F102" s="78" t="s">
        <v>1264</v>
      </c>
    </row>
    <row r="103" spans="1:6" x14ac:dyDescent="0.3">
      <c r="A103" s="76">
        <v>1136236</v>
      </c>
      <c r="B103" t="s">
        <v>349</v>
      </c>
      <c r="C103" t="s">
        <v>224</v>
      </c>
      <c r="D103" s="75">
        <v>658688.35</v>
      </c>
      <c r="E103" s="75">
        <v>332000</v>
      </c>
      <c r="F103" s="78" t="s">
        <v>1264</v>
      </c>
    </row>
    <row r="104" spans="1:6" x14ac:dyDescent="0.3">
      <c r="A104" s="76">
        <v>1136237</v>
      </c>
      <c r="B104" t="s">
        <v>351</v>
      </c>
      <c r="C104" t="s">
        <v>224</v>
      </c>
      <c r="D104" s="75">
        <v>13851.96</v>
      </c>
      <c r="E104" s="75">
        <v>57000</v>
      </c>
      <c r="F104" s="78" t="s">
        <v>1264</v>
      </c>
    </row>
    <row r="105" spans="1:6" x14ac:dyDescent="0.3">
      <c r="A105" s="76">
        <v>1136238</v>
      </c>
      <c r="B105" t="s">
        <v>352</v>
      </c>
      <c r="C105" t="s">
        <v>224</v>
      </c>
      <c r="D105" s="75">
        <v>913608.12710000004</v>
      </c>
      <c r="E105" s="75">
        <v>57000</v>
      </c>
      <c r="F105" s="78" t="s">
        <v>1264</v>
      </c>
    </row>
    <row r="106" spans="1:6" x14ac:dyDescent="0.3">
      <c r="A106" s="76">
        <v>1136239</v>
      </c>
      <c r="B106" t="s">
        <v>354</v>
      </c>
      <c r="C106" t="s">
        <v>224</v>
      </c>
      <c r="D106" s="75">
        <v>975352.11990000005</v>
      </c>
      <c r="E106" s="75">
        <v>57000</v>
      </c>
      <c r="F106" s="78" t="s">
        <v>1264</v>
      </c>
    </row>
    <row r="107" spans="1:6" x14ac:dyDescent="0.3">
      <c r="A107" s="76">
        <v>1136241</v>
      </c>
      <c r="B107" t="s">
        <v>345</v>
      </c>
      <c r="C107" t="s">
        <v>224</v>
      </c>
      <c r="D107" s="75">
        <v>1040834.05</v>
      </c>
      <c r="E107" s="75">
        <v>1044000</v>
      </c>
      <c r="F107" s="78" t="s">
        <v>1264</v>
      </c>
    </row>
    <row r="108" spans="1:6" x14ac:dyDescent="0.3">
      <c r="A108" s="76">
        <v>1136351</v>
      </c>
      <c r="B108" t="s">
        <v>346</v>
      </c>
      <c r="C108" t="s">
        <v>224</v>
      </c>
      <c r="D108" s="75">
        <v>305736.17</v>
      </c>
      <c r="E108" s="75">
        <v>300000</v>
      </c>
      <c r="F108" s="78" t="s">
        <v>1264</v>
      </c>
    </row>
    <row r="109" spans="1:6" x14ac:dyDescent="0.3">
      <c r="A109" s="76">
        <v>1136352</v>
      </c>
      <c r="B109" t="s">
        <v>347</v>
      </c>
      <c r="C109" t="s">
        <v>224</v>
      </c>
      <c r="D109" s="75">
        <v>2782956.73</v>
      </c>
      <c r="E109" s="75">
        <v>3127798</v>
      </c>
      <c r="F109" s="78">
        <v>3067000.1934000002</v>
      </c>
    </row>
    <row r="110" spans="1:6" x14ac:dyDescent="0.3">
      <c r="A110" s="76">
        <v>1136419</v>
      </c>
      <c r="B110" t="s">
        <v>355</v>
      </c>
      <c r="C110" t="s">
        <v>224</v>
      </c>
      <c r="D110" s="75">
        <v>1101340.1614000001</v>
      </c>
      <c r="E110" s="75">
        <v>57000</v>
      </c>
      <c r="F110" s="78" t="s">
        <v>1264</v>
      </c>
    </row>
    <row r="111" spans="1:6" x14ac:dyDescent="0.3">
      <c r="A111" s="76">
        <v>1136453</v>
      </c>
      <c r="B111" t="s">
        <v>358</v>
      </c>
      <c r="C111" t="s">
        <v>224</v>
      </c>
      <c r="D111" s="75">
        <v>12231.52</v>
      </c>
      <c r="E111" s="75">
        <v>12231.52</v>
      </c>
      <c r="F111" s="78" t="s">
        <v>1264</v>
      </c>
    </row>
    <row r="112" spans="1:6" x14ac:dyDescent="0.3">
      <c r="A112" s="76">
        <v>1136576</v>
      </c>
      <c r="B112" t="s">
        <v>350</v>
      </c>
      <c r="C112" t="s">
        <v>224</v>
      </c>
      <c r="D112" s="75">
        <v>224135.6</v>
      </c>
      <c r="E112" s="75">
        <v>248509.87</v>
      </c>
      <c r="F112" s="78" t="s">
        <v>1264</v>
      </c>
    </row>
    <row r="113" spans="1:6" x14ac:dyDescent="0.3">
      <c r="A113" s="76">
        <v>1136580</v>
      </c>
      <c r="B113" t="s">
        <v>263</v>
      </c>
      <c r="C113" t="s">
        <v>224</v>
      </c>
      <c r="D113" s="75">
        <v>258894.068</v>
      </c>
      <c r="E113" s="75">
        <v>208300</v>
      </c>
      <c r="F113" s="78" t="s">
        <v>1264</v>
      </c>
    </row>
    <row r="114" spans="1:6" x14ac:dyDescent="0.3">
      <c r="A114" s="76">
        <v>1136582</v>
      </c>
      <c r="B114" t="s">
        <v>361</v>
      </c>
      <c r="C114" t="s">
        <v>224</v>
      </c>
      <c r="D114" s="75">
        <v>102250.95</v>
      </c>
      <c r="E114" s="75">
        <v>120000</v>
      </c>
      <c r="F114" s="78" t="s">
        <v>1264</v>
      </c>
    </row>
    <row r="115" spans="1:6" x14ac:dyDescent="0.3">
      <c r="A115" s="76">
        <v>1136631</v>
      </c>
      <c r="B115" t="s">
        <v>353</v>
      </c>
      <c r="C115" t="s">
        <v>224</v>
      </c>
      <c r="D115" s="75">
        <v>93832.79</v>
      </c>
      <c r="E115" s="75">
        <v>100000</v>
      </c>
      <c r="F115" s="78" t="s">
        <v>1264</v>
      </c>
    </row>
    <row r="116" spans="1:6" x14ac:dyDescent="0.3">
      <c r="A116" s="76">
        <v>1136633</v>
      </c>
      <c r="B116" t="s">
        <v>362</v>
      </c>
      <c r="C116" t="s">
        <v>224</v>
      </c>
      <c r="D116" s="75">
        <v>115422.22</v>
      </c>
      <c r="E116" s="75">
        <v>620000</v>
      </c>
      <c r="F116" s="78" t="s">
        <v>1264</v>
      </c>
    </row>
    <row r="117" spans="1:6" x14ac:dyDescent="0.3">
      <c r="A117" s="76">
        <v>1136646</v>
      </c>
      <c r="B117" t="s">
        <v>363</v>
      </c>
      <c r="C117" t="s">
        <v>224</v>
      </c>
      <c r="D117" s="75">
        <v>110016.43</v>
      </c>
      <c r="E117" s="75">
        <v>99700</v>
      </c>
      <c r="F117" s="78" t="s">
        <v>1264</v>
      </c>
    </row>
    <row r="118" spans="1:6" x14ac:dyDescent="0.3">
      <c r="A118" s="76">
        <v>1136709</v>
      </c>
      <c r="B118" t="s">
        <v>356</v>
      </c>
      <c r="C118" t="s">
        <v>224</v>
      </c>
      <c r="D118" s="75">
        <v>21152.26</v>
      </c>
      <c r="E118" s="75">
        <v>100000</v>
      </c>
      <c r="F118" s="78" t="s">
        <v>1264</v>
      </c>
    </row>
    <row r="119" spans="1:6" x14ac:dyDescent="0.3">
      <c r="A119" s="76">
        <v>1136711</v>
      </c>
      <c r="B119" t="s">
        <v>357</v>
      </c>
      <c r="C119" t="s">
        <v>224</v>
      </c>
      <c r="D119" s="75">
        <v>379083.76</v>
      </c>
      <c r="E119" s="75">
        <v>375000</v>
      </c>
      <c r="F119" s="78" t="s">
        <v>1264</v>
      </c>
    </row>
    <row r="120" spans="1:6" x14ac:dyDescent="0.3">
      <c r="A120" s="76">
        <v>1136712</v>
      </c>
      <c r="B120" t="s">
        <v>364</v>
      </c>
      <c r="C120" t="s">
        <v>224</v>
      </c>
      <c r="D120" s="75">
        <v>72329.679999999993</v>
      </c>
      <c r="E120" s="75">
        <v>150000</v>
      </c>
      <c r="F120" s="78" t="s">
        <v>1264</v>
      </c>
    </row>
    <row r="121" spans="1:6" x14ac:dyDescent="0.3">
      <c r="A121" s="76">
        <v>1136715</v>
      </c>
      <c r="B121" t="s">
        <v>359</v>
      </c>
      <c r="C121" t="s">
        <v>224</v>
      </c>
      <c r="D121" s="75">
        <v>144228.54999999999</v>
      </c>
      <c r="E121" s="75">
        <v>200000</v>
      </c>
      <c r="F121" s="78" t="s">
        <v>1264</v>
      </c>
    </row>
    <row r="122" spans="1:6" x14ac:dyDescent="0.3">
      <c r="A122" s="76">
        <v>1136716</v>
      </c>
      <c r="B122" t="s">
        <v>360</v>
      </c>
      <c r="C122" t="s">
        <v>224</v>
      </c>
      <c r="D122" s="75">
        <v>3204.42</v>
      </c>
      <c r="E122" s="75">
        <v>168000</v>
      </c>
      <c r="F122" s="78" t="s">
        <v>1264</v>
      </c>
    </row>
    <row r="123" spans="1:6" x14ac:dyDescent="0.3">
      <c r="A123" s="76">
        <v>1136930</v>
      </c>
      <c r="B123" t="s">
        <v>986</v>
      </c>
      <c r="C123" t="s">
        <v>224</v>
      </c>
      <c r="D123" s="75">
        <v>105398.95</v>
      </c>
      <c r="E123" s="75">
        <v>250000</v>
      </c>
      <c r="F123" s="78" t="s">
        <v>1264</v>
      </c>
    </row>
    <row r="124" spans="1:6" x14ac:dyDescent="0.3">
      <c r="A124" s="76">
        <v>1136931</v>
      </c>
      <c r="B124" t="s">
        <v>371</v>
      </c>
      <c r="C124" t="s">
        <v>224</v>
      </c>
      <c r="D124" s="75">
        <v>86146.26</v>
      </c>
      <c r="E124" s="75">
        <v>200000</v>
      </c>
      <c r="F124" s="78" t="s">
        <v>1264</v>
      </c>
    </row>
    <row r="125" spans="1:6" x14ac:dyDescent="0.3">
      <c r="A125" s="76">
        <v>1136932</v>
      </c>
      <c r="B125" t="s">
        <v>374</v>
      </c>
      <c r="C125" t="s">
        <v>224</v>
      </c>
      <c r="D125" s="75">
        <v>78748.009999999995</v>
      </c>
      <c r="E125" s="75">
        <v>90000</v>
      </c>
      <c r="F125" s="78" t="s">
        <v>1264</v>
      </c>
    </row>
    <row r="126" spans="1:6" x14ac:dyDescent="0.3">
      <c r="A126" s="76">
        <v>1136933</v>
      </c>
      <c r="B126" t="s">
        <v>375</v>
      </c>
      <c r="C126" t="s">
        <v>224</v>
      </c>
      <c r="D126" s="75">
        <v>35978.959999999999</v>
      </c>
      <c r="E126" s="75">
        <v>125000</v>
      </c>
      <c r="F126" s="78" t="s">
        <v>1264</v>
      </c>
    </row>
    <row r="127" spans="1:6" x14ac:dyDescent="0.3">
      <c r="A127" s="76">
        <v>1136972</v>
      </c>
      <c r="B127" t="s">
        <v>989</v>
      </c>
      <c r="C127" t="s">
        <v>224</v>
      </c>
      <c r="D127" s="75">
        <v>66007.28</v>
      </c>
      <c r="E127" s="75">
        <v>66007.28</v>
      </c>
      <c r="F127" s="78" t="s">
        <v>1264</v>
      </c>
    </row>
    <row r="128" spans="1:6" x14ac:dyDescent="0.3">
      <c r="A128" s="76">
        <v>1137364</v>
      </c>
      <c r="B128" t="s">
        <v>376</v>
      </c>
      <c r="C128" t="s">
        <v>224</v>
      </c>
      <c r="D128" s="75">
        <v>32781.29</v>
      </c>
      <c r="E128" s="75">
        <v>32781.29</v>
      </c>
      <c r="F128" s="78" t="s">
        <v>1264</v>
      </c>
    </row>
    <row r="129" spans="1:6" x14ac:dyDescent="0.3">
      <c r="A129" s="76">
        <v>1137509</v>
      </c>
      <c r="B129" t="s">
        <v>365</v>
      </c>
      <c r="C129" t="s">
        <v>224</v>
      </c>
      <c r="D129" s="75">
        <v>389755.92</v>
      </c>
      <c r="E129" s="75">
        <v>391542.41</v>
      </c>
      <c r="F129" s="78" t="s">
        <v>1264</v>
      </c>
    </row>
    <row r="130" spans="1:6" x14ac:dyDescent="0.3">
      <c r="A130" s="76">
        <v>1137577</v>
      </c>
      <c r="B130" t="s">
        <v>367</v>
      </c>
      <c r="C130" t="s">
        <v>224</v>
      </c>
      <c r="D130" s="75" t="s">
        <v>1264</v>
      </c>
      <c r="E130" s="75">
        <v>155000</v>
      </c>
      <c r="F130" s="78" t="s">
        <v>1264</v>
      </c>
    </row>
    <row r="131" spans="1:6" x14ac:dyDescent="0.3">
      <c r="A131" s="76">
        <v>1137584</v>
      </c>
      <c r="B131" t="s">
        <v>368</v>
      </c>
      <c r="C131" t="s">
        <v>224</v>
      </c>
      <c r="D131" s="75">
        <v>41832.959999999999</v>
      </c>
      <c r="E131" s="75">
        <v>76000</v>
      </c>
      <c r="F131" s="78" t="s">
        <v>1264</v>
      </c>
    </row>
    <row r="132" spans="1:6" x14ac:dyDescent="0.3">
      <c r="A132" s="76">
        <v>1137752</v>
      </c>
      <c r="B132" t="s">
        <v>369</v>
      </c>
      <c r="C132" t="s">
        <v>224</v>
      </c>
      <c r="D132" s="75">
        <v>801840.39930000005</v>
      </c>
      <c r="E132" s="75">
        <v>857000</v>
      </c>
      <c r="F132" s="78" t="s">
        <v>1264</v>
      </c>
    </row>
    <row r="133" spans="1:6" x14ac:dyDescent="0.3">
      <c r="A133" s="76">
        <v>1137856</v>
      </c>
      <c r="B133" t="s">
        <v>995</v>
      </c>
      <c r="C133" t="s">
        <v>224</v>
      </c>
      <c r="D133" s="75">
        <v>46605.37</v>
      </c>
      <c r="E133" s="75">
        <v>46605.38</v>
      </c>
      <c r="F133" s="78" t="s">
        <v>1264</v>
      </c>
    </row>
    <row r="134" spans="1:6" x14ac:dyDescent="0.3">
      <c r="A134" s="76">
        <v>1137860</v>
      </c>
      <c r="B134" t="s">
        <v>370</v>
      </c>
      <c r="C134" t="s">
        <v>224</v>
      </c>
      <c r="D134" s="75">
        <v>42018.75</v>
      </c>
      <c r="E134" s="75">
        <v>100000</v>
      </c>
      <c r="F134" s="78" t="s">
        <v>1264</v>
      </c>
    </row>
    <row r="135" spans="1:6" x14ac:dyDescent="0.3">
      <c r="A135" s="76">
        <v>1137862</v>
      </c>
      <c r="B135" t="s">
        <v>264</v>
      </c>
      <c r="C135" t="s">
        <v>224</v>
      </c>
      <c r="D135" s="75">
        <v>3053659.6293000001</v>
      </c>
      <c r="E135" s="75">
        <v>537400</v>
      </c>
      <c r="F135" s="78">
        <v>3139019.2148000002</v>
      </c>
    </row>
    <row r="136" spans="1:6" x14ac:dyDescent="0.3">
      <c r="A136" s="76">
        <v>1137996</v>
      </c>
      <c r="B136" t="s">
        <v>372</v>
      </c>
      <c r="C136" t="s">
        <v>224</v>
      </c>
      <c r="D136" s="75">
        <v>5920885.71</v>
      </c>
      <c r="E136" s="75">
        <v>5195706</v>
      </c>
      <c r="F136" s="78">
        <v>4444263.9775</v>
      </c>
    </row>
    <row r="137" spans="1:6" x14ac:dyDescent="0.3">
      <c r="A137" s="76">
        <v>1138326</v>
      </c>
      <c r="B137" t="s">
        <v>373</v>
      </c>
      <c r="C137" t="s">
        <v>224</v>
      </c>
      <c r="D137" s="75">
        <v>46996.42</v>
      </c>
      <c r="E137" s="75">
        <v>120000</v>
      </c>
      <c r="F137" s="78" t="s">
        <v>1264</v>
      </c>
    </row>
    <row r="138" spans="1:6" x14ac:dyDescent="0.3">
      <c r="A138" s="76">
        <v>1138330</v>
      </c>
      <c r="B138" t="s">
        <v>380</v>
      </c>
      <c r="C138" t="s">
        <v>224</v>
      </c>
      <c r="D138" s="75">
        <v>794129.68440000003</v>
      </c>
      <c r="E138" s="75">
        <v>100000</v>
      </c>
      <c r="F138" s="78" t="s">
        <v>1264</v>
      </c>
    </row>
    <row r="139" spans="1:6" x14ac:dyDescent="0.3">
      <c r="A139" s="76">
        <v>1138337</v>
      </c>
      <c r="B139" t="s">
        <v>381</v>
      </c>
      <c r="C139" t="s">
        <v>224</v>
      </c>
      <c r="D139" s="75">
        <v>43933.48</v>
      </c>
      <c r="E139" s="75">
        <v>80000</v>
      </c>
      <c r="F139" s="78" t="s">
        <v>1264</v>
      </c>
    </row>
    <row r="140" spans="1:6" x14ac:dyDescent="0.3">
      <c r="A140" s="76">
        <v>1138339</v>
      </c>
      <c r="B140" t="s">
        <v>382</v>
      </c>
      <c r="C140" t="s">
        <v>224</v>
      </c>
      <c r="D140" s="75">
        <v>413592</v>
      </c>
      <c r="E140" s="75">
        <v>151000</v>
      </c>
      <c r="F140" s="78" t="s">
        <v>1264</v>
      </c>
    </row>
    <row r="141" spans="1:6" x14ac:dyDescent="0.3">
      <c r="A141" s="76">
        <v>1138763</v>
      </c>
      <c r="B141" t="s">
        <v>377</v>
      </c>
      <c r="C141" t="s">
        <v>224</v>
      </c>
      <c r="D141" s="75">
        <v>531902.34279999998</v>
      </c>
      <c r="E141" s="75">
        <v>500000</v>
      </c>
      <c r="F141" s="78" t="s">
        <v>1264</v>
      </c>
    </row>
    <row r="142" spans="1:6" x14ac:dyDescent="0.3">
      <c r="A142" s="76">
        <v>1138769</v>
      </c>
      <c r="B142" t="s">
        <v>378</v>
      </c>
      <c r="C142" t="s">
        <v>224</v>
      </c>
      <c r="D142" s="75">
        <v>91999.59</v>
      </c>
      <c r="E142" s="75">
        <v>115000</v>
      </c>
      <c r="F142" s="78" t="s">
        <v>1264</v>
      </c>
    </row>
    <row r="143" spans="1:6" x14ac:dyDescent="0.3">
      <c r="A143" s="76">
        <v>1138770</v>
      </c>
      <c r="B143" t="s">
        <v>379</v>
      </c>
      <c r="C143" t="s">
        <v>224</v>
      </c>
      <c r="D143" s="75">
        <v>21675.33</v>
      </c>
      <c r="E143" s="75">
        <v>21675.33</v>
      </c>
      <c r="F143" s="78" t="s">
        <v>1264</v>
      </c>
    </row>
    <row r="144" spans="1:6" x14ac:dyDescent="0.3">
      <c r="A144" s="76">
        <v>1138913</v>
      </c>
      <c r="B144" t="s">
        <v>383</v>
      </c>
      <c r="C144" t="s">
        <v>224</v>
      </c>
      <c r="D144" s="75">
        <v>2971062.1710999999</v>
      </c>
      <c r="E144" s="75">
        <v>0.06</v>
      </c>
      <c r="F144" s="78" t="s">
        <v>1264</v>
      </c>
    </row>
    <row r="145" spans="1:6" x14ac:dyDescent="0.3">
      <c r="A145" s="76">
        <v>1138914</v>
      </c>
      <c r="B145" t="s">
        <v>384</v>
      </c>
      <c r="C145" t="s">
        <v>224</v>
      </c>
      <c r="D145" s="75">
        <v>5471258.3526999997</v>
      </c>
      <c r="E145" s="75">
        <v>0.08</v>
      </c>
      <c r="F145" s="78" t="s">
        <v>1264</v>
      </c>
    </row>
    <row r="146" spans="1:6" x14ac:dyDescent="0.3">
      <c r="A146" s="76">
        <v>1138918</v>
      </c>
      <c r="B146" t="s">
        <v>385</v>
      </c>
      <c r="C146" t="s">
        <v>224</v>
      </c>
      <c r="D146" s="75">
        <v>976312.18299999996</v>
      </c>
      <c r="E146" s="75">
        <v>958000</v>
      </c>
      <c r="F146" s="78" t="s">
        <v>1264</v>
      </c>
    </row>
    <row r="147" spans="1:6" x14ac:dyDescent="0.3">
      <c r="A147" s="76">
        <v>1139144</v>
      </c>
      <c r="B147" t="s">
        <v>389</v>
      </c>
      <c r="C147" t="s">
        <v>224</v>
      </c>
      <c r="D147" s="75">
        <v>1456310</v>
      </c>
      <c r="E147" s="75">
        <v>1500000</v>
      </c>
      <c r="F147" s="78" t="s">
        <v>1264</v>
      </c>
    </row>
    <row r="148" spans="1:6" x14ac:dyDescent="0.3">
      <c r="A148" s="76">
        <v>1139145</v>
      </c>
      <c r="B148" t="s">
        <v>390</v>
      </c>
      <c r="C148" t="s">
        <v>224</v>
      </c>
      <c r="D148" s="75">
        <v>674999.73060000001</v>
      </c>
      <c r="E148" s="75">
        <v>675000</v>
      </c>
      <c r="F148" s="78" t="s">
        <v>1264</v>
      </c>
    </row>
    <row r="149" spans="1:6" x14ac:dyDescent="0.3">
      <c r="A149" s="76">
        <v>1139146</v>
      </c>
      <c r="B149" t="s">
        <v>391</v>
      </c>
      <c r="C149" t="s">
        <v>224</v>
      </c>
      <c r="D149" s="75">
        <v>1499999.5105999999</v>
      </c>
      <c r="E149" s="75">
        <v>400000</v>
      </c>
      <c r="F149" s="78" t="s">
        <v>1264</v>
      </c>
    </row>
    <row r="150" spans="1:6" x14ac:dyDescent="0.3">
      <c r="A150" s="76">
        <v>1139147</v>
      </c>
      <c r="B150" t="s">
        <v>387</v>
      </c>
      <c r="C150" t="s">
        <v>224</v>
      </c>
      <c r="D150" s="75">
        <v>1297706.9072</v>
      </c>
      <c r="E150" s="75">
        <v>300000</v>
      </c>
      <c r="F150" s="78" t="s">
        <v>1264</v>
      </c>
    </row>
    <row r="151" spans="1:6" x14ac:dyDescent="0.3">
      <c r="A151" s="76">
        <v>1139236</v>
      </c>
      <c r="B151" t="s">
        <v>388</v>
      </c>
      <c r="C151" t="s">
        <v>224</v>
      </c>
      <c r="D151" s="75">
        <v>230040.7</v>
      </c>
      <c r="E151" s="75">
        <v>255000</v>
      </c>
      <c r="F151" s="78" t="s">
        <v>1264</v>
      </c>
    </row>
    <row r="152" spans="1:6" x14ac:dyDescent="0.3">
      <c r="A152" s="76">
        <v>1139286</v>
      </c>
      <c r="B152" t="s">
        <v>392</v>
      </c>
      <c r="C152" t="s">
        <v>224</v>
      </c>
      <c r="D152" s="75">
        <v>3228155.4438999998</v>
      </c>
      <c r="E152" s="75">
        <v>780000</v>
      </c>
      <c r="F152" s="78" t="s">
        <v>1264</v>
      </c>
    </row>
    <row r="153" spans="1:6" x14ac:dyDescent="0.3">
      <c r="A153" s="76">
        <v>1139716</v>
      </c>
      <c r="B153" t="s">
        <v>393</v>
      </c>
      <c r="C153" t="s">
        <v>224</v>
      </c>
      <c r="D153" s="75">
        <v>8375.41</v>
      </c>
      <c r="E153" s="75">
        <v>778416</v>
      </c>
      <c r="F153" s="78" t="s">
        <v>1264</v>
      </c>
    </row>
    <row r="154" spans="1:6" x14ac:dyDescent="0.3">
      <c r="A154" s="76">
        <v>1139744</v>
      </c>
      <c r="B154" t="s">
        <v>394</v>
      </c>
      <c r="C154" t="s">
        <v>224</v>
      </c>
      <c r="D154" s="75">
        <v>13736.04</v>
      </c>
      <c r="E154" s="75">
        <v>260000</v>
      </c>
      <c r="F154" s="78" t="s">
        <v>1264</v>
      </c>
    </row>
    <row r="155" spans="1:6" x14ac:dyDescent="0.3">
      <c r="A155" s="76">
        <v>1139749</v>
      </c>
      <c r="B155" t="s">
        <v>397</v>
      </c>
      <c r="C155" t="s">
        <v>224</v>
      </c>
      <c r="D155" s="75" t="s">
        <v>1264</v>
      </c>
      <c r="E155" s="75">
        <v>1000000</v>
      </c>
      <c r="F155" s="78" t="s">
        <v>1264</v>
      </c>
    </row>
    <row r="156" spans="1:6" x14ac:dyDescent="0.3">
      <c r="A156" s="76">
        <v>1139810</v>
      </c>
      <c r="B156" t="s">
        <v>398</v>
      </c>
      <c r="C156" t="s">
        <v>224</v>
      </c>
      <c r="D156" s="75" t="s">
        <v>1264</v>
      </c>
      <c r="E156" s="75">
        <v>575000</v>
      </c>
      <c r="F156" s="78" t="s">
        <v>1264</v>
      </c>
    </row>
    <row r="157" spans="1:6" x14ac:dyDescent="0.3">
      <c r="A157" s="76">
        <v>1139811</v>
      </c>
      <c r="B157" t="s">
        <v>399</v>
      </c>
      <c r="C157" t="s">
        <v>224</v>
      </c>
      <c r="D157" s="75" t="s">
        <v>1264</v>
      </c>
      <c r="E157" s="75">
        <v>1150000</v>
      </c>
      <c r="F157" s="78" t="s">
        <v>1264</v>
      </c>
    </row>
    <row r="158" spans="1:6" x14ac:dyDescent="0.3">
      <c r="A158" s="76">
        <v>1139815</v>
      </c>
      <c r="B158" t="s">
        <v>395</v>
      </c>
      <c r="C158" t="s">
        <v>224</v>
      </c>
      <c r="D158" s="75">
        <v>2736005.94</v>
      </c>
      <c r="E158" s="75">
        <v>3000000</v>
      </c>
      <c r="F158" s="78" t="s">
        <v>1264</v>
      </c>
    </row>
    <row r="159" spans="1:6" x14ac:dyDescent="0.3">
      <c r="A159" s="76">
        <v>1140178</v>
      </c>
      <c r="B159" t="s">
        <v>1002</v>
      </c>
      <c r="C159" t="s">
        <v>224</v>
      </c>
      <c r="D159" s="75">
        <v>8773.4599999999991</v>
      </c>
      <c r="E159" s="75">
        <v>35000</v>
      </c>
      <c r="F159" s="78" t="s">
        <v>1264</v>
      </c>
    </row>
    <row r="160" spans="1:6" x14ac:dyDescent="0.3">
      <c r="A160" s="76">
        <v>1140858</v>
      </c>
      <c r="B160" t="s">
        <v>400</v>
      </c>
      <c r="C160" t="s">
        <v>224</v>
      </c>
      <c r="D160" s="75" t="s">
        <v>1264</v>
      </c>
      <c r="E160" s="75">
        <v>200000</v>
      </c>
      <c r="F160" s="78" t="s">
        <v>1264</v>
      </c>
    </row>
    <row r="161" spans="1:6" x14ac:dyDescent="0.3">
      <c r="A161" s="76">
        <v>1140905</v>
      </c>
      <c r="B161" t="s">
        <v>401</v>
      </c>
      <c r="C161" t="s">
        <v>224</v>
      </c>
      <c r="D161" s="75" t="s">
        <v>1264</v>
      </c>
      <c r="E161" s="75">
        <v>400000</v>
      </c>
      <c r="F161" s="78" t="s">
        <v>1264</v>
      </c>
    </row>
    <row r="162" spans="1:6" x14ac:dyDescent="0.3">
      <c r="A162" s="76">
        <v>1140906</v>
      </c>
      <c r="B162" t="s">
        <v>402</v>
      </c>
      <c r="C162" t="s">
        <v>224</v>
      </c>
      <c r="D162" s="75" t="s">
        <v>1264</v>
      </c>
      <c r="E162" s="75">
        <v>100000</v>
      </c>
      <c r="F162" s="78" t="s">
        <v>1264</v>
      </c>
    </row>
    <row r="163" spans="1:6" x14ac:dyDescent="0.3">
      <c r="A163" s="76">
        <v>1141001</v>
      </c>
      <c r="B163" t="s">
        <v>1269</v>
      </c>
      <c r="C163" t="s">
        <v>224</v>
      </c>
      <c r="D163" s="75" t="s">
        <v>1264</v>
      </c>
      <c r="E163" s="75" t="s">
        <v>1264</v>
      </c>
      <c r="F163" s="78" t="s">
        <v>1264</v>
      </c>
    </row>
    <row r="164" spans="1:6" x14ac:dyDescent="0.3">
      <c r="A164" s="76">
        <v>1141044</v>
      </c>
      <c r="B164" t="s">
        <v>405</v>
      </c>
      <c r="C164" t="s">
        <v>224</v>
      </c>
      <c r="D164" s="75" t="s">
        <v>1264</v>
      </c>
      <c r="E164" s="75" t="s">
        <v>1264</v>
      </c>
      <c r="F164" s="78" t="s">
        <v>1264</v>
      </c>
    </row>
    <row r="165" spans="1:6" x14ac:dyDescent="0.3">
      <c r="A165" s="76">
        <v>1141111</v>
      </c>
      <c r="B165" t="s">
        <v>406</v>
      </c>
      <c r="C165" t="s">
        <v>224</v>
      </c>
      <c r="D165" s="75" t="s">
        <v>1264</v>
      </c>
      <c r="E165" s="75" t="s">
        <v>1264</v>
      </c>
      <c r="F165" s="78" t="s">
        <v>1264</v>
      </c>
    </row>
    <row r="166" spans="1:6" x14ac:dyDescent="0.3">
      <c r="A166" s="76" t="s">
        <v>412</v>
      </c>
      <c r="B166" t="s">
        <v>413</v>
      </c>
      <c r="C166" t="s">
        <v>224</v>
      </c>
      <c r="D166" s="75" t="s">
        <v>1264</v>
      </c>
      <c r="E166" s="75" t="s">
        <v>1264</v>
      </c>
      <c r="F166" s="78" t="s">
        <v>1264</v>
      </c>
    </row>
    <row r="167" spans="1:6" x14ac:dyDescent="0.3">
      <c r="A167" s="76" t="s">
        <v>414</v>
      </c>
      <c r="B167" t="s">
        <v>415</v>
      </c>
      <c r="C167" t="s">
        <v>224</v>
      </c>
      <c r="D167" s="75" t="s">
        <v>1264</v>
      </c>
      <c r="E167" s="75" t="s">
        <v>1264</v>
      </c>
      <c r="F167" s="78" t="s">
        <v>1264</v>
      </c>
    </row>
    <row r="168" spans="1:6" x14ac:dyDescent="0.3">
      <c r="A168" s="76" t="s">
        <v>419</v>
      </c>
      <c r="B168" t="s">
        <v>420</v>
      </c>
      <c r="C168" t="s">
        <v>224</v>
      </c>
      <c r="D168" s="75" t="s">
        <v>1264</v>
      </c>
      <c r="E168" s="75" t="s">
        <v>1264</v>
      </c>
      <c r="F168" s="78" t="s">
        <v>1264</v>
      </c>
    </row>
    <row r="169" spans="1:6" x14ac:dyDescent="0.3">
      <c r="A169" s="76" t="s">
        <v>421</v>
      </c>
      <c r="B169" t="s">
        <v>422</v>
      </c>
      <c r="C169" t="s">
        <v>224</v>
      </c>
      <c r="D169" s="75" t="s">
        <v>1264</v>
      </c>
      <c r="E169" s="75" t="s">
        <v>1264</v>
      </c>
      <c r="F169" s="78" t="s">
        <v>1264</v>
      </c>
    </row>
    <row r="170" spans="1:6" x14ac:dyDescent="0.3">
      <c r="A170" s="76" t="s">
        <v>423</v>
      </c>
      <c r="B170" t="s">
        <v>424</v>
      </c>
      <c r="C170" t="s">
        <v>224</v>
      </c>
      <c r="D170" s="75" t="s">
        <v>1264</v>
      </c>
      <c r="E170" s="75" t="s">
        <v>1264</v>
      </c>
      <c r="F170" s="78" t="s">
        <v>1264</v>
      </c>
    </row>
    <row r="171" spans="1:6" x14ac:dyDescent="0.3">
      <c r="A171" s="76" t="s">
        <v>425</v>
      </c>
      <c r="B171" t="s">
        <v>426</v>
      </c>
      <c r="C171" t="s">
        <v>224</v>
      </c>
      <c r="D171" s="75" t="s">
        <v>1264</v>
      </c>
      <c r="E171" s="75" t="s">
        <v>1264</v>
      </c>
      <c r="F171" s="78" t="s">
        <v>1264</v>
      </c>
    </row>
    <row r="172" spans="1:6" x14ac:dyDescent="0.3">
      <c r="A172" s="76" t="s">
        <v>427</v>
      </c>
      <c r="B172" t="s">
        <v>428</v>
      </c>
      <c r="C172" t="s">
        <v>224</v>
      </c>
      <c r="D172" s="75" t="s">
        <v>1264</v>
      </c>
      <c r="E172" s="75" t="s">
        <v>1264</v>
      </c>
      <c r="F172" s="78" t="s">
        <v>1264</v>
      </c>
    </row>
    <row r="173" spans="1:6" x14ac:dyDescent="0.3">
      <c r="A173" s="76" t="s">
        <v>279</v>
      </c>
      <c r="B173" t="s">
        <v>280</v>
      </c>
      <c r="C173" t="s">
        <v>224</v>
      </c>
      <c r="D173" s="75" t="s">
        <v>1264</v>
      </c>
      <c r="E173" s="75" t="s">
        <v>1264</v>
      </c>
      <c r="F173" s="78">
        <v>0</v>
      </c>
    </row>
    <row r="174" spans="1:6" x14ac:dyDescent="0.3">
      <c r="A174" s="76">
        <v>1026676</v>
      </c>
      <c r="B174" t="s">
        <v>435</v>
      </c>
      <c r="C174" t="s">
        <v>213</v>
      </c>
      <c r="D174" s="75">
        <v>3092432.87</v>
      </c>
      <c r="E174" s="75">
        <v>3092432.87</v>
      </c>
      <c r="F174" s="78" t="s">
        <v>1264</v>
      </c>
    </row>
    <row r="175" spans="1:6" x14ac:dyDescent="0.3">
      <c r="A175" s="76">
        <v>1026677</v>
      </c>
      <c r="B175" t="s">
        <v>438</v>
      </c>
      <c r="C175" t="s">
        <v>213</v>
      </c>
      <c r="D175" s="75">
        <v>2717905.38</v>
      </c>
      <c r="E175" s="75">
        <v>2717905.38</v>
      </c>
      <c r="F175" s="78" t="s">
        <v>1264</v>
      </c>
    </row>
    <row r="176" spans="1:6" x14ac:dyDescent="0.3">
      <c r="A176" s="76">
        <v>1026678</v>
      </c>
      <c r="B176" t="s">
        <v>439</v>
      </c>
      <c r="C176" t="s">
        <v>213</v>
      </c>
      <c r="D176" s="75">
        <v>5094.68</v>
      </c>
      <c r="E176" s="75">
        <v>5094.68</v>
      </c>
      <c r="F176" s="78" t="s">
        <v>1264</v>
      </c>
    </row>
    <row r="177" spans="1:6" x14ac:dyDescent="0.3">
      <c r="A177" s="76">
        <v>1026726</v>
      </c>
      <c r="B177" t="s">
        <v>440</v>
      </c>
      <c r="C177" t="s">
        <v>213</v>
      </c>
      <c r="D177" s="75">
        <v>637877.29</v>
      </c>
      <c r="E177" s="75">
        <v>637877.29</v>
      </c>
      <c r="F177" s="78" t="s">
        <v>1264</v>
      </c>
    </row>
    <row r="178" spans="1:6" x14ac:dyDescent="0.3">
      <c r="A178" s="76">
        <v>1026727</v>
      </c>
      <c r="B178" t="s">
        <v>441</v>
      </c>
      <c r="C178" t="s">
        <v>213</v>
      </c>
      <c r="D178" s="75">
        <v>384292.89</v>
      </c>
      <c r="E178" s="75">
        <v>384292.89</v>
      </c>
      <c r="F178" s="78" t="s">
        <v>1264</v>
      </c>
    </row>
    <row r="179" spans="1:6" x14ac:dyDescent="0.3">
      <c r="A179" s="76">
        <v>1026728</v>
      </c>
      <c r="B179" t="s">
        <v>442</v>
      </c>
      <c r="C179" t="s">
        <v>213</v>
      </c>
      <c r="D179" s="75">
        <v>4759011.54</v>
      </c>
      <c r="E179" s="75">
        <v>4759011.54</v>
      </c>
      <c r="F179" s="78" t="s">
        <v>1264</v>
      </c>
    </row>
    <row r="180" spans="1:6" x14ac:dyDescent="0.3">
      <c r="A180" s="76">
        <v>1026729</v>
      </c>
      <c r="B180" t="s">
        <v>443</v>
      </c>
      <c r="C180" t="s">
        <v>213</v>
      </c>
      <c r="D180" s="75">
        <v>350090.74</v>
      </c>
      <c r="E180" s="75">
        <v>350090.74</v>
      </c>
      <c r="F180" s="78" t="s">
        <v>1264</v>
      </c>
    </row>
    <row r="181" spans="1:6" x14ac:dyDescent="0.3">
      <c r="A181" s="76">
        <v>1026730</v>
      </c>
      <c r="B181" t="s">
        <v>445</v>
      </c>
      <c r="C181" t="s">
        <v>213</v>
      </c>
      <c r="D181" s="75">
        <v>64165015.390000001</v>
      </c>
      <c r="E181" s="75">
        <v>64165015.390000001</v>
      </c>
      <c r="F181" s="78" t="s">
        <v>1264</v>
      </c>
    </row>
    <row r="182" spans="1:6" x14ac:dyDescent="0.3">
      <c r="A182" s="76">
        <v>1026731</v>
      </c>
      <c r="B182" t="s">
        <v>446</v>
      </c>
      <c r="C182" t="s">
        <v>213</v>
      </c>
      <c r="D182" s="75">
        <v>2109825.21</v>
      </c>
      <c r="E182" s="75">
        <v>2109825.21</v>
      </c>
      <c r="F182" s="78" t="s">
        <v>1264</v>
      </c>
    </row>
    <row r="183" spans="1:6" x14ac:dyDescent="0.3">
      <c r="A183" s="76">
        <v>1026732</v>
      </c>
      <c r="B183" t="s">
        <v>444</v>
      </c>
      <c r="C183" t="s">
        <v>213</v>
      </c>
      <c r="D183" s="75">
        <v>3299694.48</v>
      </c>
      <c r="E183" s="75">
        <v>3299694.48</v>
      </c>
      <c r="F183" s="78" t="s">
        <v>1264</v>
      </c>
    </row>
    <row r="184" spans="1:6" x14ac:dyDescent="0.3">
      <c r="A184" s="76">
        <v>1026734</v>
      </c>
      <c r="B184" t="s">
        <v>447</v>
      </c>
      <c r="C184" t="s">
        <v>213</v>
      </c>
      <c r="D184" s="75">
        <v>-75.78</v>
      </c>
      <c r="E184" s="75">
        <v>-75.78</v>
      </c>
      <c r="F184" s="78" t="s">
        <v>1264</v>
      </c>
    </row>
    <row r="185" spans="1:6" x14ac:dyDescent="0.3">
      <c r="A185" s="76">
        <v>1026735</v>
      </c>
      <c r="B185" t="s">
        <v>448</v>
      </c>
      <c r="C185" t="s">
        <v>213</v>
      </c>
      <c r="D185" s="75">
        <v>6816689.5499999998</v>
      </c>
      <c r="E185" s="75">
        <v>6816689.5499999998</v>
      </c>
      <c r="F185" s="78" t="s">
        <v>1264</v>
      </c>
    </row>
    <row r="186" spans="1:6" x14ac:dyDescent="0.3">
      <c r="A186" s="76">
        <v>1026736</v>
      </c>
      <c r="B186" t="s">
        <v>449</v>
      </c>
      <c r="C186" t="s">
        <v>213</v>
      </c>
      <c r="D186" s="75">
        <v>55.7</v>
      </c>
      <c r="E186" s="75">
        <v>55.7</v>
      </c>
      <c r="F186" s="78" t="s">
        <v>1264</v>
      </c>
    </row>
    <row r="187" spans="1:6" x14ac:dyDescent="0.3">
      <c r="A187" s="76">
        <v>1026737</v>
      </c>
      <c r="B187" t="s">
        <v>450</v>
      </c>
      <c r="C187" t="s">
        <v>213</v>
      </c>
      <c r="D187" s="75">
        <v>1067596.47</v>
      </c>
      <c r="E187" s="75">
        <v>1067596.47</v>
      </c>
      <c r="F187" s="78" t="s">
        <v>1264</v>
      </c>
    </row>
    <row r="188" spans="1:6" x14ac:dyDescent="0.3">
      <c r="A188" s="76">
        <v>1026738</v>
      </c>
      <c r="B188" t="s">
        <v>451</v>
      </c>
      <c r="C188" t="s">
        <v>213</v>
      </c>
      <c r="D188" s="75">
        <v>705921.75</v>
      </c>
      <c r="E188" s="75">
        <v>705921.75</v>
      </c>
      <c r="F188" s="78" t="s">
        <v>1264</v>
      </c>
    </row>
    <row r="189" spans="1:6" x14ac:dyDescent="0.3">
      <c r="A189" s="76">
        <v>1026739</v>
      </c>
      <c r="B189" t="s">
        <v>452</v>
      </c>
      <c r="C189" t="s">
        <v>213</v>
      </c>
      <c r="D189" s="75">
        <v>172537335.46000001</v>
      </c>
      <c r="E189" s="75">
        <v>172537335.46000001</v>
      </c>
      <c r="F189" s="78" t="s">
        <v>1264</v>
      </c>
    </row>
    <row r="190" spans="1:6" x14ac:dyDescent="0.3">
      <c r="A190" s="76">
        <v>1026740</v>
      </c>
      <c r="B190" t="s">
        <v>453</v>
      </c>
      <c r="C190" t="s">
        <v>213</v>
      </c>
      <c r="D190" s="75">
        <v>1355685.67</v>
      </c>
      <c r="E190" s="75">
        <v>1355685.67</v>
      </c>
      <c r="F190" s="78" t="s">
        <v>1264</v>
      </c>
    </row>
    <row r="191" spans="1:6" x14ac:dyDescent="0.3">
      <c r="A191" s="76">
        <v>1026742</v>
      </c>
      <c r="B191" t="s">
        <v>454</v>
      </c>
      <c r="C191" t="s">
        <v>213</v>
      </c>
      <c r="D191" s="75">
        <v>2007531.69</v>
      </c>
      <c r="E191" s="75">
        <v>2007531.69</v>
      </c>
      <c r="F191" s="78" t="s">
        <v>1264</v>
      </c>
    </row>
    <row r="192" spans="1:6" x14ac:dyDescent="0.3">
      <c r="A192" s="76">
        <v>1026789</v>
      </c>
      <c r="B192" t="s">
        <v>455</v>
      </c>
      <c r="C192" t="s">
        <v>213</v>
      </c>
      <c r="D192" s="75">
        <v>1433338.13</v>
      </c>
      <c r="E192" s="75">
        <v>1433338.13</v>
      </c>
      <c r="F192" s="78" t="s">
        <v>1264</v>
      </c>
    </row>
    <row r="193" spans="1:6" x14ac:dyDescent="0.3">
      <c r="A193" s="76">
        <v>1026790</v>
      </c>
      <c r="B193" t="s">
        <v>456</v>
      </c>
      <c r="C193" t="s">
        <v>213</v>
      </c>
      <c r="D193" s="75">
        <v>1255688.28</v>
      </c>
      <c r="E193" s="75">
        <v>1255688.28</v>
      </c>
      <c r="F193" s="78" t="s">
        <v>1264</v>
      </c>
    </row>
    <row r="194" spans="1:6" x14ac:dyDescent="0.3">
      <c r="A194" s="76">
        <v>1026791</v>
      </c>
      <c r="B194" t="s">
        <v>457</v>
      </c>
      <c r="C194" t="s">
        <v>213</v>
      </c>
      <c r="D194" s="75">
        <v>1437842.6</v>
      </c>
      <c r="E194" s="75">
        <v>1437842.6</v>
      </c>
      <c r="F194" s="78" t="s">
        <v>1264</v>
      </c>
    </row>
    <row r="195" spans="1:6" x14ac:dyDescent="0.3">
      <c r="A195" s="76">
        <v>1026792</v>
      </c>
      <c r="B195" t="s">
        <v>458</v>
      </c>
      <c r="C195" t="s">
        <v>213</v>
      </c>
      <c r="D195" s="75">
        <v>1091740.75</v>
      </c>
      <c r="E195" s="75">
        <v>1091740.75</v>
      </c>
      <c r="F195" s="78" t="s">
        <v>1264</v>
      </c>
    </row>
    <row r="196" spans="1:6" x14ac:dyDescent="0.3">
      <c r="A196" s="76">
        <v>1026793</v>
      </c>
      <c r="B196" t="s">
        <v>459</v>
      </c>
      <c r="C196" t="s">
        <v>213</v>
      </c>
      <c r="D196" s="75">
        <v>53828.76</v>
      </c>
      <c r="E196" s="75">
        <v>53828.76</v>
      </c>
      <c r="F196" s="78" t="s">
        <v>1264</v>
      </c>
    </row>
    <row r="197" spans="1:6" x14ac:dyDescent="0.3">
      <c r="A197" s="76">
        <v>1026794</v>
      </c>
      <c r="B197" t="s">
        <v>460</v>
      </c>
      <c r="C197" t="s">
        <v>213</v>
      </c>
      <c r="D197" s="75">
        <v>1240885.06</v>
      </c>
      <c r="E197" s="75">
        <v>1240885.06</v>
      </c>
      <c r="F197" s="78" t="s">
        <v>1264</v>
      </c>
    </row>
    <row r="198" spans="1:6" x14ac:dyDescent="0.3">
      <c r="A198" s="76">
        <v>1026795</v>
      </c>
      <c r="B198" t="s">
        <v>461</v>
      </c>
      <c r="C198" t="s">
        <v>213</v>
      </c>
      <c r="D198" s="75">
        <v>2593661.64</v>
      </c>
      <c r="E198" s="75">
        <v>2593661.64</v>
      </c>
      <c r="F198" s="78" t="s">
        <v>1264</v>
      </c>
    </row>
    <row r="199" spans="1:6" x14ac:dyDescent="0.3">
      <c r="A199" s="76">
        <v>1026796</v>
      </c>
      <c r="B199" t="s">
        <v>462</v>
      </c>
      <c r="C199" t="s">
        <v>213</v>
      </c>
      <c r="D199" s="75">
        <v>59046215.659999996</v>
      </c>
      <c r="E199" s="75">
        <v>59046215.659999996</v>
      </c>
      <c r="F199" s="78" t="s">
        <v>1264</v>
      </c>
    </row>
    <row r="200" spans="1:6" x14ac:dyDescent="0.3">
      <c r="A200" s="76">
        <v>1026797</v>
      </c>
      <c r="B200" t="s">
        <v>463</v>
      </c>
      <c r="C200" t="s">
        <v>213</v>
      </c>
      <c r="D200" s="75">
        <v>3600000</v>
      </c>
      <c r="E200" s="75">
        <v>3600000</v>
      </c>
      <c r="F200" s="78" t="s">
        <v>1264</v>
      </c>
    </row>
    <row r="201" spans="1:6" x14ac:dyDescent="0.3">
      <c r="A201" s="76">
        <v>1026801</v>
      </c>
      <c r="B201" t="s">
        <v>464</v>
      </c>
      <c r="C201" t="s">
        <v>213</v>
      </c>
      <c r="D201" s="75">
        <v>1106866.4099999999</v>
      </c>
      <c r="E201" s="75">
        <v>1106866.4099999999</v>
      </c>
      <c r="F201" s="78" t="s">
        <v>1264</v>
      </c>
    </row>
    <row r="202" spans="1:6" x14ac:dyDescent="0.3">
      <c r="A202" s="76">
        <v>1026802</v>
      </c>
      <c r="B202" t="s">
        <v>465</v>
      </c>
      <c r="C202" t="s">
        <v>213</v>
      </c>
      <c r="D202" s="75" t="s">
        <v>1264</v>
      </c>
      <c r="E202" s="75" t="s">
        <v>1264</v>
      </c>
      <c r="F202" s="78" t="s">
        <v>1264</v>
      </c>
    </row>
    <row r="203" spans="1:6" x14ac:dyDescent="0.3">
      <c r="A203" s="76">
        <v>1026803</v>
      </c>
      <c r="B203" t="s">
        <v>466</v>
      </c>
      <c r="C203" t="s">
        <v>213</v>
      </c>
      <c r="D203" s="75">
        <v>155154.73000000001</v>
      </c>
      <c r="E203" s="75">
        <v>155154.73000000001</v>
      </c>
      <c r="F203" s="78" t="s">
        <v>1264</v>
      </c>
    </row>
    <row r="204" spans="1:6" x14ac:dyDescent="0.3">
      <c r="A204" s="76">
        <v>1026804</v>
      </c>
      <c r="B204" t="s">
        <v>467</v>
      </c>
      <c r="C204" t="s">
        <v>213</v>
      </c>
      <c r="D204" s="75">
        <v>99798.95</v>
      </c>
      <c r="E204" s="75">
        <v>99798.95</v>
      </c>
      <c r="F204" s="78" t="s">
        <v>1264</v>
      </c>
    </row>
    <row r="205" spans="1:6" x14ac:dyDescent="0.3">
      <c r="A205" s="76">
        <v>1026805</v>
      </c>
      <c r="B205" t="s">
        <v>468</v>
      </c>
      <c r="C205" t="s">
        <v>213</v>
      </c>
      <c r="D205" s="75" t="s">
        <v>1264</v>
      </c>
      <c r="E205" s="75">
        <v>0</v>
      </c>
      <c r="F205" s="78" t="s">
        <v>1264</v>
      </c>
    </row>
    <row r="206" spans="1:6" x14ac:dyDescent="0.3">
      <c r="A206" s="76">
        <v>1026853</v>
      </c>
      <c r="B206" t="s">
        <v>469</v>
      </c>
      <c r="C206" t="s">
        <v>213</v>
      </c>
      <c r="D206" s="75">
        <v>477532.48</v>
      </c>
      <c r="E206" s="75">
        <v>477532.48</v>
      </c>
      <c r="F206" s="78" t="s">
        <v>1264</v>
      </c>
    </row>
    <row r="207" spans="1:6" x14ac:dyDescent="0.3">
      <c r="A207" s="76">
        <v>1027150</v>
      </c>
      <c r="B207" t="s">
        <v>470</v>
      </c>
      <c r="C207" t="s">
        <v>213</v>
      </c>
      <c r="D207" s="75" t="s">
        <v>1264</v>
      </c>
      <c r="E207" s="75" t="s">
        <v>1264</v>
      </c>
      <c r="F207" s="78" t="s">
        <v>1264</v>
      </c>
    </row>
    <row r="208" spans="1:6" x14ac:dyDescent="0.3">
      <c r="A208" s="76">
        <v>1027151</v>
      </c>
      <c r="B208" t="s">
        <v>471</v>
      </c>
      <c r="C208" t="s">
        <v>213</v>
      </c>
      <c r="D208" s="75" t="s">
        <v>1264</v>
      </c>
      <c r="E208" s="75" t="s">
        <v>1264</v>
      </c>
      <c r="F208" s="78" t="s">
        <v>1264</v>
      </c>
    </row>
    <row r="209" spans="1:6" x14ac:dyDescent="0.3">
      <c r="A209" s="76">
        <v>1027152</v>
      </c>
      <c r="B209" t="s">
        <v>472</v>
      </c>
      <c r="C209" t="s">
        <v>213</v>
      </c>
      <c r="D209" s="75" t="s">
        <v>1264</v>
      </c>
      <c r="E209" s="75" t="s">
        <v>1264</v>
      </c>
      <c r="F209" s="78" t="s">
        <v>1264</v>
      </c>
    </row>
    <row r="210" spans="1:6" x14ac:dyDescent="0.3">
      <c r="A210" s="76">
        <v>1027153</v>
      </c>
      <c r="B210" t="s">
        <v>473</v>
      </c>
      <c r="C210" t="s">
        <v>213</v>
      </c>
      <c r="D210" s="75" t="s">
        <v>1264</v>
      </c>
      <c r="E210" s="75" t="s">
        <v>1264</v>
      </c>
      <c r="F210" s="78" t="s">
        <v>1264</v>
      </c>
    </row>
    <row r="211" spans="1:6" x14ac:dyDescent="0.3">
      <c r="A211" s="76">
        <v>1027154</v>
      </c>
      <c r="B211" t="s">
        <v>474</v>
      </c>
      <c r="C211" t="s">
        <v>213</v>
      </c>
      <c r="D211" s="75">
        <v>26750.67</v>
      </c>
      <c r="E211" s="75">
        <v>26750.67</v>
      </c>
      <c r="F211" s="78" t="s">
        <v>1264</v>
      </c>
    </row>
    <row r="212" spans="1:6" x14ac:dyDescent="0.3">
      <c r="A212" s="76">
        <v>1027155</v>
      </c>
      <c r="B212" t="s">
        <v>475</v>
      </c>
      <c r="C212" t="s">
        <v>213</v>
      </c>
      <c r="D212" s="75">
        <v>206019.59</v>
      </c>
      <c r="E212" s="75">
        <v>206019.59</v>
      </c>
      <c r="F212" s="78" t="s">
        <v>1264</v>
      </c>
    </row>
    <row r="213" spans="1:6" x14ac:dyDescent="0.3">
      <c r="A213" s="76">
        <v>1027156</v>
      </c>
      <c r="B213" t="s">
        <v>476</v>
      </c>
      <c r="C213" t="s">
        <v>213</v>
      </c>
      <c r="D213" s="75" t="s">
        <v>1264</v>
      </c>
      <c r="E213" s="75">
        <v>0</v>
      </c>
      <c r="F213" s="78" t="s">
        <v>1264</v>
      </c>
    </row>
    <row r="214" spans="1:6" x14ac:dyDescent="0.3">
      <c r="A214" s="76">
        <v>1027157</v>
      </c>
      <c r="B214" t="s">
        <v>477</v>
      </c>
      <c r="C214" t="s">
        <v>213</v>
      </c>
      <c r="D214" s="75">
        <v>236735.96</v>
      </c>
      <c r="E214" s="75">
        <v>236735.96</v>
      </c>
      <c r="F214" s="78" t="s">
        <v>1264</v>
      </c>
    </row>
    <row r="215" spans="1:6" x14ac:dyDescent="0.3">
      <c r="A215" s="76">
        <v>1027158</v>
      </c>
      <c r="B215" t="s">
        <v>479</v>
      </c>
      <c r="C215" t="s">
        <v>213</v>
      </c>
      <c r="D215" s="75">
        <v>31040449.109999999</v>
      </c>
      <c r="E215" s="75">
        <v>31040449.109999999</v>
      </c>
      <c r="F215" s="78" t="s">
        <v>1264</v>
      </c>
    </row>
    <row r="216" spans="1:6" x14ac:dyDescent="0.3">
      <c r="A216" s="76">
        <v>1027159</v>
      </c>
      <c r="B216" t="s">
        <v>480</v>
      </c>
      <c r="C216" t="s">
        <v>213</v>
      </c>
      <c r="D216" s="75">
        <v>2954894.29</v>
      </c>
      <c r="E216" s="75">
        <v>2954894.29</v>
      </c>
      <c r="F216" s="78" t="s">
        <v>1264</v>
      </c>
    </row>
    <row r="217" spans="1:6" x14ac:dyDescent="0.3">
      <c r="A217" s="76">
        <v>1027160</v>
      </c>
      <c r="B217" t="s">
        <v>478</v>
      </c>
      <c r="C217" t="s">
        <v>213</v>
      </c>
      <c r="D217" s="75">
        <v>3669766.32</v>
      </c>
      <c r="E217" s="75">
        <v>3669766.32</v>
      </c>
      <c r="F217" s="78" t="s">
        <v>1264</v>
      </c>
    </row>
    <row r="218" spans="1:6" x14ac:dyDescent="0.3">
      <c r="A218" s="76">
        <v>1027161</v>
      </c>
      <c r="B218" t="s">
        <v>481</v>
      </c>
      <c r="C218" t="s">
        <v>213</v>
      </c>
      <c r="D218" s="75">
        <v>4773743.2300000004</v>
      </c>
      <c r="E218" s="75">
        <v>4773743.2300000004</v>
      </c>
      <c r="F218" s="78" t="s">
        <v>1264</v>
      </c>
    </row>
    <row r="219" spans="1:6" x14ac:dyDescent="0.3">
      <c r="A219" s="76">
        <v>1027162</v>
      </c>
      <c r="B219" t="s">
        <v>482</v>
      </c>
      <c r="C219" t="s">
        <v>213</v>
      </c>
      <c r="D219" s="75">
        <v>231.5</v>
      </c>
      <c r="E219" s="75">
        <v>231.5</v>
      </c>
      <c r="F219" s="78" t="s">
        <v>1264</v>
      </c>
    </row>
    <row r="220" spans="1:6" x14ac:dyDescent="0.3">
      <c r="A220" s="76">
        <v>1047572</v>
      </c>
      <c r="B220" t="s">
        <v>483</v>
      </c>
      <c r="C220" t="s">
        <v>213</v>
      </c>
      <c r="D220" s="75">
        <v>269.14</v>
      </c>
      <c r="E220" s="75">
        <v>269.14</v>
      </c>
      <c r="F220" s="78" t="s">
        <v>1264</v>
      </c>
    </row>
    <row r="221" spans="1:6" x14ac:dyDescent="0.3">
      <c r="A221" s="76">
        <v>1047573</v>
      </c>
      <c r="B221" t="s">
        <v>484</v>
      </c>
      <c r="C221" t="s">
        <v>213</v>
      </c>
      <c r="D221" s="75">
        <v>45244.89</v>
      </c>
      <c r="E221" s="75">
        <v>45244.89</v>
      </c>
      <c r="F221" s="78" t="s">
        <v>1264</v>
      </c>
    </row>
    <row r="222" spans="1:6" x14ac:dyDescent="0.3">
      <c r="A222" s="76">
        <v>1047575</v>
      </c>
      <c r="B222" t="s">
        <v>485</v>
      </c>
      <c r="C222" t="s">
        <v>213</v>
      </c>
      <c r="D222" s="75">
        <v>46039.26</v>
      </c>
      <c r="E222" s="75">
        <v>46039.26</v>
      </c>
      <c r="F222" s="78" t="s">
        <v>1264</v>
      </c>
    </row>
    <row r="223" spans="1:6" x14ac:dyDescent="0.3">
      <c r="A223" s="76">
        <v>1047576</v>
      </c>
      <c r="B223" t="s">
        <v>486</v>
      </c>
      <c r="C223" t="s">
        <v>213</v>
      </c>
      <c r="D223" s="75">
        <v>858187.88</v>
      </c>
      <c r="E223" s="75">
        <v>858187.88</v>
      </c>
      <c r="F223" s="78" t="s">
        <v>1264</v>
      </c>
    </row>
    <row r="224" spans="1:6" x14ac:dyDescent="0.3">
      <c r="A224" s="76">
        <v>1111170</v>
      </c>
      <c r="B224" t="s">
        <v>488</v>
      </c>
      <c r="C224" t="s">
        <v>213</v>
      </c>
      <c r="D224" s="75">
        <v>2876.01</v>
      </c>
      <c r="E224" s="75">
        <v>2876.01</v>
      </c>
      <c r="F224" s="78" t="s">
        <v>1264</v>
      </c>
    </row>
    <row r="225" spans="1:6" x14ac:dyDescent="0.3">
      <c r="A225" s="76">
        <v>1111171</v>
      </c>
      <c r="B225" t="s">
        <v>489</v>
      </c>
      <c r="C225" t="s">
        <v>213</v>
      </c>
      <c r="D225" s="75">
        <v>80415.09</v>
      </c>
      <c r="E225" s="75">
        <v>80415.09</v>
      </c>
      <c r="F225" s="78" t="s">
        <v>1264</v>
      </c>
    </row>
    <row r="226" spans="1:6" x14ac:dyDescent="0.3">
      <c r="A226" s="76">
        <v>1111172</v>
      </c>
      <c r="B226" t="s">
        <v>487</v>
      </c>
      <c r="C226" t="s">
        <v>213</v>
      </c>
      <c r="D226" s="75">
        <v>2224158.81</v>
      </c>
      <c r="E226" s="75">
        <v>2224158.81</v>
      </c>
      <c r="F226" s="78" t="s">
        <v>1264</v>
      </c>
    </row>
    <row r="227" spans="1:6" x14ac:dyDescent="0.3">
      <c r="A227" s="76">
        <v>1111173</v>
      </c>
      <c r="B227" t="s">
        <v>490</v>
      </c>
      <c r="C227" t="s">
        <v>213</v>
      </c>
      <c r="D227" s="75">
        <v>654794.43999999994</v>
      </c>
      <c r="E227" s="75">
        <v>654794.43999999994</v>
      </c>
      <c r="F227" s="78" t="s">
        <v>1264</v>
      </c>
    </row>
    <row r="228" spans="1:6" x14ac:dyDescent="0.3">
      <c r="A228" s="76">
        <v>1111174</v>
      </c>
      <c r="B228" t="s">
        <v>491</v>
      </c>
      <c r="C228" t="s">
        <v>213</v>
      </c>
      <c r="D228" s="75" t="s">
        <v>1264</v>
      </c>
      <c r="E228" s="75" t="s">
        <v>1264</v>
      </c>
      <c r="F228" s="78" t="s">
        <v>1264</v>
      </c>
    </row>
    <row r="229" spans="1:6" x14ac:dyDescent="0.3">
      <c r="A229" s="76">
        <v>1111175</v>
      </c>
      <c r="B229" t="s">
        <v>492</v>
      </c>
      <c r="C229" t="s">
        <v>213</v>
      </c>
      <c r="D229" s="75">
        <v>245029.22</v>
      </c>
      <c r="E229" s="75">
        <v>245029.22</v>
      </c>
      <c r="F229" s="78" t="s">
        <v>1264</v>
      </c>
    </row>
    <row r="230" spans="1:6" x14ac:dyDescent="0.3">
      <c r="A230" s="76">
        <v>1111176</v>
      </c>
      <c r="B230" t="s">
        <v>493</v>
      </c>
      <c r="C230" t="s">
        <v>213</v>
      </c>
      <c r="D230" s="75">
        <v>147315.67000000001</v>
      </c>
      <c r="E230" s="75">
        <v>147315.67000000001</v>
      </c>
      <c r="F230" s="78" t="s">
        <v>1264</v>
      </c>
    </row>
    <row r="231" spans="1:6" x14ac:dyDescent="0.3">
      <c r="A231" s="76">
        <v>1111177</v>
      </c>
      <c r="B231" t="s">
        <v>494</v>
      </c>
      <c r="C231" t="s">
        <v>213</v>
      </c>
      <c r="D231" s="75">
        <v>1080195.21</v>
      </c>
      <c r="E231" s="75">
        <v>1080195.21</v>
      </c>
      <c r="F231" s="78" t="s">
        <v>1264</v>
      </c>
    </row>
    <row r="232" spans="1:6" x14ac:dyDescent="0.3">
      <c r="A232" s="76">
        <v>1111178</v>
      </c>
      <c r="B232" t="s">
        <v>495</v>
      </c>
      <c r="C232" t="s">
        <v>213</v>
      </c>
      <c r="D232" s="75">
        <v>34.880000000000003</v>
      </c>
      <c r="E232" s="75">
        <v>34.880000000000003</v>
      </c>
      <c r="F232" s="78" t="s">
        <v>1264</v>
      </c>
    </row>
    <row r="233" spans="1:6" x14ac:dyDescent="0.3">
      <c r="A233" s="76">
        <v>1111179</v>
      </c>
      <c r="B233" t="s">
        <v>496</v>
      </c>
      <c r="C233" t="s">
        <v>213</v>
      </c>
      <c r="D233" s="75" t="s">
        <v>1264</v>
      </c>
      <c r="E233" s="75" t="s">
        <v>1264</v>
      </c>
      <c r="F233" s="78" t="s">
        <v>1264</v>
      </c>
    </row>
    <row r="234" spans="1:6" x14ac:dyDescent="0.3">
      <c r="A234" s="76">
        <v>1111817</v>
      </c>
      <c r="B234" t="s">
        <v>497</v>
      </c>
      <c r="C234" t="s">
        <v>213</v>
      </c>
      <c r="D234" s="75">
        <v>3770708.25</v>
      </c>
      <c r="E234" s="75">
        <v>3770708.25</v>
      </c>
      <c r="F234" s="78" t="s">
        <v>1264</v>
      </c>
    </row>
    <row r="235" spans="1:6" x14ac:dyDescent="0.3">
      <c r="A235" s="76">
        <v>1111818</v>
      </c>
      <c r="B235" t="s">
        <v>498</v>
      </c>
      <c r="C235" t="s">
        <v>213</v>
      </c>
      <c r="D235" s="75">
        <v>2521001.0699999998</v>
      </c>
      <c r="E235" s="75">
        <v>2521001.0699999998</v>
      </c>
      <c r="F235" s="78" t="s">
        <v>1264</v>
      </c>
    </row>
    <row r="236" spans="1:6" x14ac:dyDescent="0.3">
      <c r="A236" s="76">
        <v>1111820</v>
      </c>
      <c r="B236" t="s">
        <v>499</v>
      </c>
      <c r="C236" t="s">
        <v>213</v>
      </c>
      <c r="D236" s="75">
        <v>1449859.76</v>
      </c>
      <c r="E236" s="75">
        <v>1449859.76</v>
      </c>
      <c r="F236" s="78" t="s">
        <v>1264</v>
      </c>
    </row>
    <row r="237" spans="1:6" x14ac:dyDescent="0.3">
      <c r="A237" s="76">
        <v>1111821</v>
      </c>
      <c r="B237" t="s">
        <v>500</v>
      </c>
      <c r="C237" t="s">
        <v>213</v>
      </c>
      <c r="D237" s="75">
        <v>363493.26</v>
      </c>
      <c r="E237" s="75">
        <v>363493.26</v>
      </c>
      <c r="F237" s="78" t="s">
        <v>1264</v>
      </c>
    </row>
    <row r="238" spans="1:6" x14ac:dyDescent="0.3">
      <c r="A238" s="76">
        <v>1111822</v>
      </c>
      <c r="B238" t="s">
        <v>501</v>
      </c>
      <c r="C238" t="s">
        <v>213</v>
      </c>
      <c r="D238" s="75">
        <v>637877.29</v>
      </c>
      <c r="E238" s="75">
        <v>637877.29</v>
      </c>
      <c r="F238" s="78" t="s">
        <v>1264</v>
      </c>
    </row>
    <row r="239" spans="1:6" x14ac:dyDescent="0.3">
      <c r="A239" s="76">
        <v>1111823</v>
      </c>
      <c r="B239" t="s">
        <v>502</v>
      </c>
      <c r="C239" t="s">
        <v>213</v>
      </c>
      <c r="D239" s="75">
        <v>3433482.97</v>
      </c>
      <c r="E239" s="75">
        <v>3433482.97</v>
      </c>
      <c r="F239" s="78" t="s">
        <v>1264</v>
      </c>
    </row>
    <row r="240" spans="1:6" x14ac:dyDescent="0.3">
      <c r="A240" s="76">
        <v>1111824</v>
      </c>
      <c r="B240" t="s">
        <v>503</v>
      </c>
      <c r="C240" t="s">
        <v>213</v>
      </c>
      <c r="D240" s="75">
        <v>557346.67000000004</v>
      </c>
      <c r="E240" s="75">
        <v>557346.67000000004</v>
      </c>
      <c r="F240" s="78" t="s">
        <v>1264</v>
      </c>
    </row>
    <row r="241" spans="1:6" x14ac:dyDescent="0.3">
      <c r="A241" s="76">
        <v>1111825</v>
      </c>
      <c r="B241" t="s">
        <v>504</v>
      </c>
      <c r="C241" t="s">
        <v>213</v>
      </c>
      <c r="D241" s="75">
        <v>1134019.18</v>
      </c>
      <c r="E241" s="75">
        <v>1134019.18</v>
      </c>
      <c r="F241" s="78" t="s">
        <v>1264</v>
      </c>
    </row>
    <row r="242" spans="1:6" x14ac:dyDescent="0.3">
      <c r="A242" s="76">
        <v>1114398</v>
      </c>
      <c r="B242" t="s">
        <v>505</v>
      </c>
      <c r="C242" t="s">
        <v>213</v>
      </c>
      <c r="D242" s="75">
        <v>945.64</v>
      </c>
      <c r="E242" s="75">
        <v>945.64</v>
      </c>
      <c r="F242" s="78" t="s">
        <v>1264</v>
      </c>
    </row>
    <row r="243" spans="1:6" x14ac:dyDescent="0.3">
      <c r="A243" s="76">
        <v>1114399</v>
      </c>
      <c r="B243" t="s">
        <v>506</v>
      </c>
      <c r="C243" t="s">
        <v>213</v>
      </c>
      <c r="D243" s="75">
        <v>1717805.48</v>
      </c>
      <c r="E243" s="75">
        <v>1717805.48</v>
      </c>
      <c r="F243" s="78" t="s">
        <v>1264</v>
      </c>
    </row>
    <row r="244" spans="1:6" x14ac:dyDescent="0.3">
      <c r="A244" s="76">
        <v>1114655</v>
      </c>
      <c r="B244" t="s">
        <v>507</v>
      </c>
      <c r="C244" t="s">
        <v>213</v>
      </c>
      <c r="D244" s="75" t="s">
        <v>1264</v>
      </c>
      <c r="E244" s="75" t="s">
        <v>1264</v>
      </c>
      <c r="F244" s="78" t="s">
        <v>1264</v>
      </c>
    </row>
    <row r="245" spans="1:6" x14ac:dyDescent="0.3">
      <c r="A245" s="76">
        <v>1114656</v>
      </c>
      <c r="B245" t="s">
        <v>508</v>
      </c>
      <c r="C245" t="s">
        <v>213</v>
      </c>
      <c r="D245" s="75">
        <v>1790.92</v>
      </c>
      <c r="E245" s="75">
        <v>1790.92</v>
      </c>
      <c r="F245" s="78" t="s">
        <v>1264</v>
      </c>
    </row>
    <row r="246" spans="1:6" x14ac:dyDescent="0.3">
      <c r="A246" s="76">
        <v>1114657</v>
      </c>
      <c r="B246" t="s">
        <v>509</v>
      </c>
      <c r="C246" t="s">
        <v>213</v>
      </c>
      <c r="D246" s="75">
        <v>52960.29</v>
      </c>
      <c r="E246" s="75">
        <v>52960.29</v>
      </c>
      <c r="F246" s="78" t="s">
        <v>1264</v>
      </c>
    </row>
    <row r="247" spans="1:6" x14ac:dyDescent="0.3">
      <c r="A247" s="76">
        <v>1114659</v>
      </c>
      <c r="B247" t="s">
        <v>510</v>
      </c>
      <c r="C247" t="s">
        <v>213</v>
      </c>
      <c r="D247" s="75">
        <v>1014.47</v>
      </c>
      <c r="E247" s="75">
        <v>1014.47</v>
      </c>
      <c r="F247" s="78" t="s">
        <v>1264</v>
      </c>
    </row>
    <row r="248" spans="1:6" x14ac:dyDescent="0.3">
      <c r="A248" s="76">
        <v>1114660</v>
      </c>
      <c r="B248" t="s">
        <v>511</v>
      </c>
      <c r="C248" t="s">
        <v>213</v>
      </c>
      <c r="D248" s="75">
        <v>102169.33</v>
      </c>
      <c r="E248" s="75">
        <v>102169.33</v>
      </c>
      <c r="F248" s="78" t="s">
        <v>1264</v>
      </c>
    </row>
    <row r="249" spans="1:6" x14ac:dyDescent="0.3">
      <c r="A249" s="76">
        <v>1114789</v>
      </c>
      <c r="B249" t="s">
        <v>513</v>
      </c>
      <c r="C249" t="s">
        <v>213</v>
      </c>
      <c r="D249" s="75">
        <v>313265.19</v>
      </c>
      <c r="E249" s="75">
        <v>313265.19</v>
      </c>
      <c r="F249" s="78" t="s">
        <v>1264</v>
      </c>
    </row>
    <row r="250" spans="1:6" x14ac:dyDescent="0.3">
      <c r="A250" s="76">
        <v>1114790</v>
      </c>
      <c r="B250" t="s">
        <v>514</v>
      </c>
      <c r="C250" t="s">
        <v>213</v>
      </c>
      <c r="D250" s="75" t="s">
        <v>1264</v>
      </c>
      <c r="E250" s="75">
        <v>0</v>
      </c>
      <c r="F250" s="78" t="s">
        <v>1264</v>
      </c>
    </row>
    <row r="251" spans="1:6" x14ac:dyDescent="0.3">
      <c r="A251" s="76">
        <v>1114791</v>
      </c>
      <c r="B251" t="s">
        <v>512</v>
      </c>
      <c r="C251" t="s">
        <v>213</v>
      </c>
      <c r="D251" s="75">
        <v>1119300.06</v>
      </c>
      <c r="E251" s="75">
        <v>1193474.06</v>
      </c>
      <c r="F251" s="78" t="s">
        <v>1264</v>
      </c>
    </row>
    <row r="252" spans="1:6" x14ac:dyDescent="0.3">
      <c r="A252" s="76">
        <v>1114793</v>
      </c>
      <c r="B252" t="s">
        <v>515</v>
      </c>
      <c r="C252" t="s">
        <v>213</v>
      </c>
      <c r="D252" s="75" t="s">
        <v>1264</v>
      </c>
      <c r="E252" s="75" t="s">
        <v>1264</v>
      </c>
      <c r="F252" s="78" t="s">
        <v>1264</v>
      </c>
    </row>
    <row r="253" spans="1:6" x14ac:dyDescent="0.3">
      <c r="A253" s="76">
        <v>1114794</v>
      </c>
      <c r="B253" t="s">
        <v>516</v>
      </c>
      <c r="C253" t="s">
        <v>213</v>
      </c>
      <c r="D253" s="75" t="s">
        <v>1264</v>
      </c>
      <c r="E253" s="75">
        <v>0</v>
      </c>
      <c r="F253" s="78" t="s">
        <v>1264</v>
      </c>
    </row>
    <row r="254" spans="1:6" x14ac:dyDescent="0.3">
      <c r="A254" s="76">
        <v>1114795</v>
      </c>
      <c r="B254" t="s">
        <v>517</v>
      </c>
      <c r="C254" t="s">
        <v>213</v>
      </c>
      <c r="D254" s="75">
        <v>6749209.9199999999</v>
      </c>
      <c r="E254" s="75">
        <v>6749209.9199999999</v>
      </c>
      <c r="F254" s="78" t="s">
        <v>1264</v>
      </c>
    </row>
    <row r="255" spans="1:6" x14ac:dyDescent="0.3">
      <c r="A255" s="76">
        <v>1114796</v>
      </c>
      <c r="B255" t="s">
        <v>518</v>
      </c>
      <c r="C255" t="s">
        <v>213</v>
      </c>
      <c r="D255" s="75">
        <v>239619.64</v>
      </c>
      <c r="E255" s="75">
        <v>239619.64</v>
      </c>
      <c r="F255" s="78" t="s">
        <v>1264</v>
      </c>
    </row>
    <row r="256" spans="1:6" x14ac:dyDescent="0.3">
      <c r="A256" s="76">
        <v>1114797</v>
      </c>
      <c r="B256" t="s">
        <v>519</v>
      </c>
      <c r="C256" t="s">
        <v>213</v>
      </c>
      <c r="D256" s="75" t="s">
        <v>1264</v>
      </c>
      <c r="E256" s="75" t="s">
        <v>1264</v>
      </c>
      <c r="F256" s="78" t="s">
        <v>1264</v>
      </c>
    </row>
    <row r="257" spans="1:6" x14ac:dyDescent="0.3">
      <c r="A257" s="76">
        <v>1114798</v>
      </c>
      <c r="B257" t="s">
        <v>520</v>
      </c>
      <c r="C257" t="s">
        <v>213</v>
      </c>
      <c r="D257" s="75">
        <v>278929.53999999998</v>
      </c>
      <c r="E257" s="75">
        <v>278929.53999999998</v>
      </c>
      <c r="F257" s="78" t="s">
        <v>1264</v>
      </c>
    </row>
    <row r="258" spans="1:6" x14ac:dyDescent="0.3">
      <c r="A258" s="76">
        <v>1114799</v>
      </c>
      <c r="B258" t="s">
        <v>521</v>
      </c>
      <c r="C258" t="s">
        <v>213</v>
      </c>
      <c r="D258" s="75">
        <v>369736.54</v>
      </c>
      <c r="E258" s="75">
        <v>369736.54</v>
      </c>
      <c r="F258" s="78" t="s">
        <v>1264</v>
      </c>
    </row>
    <row r="259" spans="1:6" x14ac:dyDescent="0.3">
      <c r="A259" s="76">
        <v>1114800</v>
      </c>
      <c r="B259" t="s">
        <v>522</v>
      </c>
      <c r="C259" t="s">
        <v>213</v>
      </c>
      <c r="D259" s="75">
        <v>45530.43</v>
      </c>
      <c r="E259" s="75">
        <v>45530.43</v>
      </c>
      <c r="F259" s="78" t="s">
        <v>1264</v>
      </c>
    </row>
    <row r="260" spans="1:6" x14ac:dyDescent="0.3">
      <c r="A260" s="76">
        <v>1114801</v>
      </c>
      <c r="B260" t="s">
        <v>523</v>
      </c>
      <c r="C260" t="s">
        <v>213</v>
      </c>
      <c r="D260" s="75">
        <v>241976.67</v>
      </c>
      <c r="E260" s="75">
        <v>241976.67</v>
      </c>
      <c r="F260" s="78" t="s">
        <v>1264</v>
      </c>
    </row>
    <row r="261" spans="1:6" x14ac:dyDescent="0.3">
      <c r="A261" s="76">
        <v>1114802</v>
      </c>
      <c r="B261" t="s">
        <v>524</v>
      </c>
      <c r="C261" t="s">
        <v>213</v>
      </c>
      <c r="D261" s="75">
        <v>464102.78</v>
      </c>
      <c r="E261" s="75">
        <v>464102.78</v>
      </c>
      <c r="F261" s="78" t="s">
        <v>1264</v>
      </c>
    </row>
    <row r="262" spans="1:6" x14ac:dyDescent="0.3">
      <c r="A262" s="76">
        <v>1114803</v>
      </c>
      <c r="B262" t="s">
        <v>525</v>
      </c>
      <c r="C262" t="s">
        <v>213</v>
      </c>
      <c r="D262" s="75" t="s">
        <v>1264</v>
      </c>
      <c r="E262" s="75" t="s">
        <v>1264</v>
      </c>
      <c r="F262" s="78" t="s">
        <v>1264</v>
      </c>
    </row>
    <row r="263" spans="1:6" x14ac:dyDescent="0.3">
      <c r="A263" s="76">
        <v>1114804</v>
      </c>
      <c r="B263" t="s">
        <v>526</v>
      </c>
      <c r="C263" t="s">
        <v>213</v>
      </c>
      <c r="D263" s="75">
        <v>661868.56999999995</v>
      </c>
      <c r="E263" s="75">
        <v>661868.56999999995</v>
      </c>
      <c r="F263" s="78" t="s">
        <v>1264</v>
      </c>
    </row>
    <row r="264" spans="1:6" x14ac:dyDescent="0.3">
      <c r="A264" s="76">
        <v>1114877</v>
      </c>
      <c r="B264" t="s">
        <v>527</v>
      </c>
      <c r="C264" t="s">
        <v>213</v>
      </c>
      <c r="D264" s="75" t="s">
        <v>1264</v>
      </c>
      <c r="E264" s="75" t="s">
        <v>1264</v>
      </c>
      <c r="F264" s="78" t="s">
        <v>1264</v>
      </c>
    </row>
    <row r="265" spans="1:6" x14ac:dyDescent="0.3">
      <c r="A265" s="76">
        <v>1114878</v>
      </c>
      <c r="B265" t="s">
        <v>528</v>
      </c>
      <c r="C265" t="s">
        <v>213</v>
      </c>
      <c r="D265" s="75" t="s">
        <v>1264</v>
      </c>
      <c r="E265" s="75" t="s">
        <v>1264</v>
      </c>
      <c r="F265" s="78" t="s">
        <v>1264</v>
      </c>
    </row>
    <row r="266" spans="1:6" x14ac:dyDescent="0.3">
      <c r="A266" s="76">
        <v>1114879</v>
      </c>
      <c r="B266" t="s">
        <v>529</v>
      </c>
      <c r="C266" t="s">
        <v>213</v>
      </c>
      <c r="D266" s="75" t="s">
        <v>1264</v>
      </c>
      <c r="E266" s="75" t="s">
        <v>1264</v>
      </c>
      <c r="F266" s="78" t="s">
        <v>1264</v>
      </c>
    </row>
    <row r="267" spans="1:6" x14ac:dyDescent="0.3">
      <c r="A267" s="76">
        <v>1114880</v>
      </c>
      <c r="B267" t="s">
        <v>530</v>
      </c>
      <c r="C267" t="s">
        <v>213</v>
      </c>
      <c r="D267" s="75" t="s">
        <v>1264</v>
      </c>
      <c r="E267" s="75" t="s">
        <v>1264</v>
      </c>
      <c r="F267" s="78" t="s">
        <v>1264</v>
      </c>
    </row>
    <row r="268" spans="1:6" x14ac:dyDescent="0.3">
      <c r="A268" s="76">
        <v>1114881</v>
      </c>
      <c r="B268" t="s">
        <v>531</v>
      </c>
      <c r="C268" t="s">
        <v>213</v>
      </c>
      <c r="D268" s="75" t="s">
        <v>1264</v>
      </c>
      <c r="E268" s="75" t="s">
        <v>1264</v>
      </c>
      <c r="F268" s="78" t="s">
        <v>1264</v>
      </c>
    </row>
    <row r="269" spans="1:6" x14ac:dyDescent="0.3">
      <c r="A269" s="76">
        <v>1114883</v>
      </c>
      <c r="B269" t="s">
        <v>532</v>
      </c>
      <c r="C269" t="s">
        <v>213</v>
      </c>
      <c r="D269" s="75" t="s">
        <v>1264</v>
      </c>
      <c r="E269" s="75" t="s">
        <v>1264</v>
      </c>
      <c r="F269" s="78" t="s">
        <v>1264</v>
      </c>
    </row>
    <row r="270" spans="1:6" x14ac:dyDescent="0.3">
      <c r="A270" s="76">
        <v>1115087</v>
      </c>
      <c r="B270" t="s">
        <v>533</v>
      </c>
      <c r="C270" t="s">
        <v>213</v>
      </c>
      <c r="D270" s="75" t="s">
        <v>1264</v>
      </c>
      <c r="E270" s="75" t="s">
        <v>1264</v>
      </c>
      <c r="F270" s="78" t="s">
        <v>1264</v>
      </c>
    </row>
    <row r="271" spans="1:6" x14ac:dyDescent="0.3">
      <c r="A271" s="76">
        <v>1115090</v>
      </c>
      <c r="B271" t="s">
        <v>534</v>
      </c>
      <c r="C271" t="s">
        <v>213</v>
      </c>
      <c r="D271" s="75" t="s">
        <v>1264</v>
      </c>
      <c r="E271" s="75" t="s">
        <v>1264</v>
      </c>
      <c r="F271" s="78" t="s">
        <v>1264</v>
      </c>
    </row>
    <row r="272" spans="1:6" x14ac:dyDescent="0.3">
      <c r="A272" s="76">
        <v>1115091</v>
      </c>
      <c r="B272" t="s">
        <v>535</v>
      </c>
      <c r="C272" t="s">
        <v>213</v>
      </c>
      <c r="D272" s="75">
        <v>21.97</v>
      </c>
      <c r="E272" s="75">
        <v>21.97</v>
      </c>
      <c r="F272" s="78" t="s">
        <v>1264</v>
      </c>
    </row>
    <row r="273" spans="1:6" x14ac:dyDescent="0.3">
      <c r="A273" s="76">
        <v>1115092</v>
      </c>
      <c r="B273" t="s">
        <v>536</v>
      </c>
      <c r="C273" t="s">
        <v>213</v>
      </c>
      <c r="D273" s="75" t="s">
        <v>1264</v>
      </c>
      <c r="E273" s="75" t="s">
        <v>1264</v>
      </c>
      <c r="F273" s="78" t="s">
        <v>1264</v>
      </c>
    </row>
    <row r="274" spans="1:6" x14ac:dyDescent="0.3">
      <c r="A274" s="76">
        <v>1115099</v>
      </c>
      <c r="B274" t="s">
        <v>537</v>
      </c>
      <c r="C274" t="s">
        <v>213</v>
      </c>
      <c r="D274" s="75">
        <v>232020.15</v>
      </c>
      <c r="E274" s="75">
        <v>232020.15</v>
      </c>
      <c r="F274" s="78" t="s">
        <v>1264</v>
      </c>
    </row>
    <row r="275" spans="1:6" x14ac:dyDescent="0.3">
      <c r="A275" s="76">
        <v>1115104</v>
      </c>
      <c r="B275" t="s">
        <v>538</v>
      </c>
      <c r="C275" t="s">
        <v>213</v>
      </c>
      <c r="D275" s="75">
        <v>729844.12</v>
      </c>
      <c r="E275" s="75">
        <v>729844.12</v>
      </c>
      <c r="F275" s="78" t="s">
        <v>1264</v>
      </c>
    </row>
    <row r="276" spans="1:6" x14ac:dyDescent="0.3">
      <c r="A276" s="76">
        <v>1115106</v>
      </c>
      <c r="B276" t="s">
        <v>539</v>
      </c>
      <c r="C276" t="s">
        <v>213</v>
      </c>
      <c r="D276" s="75" t="s">
        <v>1264</v>
      </c>
      <c r="E276" s="75" t="s">
        <v>1264</v>
      </c>
      <c r="F276" s="78" t="s">
        <v>1264</v>
      </c>
    </row>
    <row r="277" spans="1:6" x14ac:dyDescent="0.3">
      <c r="A277" s="76">
        <v>1115107</v>
      </c>
      <c r="B277" t="s">
        <v>540</v>
      </c>
      <c r="C277" t="s">
        <v>213</v>
      </c>
      <c r="D277" s="75" t="s">
        <v>1264</v>
      </c>
      <c r="E277" s="75" t="s">
        <v>1264</v>
      </c>
      <c r="F277" s="78" t="s">
        <v>1264</v>
      </c>
    </row>
    <row r="278" spans="1:6" x14ac:dyDescent="0.3">
      <c r="A278" s="76">
        <v>1115114</v>
      </c>
      <c r="B278" t="s">
        <v>543</v>
      </c>
      <c r="C278" t="s">
        <v>213</v>
      </c>
      <c r="D278" s="75">
        <v>1770243.78</v>
      </c>
      <c r="E278" s="75">
        <v>1770243.78</v>
      </c>
      <c r="F278" s="78" t="s">
        <v>1264</v>
      </c>
    </row>
    <row r="279" spans="1:6" x14ac:dyDescent="0.3">
      <c r="A279" s="76">
        <v>1115235</v>
      </c>
      <c r="B279" t="s">
        <v>544</v>
      </c>
      <c r="C279" t="s">
        <v>213</v>
      </c>
      <c r="D279" s="75" t="s">
        <v>1264</v>
      </c>
      <c r="E279" s="75" t="s">
        <v>1264</v>
      </c>
      <c r="F279" s="78" t="s">
        <v>1264</v>
      </c>
    </row>
    <row r="280" spans="1:6" x14ac:dyDescent="0.3">
      <c r="A280" s="76">
        <v>1115237</v>
      </c>
      <c r="B280" t="s">
        <v>542</v>
      </c>
      <c r="C280" t="s">
        <v>213</v>
      </c>
      <c r="D280" s="75" t="s">
        <v>1264</v>
      </c>
      <c r="E280" s="75" t="s">
        <v>1264</v>
      </c>
      <c r="F280" s="78" t="s">
        <v>1264</v>
      </c>
    </row>
    <row r="281" spans="1:6" x14ac:dyDescent="0.3">
      <c r="A281" s="76">
        <v>1115238</v>
      </c>
      <c r="B281" t="s">
        <v>545</v>
      </c>
      <c r="C281" t="s">
        <v>213</v>
      </c>
      <c r="D281" s="75" t="s">
        <v>1264</v>
      </c>
      <c r="E281" s="75" t="s">
        <v>1264</v>
      </c>
      <c r="F281" s="78" t="s">
        <v>1264</v>
      </c>
    </row>
    <row r="282" spans="1:6" x14ac:dyDescent="0.3">
      <c r="A282" s="76">
        <v>1115244</v>
      </c>
      <c r="B282" t="s">
        <v>546</v>
      </c>
      <c r="C282" t="s">
        <v>213</v>
      </c>
      <c r="D282" s="75">
        <v>585981.6</v>
      </c>
      <c r="E282" s="75">
        <v>585981.6</v>
      </c>
      <c r="F282" s="78" t="s">
        <v>1264</v>
      </c>
    </row>
    <row r="283" spans="1:6" x14ac:dyDescent="0.3">
      <c r="A283" s="76">
        <v>1115245</v>
      </c>
      <c r="B283" t="s">
        <v>547</v>
      </c>
      <c r="C283" t="s">
        <v>213</v>
      </c>
      <c r="D283" s="75">
        <v>286659.95</v>
      </c>
      <c r="E283" s="75">
        <v>286659.95</v>
      </c>
      <c r="F283" s="78" t="s">
        <v>1264</v>
      </c>
    </row>
    <row r="284" spans="1:6" x14ac:dyDescent="0.3">
      <c r="A284" s="76">
        <v>1115246</v>
      </c>
      <c r="B284" t="s">
        <v>548</v>
      </c>
      <c r="C284" t="s">
        <v>213</v>
      </c>
      <c r="D284" s="75">
        <v>346674.42</v>
      </c>
      <c r="E284" s="75">
        <v>346674.42</v>
      </c>
      <c r="F284" s="78" t="s">
        <v>1264</v>
      </c>
    </row>
    <row r="285" spans="1:6" x14ac:dyDescent="0.3">
      <c r="A285" s="76">
        <v>1115252</v>
      </c>
      <c r="B285" t="s">
        <v>549</v>
      </c>
      <c r="C285" t="s">
        <v>213</v>
      </c>
      <c r="D285" s="75">
        <v>647891.89</v>
      </c>
      <c r="E285" s="75">
        <v>647891.89</v>
      </c>
      <c r="F285" s="78" t="s">
        <v>1264</v>
      </c>
    </row>
    <row r="286" spans="1:6" x14ac:dyDescent="0.3">
      <c r="A286" s="76">
        <v>1115255</v>
      </c>
      <c r="B286" t="s">
        <v>550</v>
      </c>
      <c r="C286" t="s">
        <v>213</v>
      </c>
      <c r="D286" s="75">
        <v>330940.59000000003</v>
      </c>
      <c r="E286" s="75">
        <v>330940.59000000003</v>
      </c>
      <c r="F286" s="78" t="s">
        <v>1264</v>
      </c>
    </row>
    <row r="287" spans="1:6" x14ac:dyDescent="0.3">
      <c r="A287" s="76">
        <v>1115260</v>
      </c>
      <c r="B287" t="s">
        <v>551</v>
      </c>
      <c r="C287" t="s">
        <v>213</v>
      </c>
      <c r="D287" s="75">
        <v>2536.0100000000002</v>
      </c>
      <c r="E287" s="75">
        <v>2536.0100000000002</v>
      </c>
      <c r="F287" s="78" t="s">
        <v>1264</v>
      </c>
    </row>
    <row r="288" spans="1:6" x14ac:dyDescent="0.3">
      <c r="A288" s="76">
        <v>1115264</v>
      </c>
      <c r="B288" t="s">
        <v>552</v>
      </c>
      <c r="C288" t="s">
        <v>213</v>
      </c>
      <c r="D288" s="75">
        <v>350345.73</v>
      </c>
      <c r="E288" s="75">
        <v>350345.73</v>
      </c>
      <c r="F288" s="78" t="s">
        <v>1264</v>
      </c>
    </row>
    <row r="289" spans="1:6" x14ac:dyDescent="0.3">
      <c r="A289" s="76">
        <v>1115298</v>
      </c>
      <c r="B289" t="s">
        <v>553</v>
      </c>
      <c r="C289" t="s">
        <v>213</v>
      </c>
      <c r="D289" s="75">
        <v>25673.63</v>
      </c>
      <c r="E289" s="75">
        <v>25673.63</v>
      </c>
      <c r="F289" s="78" t="s">
        <v>1264</v>
      </c>
    </row>
    <row r="290" spans="1:6" x14ac:dyDescent="0.3">
      <c r="A290" s="76">
        <v>1115299</v>
      </c>
      <c r="B290" t="s">
        <v>554</v>
      </c>
      <c r="C290" t="s">
        <v>213</v>
      </c>
      <c r="D290" s="75">
        <v>406.7</v>
      </c>
      <c r="E290" s="75">
        <v>406.7</v>
      </c>
      <c r="F290" s="78" t="s">
        <v>1264</v>
      </c>
    </row>
    <row r="291" spans="1:6" x14ac:dyDescent="0.3">
      <c r="A291" s="76">
        <v>1115300</v>
      </c>
      <c r="B291" t="s">
        <v>555</v>
      </c>
      <c r="C291" t="s">
        <v>213</v>
      </c>
      <c r="D291" s="75" t="s">
        <v>1264</v>
      </c>
      <c r="E291" s="75" t="s">
        <v>1264</v>
      </c>
      <c r="F291" s="78" t="s">
        <v>1264</v>
      </c>
    </row>
    <row r="292" spans="1:6" x14ac:dyDescent="0.3">
      <c r="A292" s="76">
        <v>1115301</v>
      </c>
      <c r="B292" t="s">
        <v>556</v>
      </c>
      <c r="C292" t="s">
        <v>213</v>
      </c>
      <c r="D292" s="75">
        <v>4189.04</v>
      </c>
      <c r="E292" s="75">
        <v>4189.04</v>
      </c>
      <c r="F292" s="78" t="s">
        <v>1264</v>
      </c>
    </row>
    <row r="293" spans="1:6" x14ac:dyDescent="0.3">
      <c r="A293" s="76">
        <v>1115302</v>
      </c>
      <c r="B293" t="s">
        <v>557</v>
      </c>
      <c r="C293" t="s">
        <v>213</v>
      </c>
      <c r="D293" s="75">
        <v>149.29</v>
      </c>
      <c r="E293" s="75">
        <v>149.29</v>
      </c>
      <c r="F293" s="78" t="s">
        <v>1264</v>
      </c>
    </row>
    <row r="294" spans="1:6" x14ac:dyDescent="0.3">
      <c r="A294" s="76">
        <v>1115303</v>
      </c>
      <c r="B294" t="s">
        <v>558</v>
      </c>
      <c r="C294" t="s">
        <v>213</v>
      </c>
      <c r="D294" s="75">
        <v>6493.91</v>
      </c>
      <c r="E294" s="75">
        <v>6493.91</v>
      </c>
      <c r="F294" s="78" t="s">
        <v>1264</v>
      </c>
    </row>
    <row r="295" spans="1:6" x14ac:dyDescent="0.3">
      <c r="A295" s="76">
        <v>1115304</v>
      </c>
      <c r="B295" t="s">
        <v>559</v>
      </c>
      <c r="C295" t="s">
        <v>213</v>
      </c>
      <c r="D295" s="75" t="s">
        <v>1264</v>
      </c>
      <c r="E295" s="75" t="s">
        <v>1264</v>
      </c>
      <c r="F295" s="78" t="s">
        <v>1264</v>
      </c>
    </row>
    <row r="296" spans="1:6" x14ac:dyDescent="0.3">
      <c r="A296" s="76">
        <v>1115305</v>
      </c>
      <c r="B296" t="s">
        <v>560</v>
      </c>
      <c r="C296" t="s">
        <v>213</v>
      </c>
      <c r="D296" s="75" t="s">
        <v>1264</v>
      </c>
      <c r="E296" s="75" t="s">
        <v>1264</v>
      </c>
      <c r="F296" s="78" t="s">
        <v>1264</v>
      </c>
    </row>
    <row r="297" spans="1:6" x14ac:dyDescent="0.3">
      <c r="A297" s="76">
        <v>1115306</v>
      </c>
      <c r="B297" t="s">
        <v>561</v>
      </c>
      <c r="C297" t="s">
        <v>213</v>
      </c>
      <c r="D297" s="75" t="s">
        <v>1264</v>
      </c>
      <c r="E297" s="75" t="s">
        <v>1264</v>
      </c>
      <c r="F297" s="78" t="s">
        <v>1264</v>
      </c>
    </row>
    <row r="298" spans="1:6" x14ac:dyDescent="0.3">
      <c r="A298" s="76">
        <v>1115307</v>
      </c>
      <c r="B298" t="s">
        <v>562</v>
      </c>
      <c r="C298" t="s">
        <v>213</v>
      </c>
      <c r="D298" s="75">
        <v>18933.919999999998</v>
      </c>
      <c r="E298" s="75">
        <v>18933.919999999998</v>
      </c>
      <c r="F298" s="78" t="s">
        <v>1264</v>
      </c>
    </row>
    <row r="299" spans="1:6" x14ac:dyDescent="0.3">
      <c r="A299" s="76">
        <v>1115308</v>
      </c>
      <c r="B299" t="s">
        <v>563</v>
      </c>
      <c r="C299" t="s">
        <v>213</v>
      </c>
      <c r="D299" s="75">
        <v>17474.05</v>
      </c>
      <c r="E299" s="75">
        <v>17474.05</v>
      </c>
      <c r="F299" s="78" t="s">
        <v>1264</v>
      </c>
    </row>
    <row r="300" spans="1:6" x14ac:dyDescent="0.3">
      <c r="A300" s="76">
        <v>1115309</v>
      </c>
      <c r="B300" t="s">
        <v>564</v>
      </c>
      <c r="C300" t="s">
        <v>213</v>
      </c>
      <c r="D300" s="75">
        <v>6357.25</v>
      </c>
      <c r="E300" s="75">
        <v>6357.25</v>
      </c>
      <c r="F300" s="78" t="s">
        <v>1264</v>
      </c>
    </row>
    <row r="301" spans="1:6" x14ac:dyDescent="0.3">
      <c r="A301" s="76">
        <v>1115310</v>
      </c>
      <c r="B301" t="s">
        <v>565</v>
      </c>
      <c r="C301" t="s">
        <v>213</v>
      </c>
      <c r="D301" s="75">
        <v>6036.05</v>
      </c>
      <c r="E301" s="75">
        <v>6036.05</v>
      </c>
      <c r="F301" s="78" t="s">
        <v>1264</v>
      </c>
    </row>
    <row r="302" spans="1:6" x14ac:dyDescent="0.3">
      <c r="A302" s="76">
        <v>1115311</v>
      </c>
      <c r="B302" t="s">
        <v>566</v>
      </c>
      <c r="C302" t="s">
        <v>213</v>
      </c>
      <c r="D302" s="75">
        <v>3466.25</v>
      </c>
      <c r="E302" s="75">
        <v>3466.25</v>
      </c>
      <c r="F302" s="78" t="s">
        <v>1264</v>
      </c>
    </row>
    <row r="303" spans="1:6" x14ac:dyDescent="0.3">
      <c r="A303" s="76">
        <v>1115312</v>
      </c>
      <c r="B303" t="s">
        <v>567</v>
      </c>
      <c r="C303" t="s">
        <v>213</v>
      </c>
      <c r="D303" s="75">
        <v>12154.76</v>
      </c>
      <c r="E303" s="75">
        <v>12154.76</v>
      </c>
      <c r="F303" s="78" t="s">
        <v>1264</v>
      </c>
    </row>
    <row r="304" spans="1:6" x14ac:dyDescent="0.3">
      <c r="A304" s="76">
        <v>1115314</v>
      </c>
      <c r="B304" t="s">
        <v>568</v>
      </c>
      <c r="C304" t="s">
        <v>213</v>
      </c>
      <c r="D304" s="75" t="s">
        <v>1264</v>
      </c>
      <c r="E304" s="75" t="s">
        <v>1264</v>
      </c>
      <c r="F304" s="78" t="s">
        <v>1264</v>
      </c>
    </row>
    <row r="305" spans="1:6" x14ac:dyDescent="0.3">
      <c r="A305" s="76">
        <v>1115316</v>
      </c>
      <c r="B305" t="s">
        <v>569</v>
      </c>
      <c r="C305" t="s">
        <v>213</v>
      </c>
      <c r="D305" s="75">
        <v>150419.75</v>
      </c>
      <c r="E305" s="75">
        <v>150419.75</v>
      </c>
      <c r="F305" s="78" t="s">
        <v>1264</v>
      </c>
    </row>
    <row r="306" spans="1:6" x14ac:dyDescent="0.3">
      <c r="A306" s="76">
        <v>1115317</v>
      </c>
      <c r="B306" t="s">
        <v>570</v>
      </c>
      <c r="C306" t="s">
        <v>213</v>
      </c>
      <c r="D306" s="75">
        <v>85694.89</v>
      </c>
      <c r="E306" s="75">
        <v>85694.89</v>
      </c>
      <c r="F306" s="78" t="s">
        <v>1264</v>
      </c>
    </row>
    <row r="307" spans="1:6" x14ac:dyDescent="0.3">
      <c r="A307" s="76">
        <v>1115319</v>
      </c>
      <c r="B307" t="s">
        <v>571</v>
      </c>
      <c r="C307" t="s">
        <v>213</v>
      </c>
      <c r="D307" s="75">
        <v>78758.13</v>
      </c>
      <c r="E307" s="75">
        <v>78758.13</v>
      </c>
      <c r="F307" s="78" t="s">
        <v>1264</v>
      </c>
    </row>
    <row r="308" spans="1:6" x14ac:dyDescent="0.3">
      <c r="A308" s="76">
        <v>1115320</v>
      </c>
      <c r="B308" t="s">
        <v>572</v>
      </c>
      <c r="C308" t="s">
        <v>213</v>
      </c>
      <c r="D308" s="75">
        <v>211072.54</v>
      </c>
      <c r="E308" s="75">
        <v>211072.54</v>
      </c>
      <c r="F308" s="78" t="s">
        <v>1264</v>
      </c>
    </row>
    <row r="309" spans="1:6" x14ac:dyDescent="0.3">
      <c r="A309" s="76">
        <v>1115321</v>
      </c>
      <c r="B309" t="s">
        <v>573</v>
      </c>
      <c r="C309" t="s">
        <v>213</v>
      </c>
      <c r="D309" s="75">
        <v>45237.19</v>
      </c>
      <c r="E309" s="75">
        <v>45237.19</v>
      </c>
      <c r="F309" s="78" t="s">
        <v>1264</v>
      </c>
    </row>
    <row r="310" spans="1:6" x14ac:dyDescent="0.3">
      <c r="A310" s="76">
        <v>1115322</v>
      </c>
      <c r="B310" t="s">
        <v>574</v>
      </c>
      <c r="C310" t="s">
        <v>213</v>
      </c>
      <c r="D310" s="75">
        <v>89838.24</v>
      </c>
      <c r="E310" s="75">
        <v>89838.24</v>
      </c>
      <c r="F310" s="78" t="s">
        <v>1264</v>
      </c>
    </row>
    <row r="311" spans="1:6" x14ac:dyDescent="0.3">
      <c r="A311" s="76">
        <v>1115323</v>
      </c>
      <c r="B311" t="s">
        <v>575</v>
      </c>
      <c r="C311" t="s">
        <v>213</v>
      </c>
      <c r="D311" s="75">
        <v>32506.49</v>
      </c>
      <c r="E311" s="75">
        <v>32506.49</v>
      </c>
      <c r="F311" s="78" t="s">
        <v>1264</v>
      </c>
    </row>
    <row r="312" spans="1:6" x14ac:dyDescent="0.3">
      <c r="A312" s="76">
        <v>1115324</v>
      </c>
      <c r="B312" t="s">
        <v>576</v>
      </c>
      <c r="C312" t="s">
        <v>213</v>
      </c>
      <c r="D312" s="75" t="s">
        <v>1264</v>
      </c>
      <c r="E312" s="75" t="s">
        <v>1264</v>
      </c>
      <c r="F312" s="78" t="s">
        <v>1264</v>
      </c>
    </row>
    <row r="313" spans="1:6" x14ac:dyDescent="0.3">
      <c r="A313" s="76">
        <v>1115325</v>
      </c>
      <c r="B313" t="s">
        <v>577</v>
      </c>
      <c r="C313" t="s">
        <v>213</v>
      </c>
      <c r="D313" s="75">
        <v>73643.47</v>
      </c>
      <c r="E313" s="75">
        <v>73643.47</v>
      </c>
      <c r="F313" s="78" t="s">
        <v>1264</v>
      </c>
    </row>
    <row r="314" spans="1:6" x14ac:dyDescent="0.3">
      <c r="A314" s="76">
        <v>1115355</v>
      </c>
      <c r="B314" t="s">
        <v>578</v>
      </c>
      <c r="C314" t="s">
        <v>213</v>
      </c>
      <c r="D314" s="75">
        <v>45.12</v>
      </c>
      <c r="E314" s="75">
        <v>45.12</v>
      </c>
      <c r="F314" s="78" t="s">
        <v>1264</v>
      </c>
    </row>
    <row r="315" spans="1:6" x14ac:dyDescent="0.3">
      <c r="A315" s="76">
        <v>1115369</v>
      </c>
      <c r="B315" t="s">
        <v>579</v>
      </c>
      <c r="C315" t="s">
        <v>213</v>
      </c>
      <c r="D315" s="75" t="s">
        <v>1264</v>
      </c>
      <c r="E315" s="75" t="s">
        <v>1264</v>
      </c>
      <c r="F315" s="78" t="s">
        <v>1264</v>
      </c>
    </row>
    <row r="316" spans="1:6" x14ac:dyDescent="0.3">
      <c r="A316" s="76">
        <v>1115379</v>
      </c>
      <c r="B316" t="s">
        <v>580</v>
      </c>
      <c r="C316" t="s">
        <v>213</v>
      </c>
      <c r="D316" s="75">
        <v>13168.8</v>
      </c>
      <c r="E316" s="75">
        <v>13168.8</v>
      </c>
      <c r="F316" s="78" t="s">
        <v>1264</v>
      </c>
    </row>
    <row r="317" spans="1:6" x14ac:dyDescent="0.3">
      <c r="A317" s="76">
        <v>1115380</v>
      </c>
      <c r="B317" t="s">
        <v>581</v>
      </c>
      <c r="C317" t="s">
        <v>213</v>
      </c>
      <c r="D317" s="75">
        <v>101080.89</v>
      </c>
      <c r="E317" s="75">
        <v>101080.89</v>
      </c>
      <c r="F317" s="78" t="s">
        <v>1264</v>
      </c>
    </row>
    <row r="318" spans="1:6" x14ac:dyDescent="0.3">
      <c r="A318" s="76">
        <v>1115381</v>
      </c>
      <c r="B318" t="s">
        <v>582</v>
      </c>
      <c r="C318" t="s">
        <v>213</v>
      </c>
      <c r="D318" s="75">
        <v>512644.14</v>
      </c>
      <c r="E318" s="75">
        <v>512644.14</v>
      </c>
      <c r="F318" s="78" t="s">
        <v>1264</v>
      </c>
    </row>
    <row r="319" spans="1:6" x14ac:dyDescent="0.3">
      <c r="A319" s="76">
        <v>1115382</v>
      </c>
      <c r="B319" t="s">
        <v>583</v>
      </c>
      <c r="C319" t="s">
        <v>213</v>
      </c>
      <c r="D319" s="75">
        <v>6456.68</v>
      </c>
      <c r="E319" s="75">
        <v>6456.68</v>
      </c>
      <c r="F319" s="78" t="s">
        <v>1264</v>
      </c>
    </row>
    <row r="320" spans="1:6" x14ac:dyDescent="0.3">
      <c r="A320" s="76">
        <v>1115383</v>
      </c>
      <c r="B320" t="s">
        <v>584</v>
      </c>
      <c r="C320" t="s">
        <v>213</v>
      </c>
      <c r="D320" s="75">
        <v>5521.26</v>
      </c>
      <c r="E320" s="75">
        <v>5521.26</v>
      </c>
      <c r="F320" s="78" t="s">
        <v>1264</v>
      </c>
    </row>
    <row r="321" spans="1:6" x14ac:dyDescent="0.3">
      <c r="A321" s="76">
        <v>1115384</v>
      </c>
      <c r="B321" t="s">
        <v>585</v>
      </c>
      <c r="C321" t="s">
        <v>213</v>
      </c>
      <c r="D321" s="75">
        <v>213980.56</v>
      </c>
      <c r="E321" s="75">
        <v>213980.56</v>
      </c>
      <c r="F321" s="78" t="s">
        <v>1264</v>
      </c>
    </row>
    <row r="322" spans="1:6" x14ac:dyDescent="0.3">
      <c r="A322" s="76">
        <v>1115385</v>
      </c>
      <c r="B322" t="s">
        <v>586</v>
      </c>
      <c r="C322" t="s">
        <v>213</v>
      </c>
      <c r="D322" s="75">
        <v>415.3</v>
      </c>
      <c r="E322" s="75">
        <v>415.3</v>
      </c>
      <c r="F322" s="78" t="s">
        <v>1264</v>
      </c>
    </row>
    <row r="323" spans="1:6" x14ac:dyDescent="0.3">
      <c r="A323" s="76">
        <v>1115386</v>
      </c>
      <c r="B323" t="s">
        <v>587</v>
      </c>
      <c r="C323" t="s">
        <v>213</v>
      </c>
      <c r="D323" s="75" t="s">
        <v>1264</v>
      </c>
      <c r="E323" s="75" t="s">
        <v>1264</v>
      </c>
      <c r="F323" s="78" t="s">
        <v>1264</v>
      </c>
    </row>
    <row r="324" spans="1:6" x14ac:dyDescent="0.3">
      <c r="A324" s="76">
        <v>1115387</v>
      </c>
      <c r="B324" t="s">
        <v>588</v>
      </c>
      <c r="C324" t="s">
        <v>213</v>
      </c>
      <c r="D324" s="75">
        <v>32.5</v>
      </c>
      <c r="E324" s="75">
        <v>32.5</v>
      </c>
      <c r="F324" s="78" t="s">
        <v>1264</v>
      </c>
    </row>
    <row r="325" spans="1:6" x14ac:dyDescent="0.3">
      <c r="A325" s="76">
        <v>1115388</v>
      </c>
      <c r="B325" t="s">
        <v>589</v>
      </c>
      <c r="C325" t="s">
        <v>213</v>
      </c>
      <c r="D325" s="75">
        <v>265.39</v>
      </c>
      <c r="E325" s="75">
        <v>265.39</v>
      </c>
      <c r="F325" s="78" t="s">
        <v>1264</v>
      </c>
    </row>
    <row r="326" spans="1:6" x14ac:dyDescent="0.3">
      <c r="A326" s="76">
        <v>1115389</v>
      </c>
      <c r="B326" t="s">
        <v>590</v>
      </c>
      <c r="C326" t="s">
        <v>213</v>
      </c>
      <c r="D326" s="75" t="s">
        <v>1264</v>
      </c>
      <c r="E326" s="75" t="s">
        <v>1264</v>
      </c>
      <c r="F326" s="78" t="s">
        <v>1264</v>
      </c>
    </row>
    <row r="327" spans="1:6" x14ac:dyDescent="0.3">
      <c r="A327" s="76">
        <v>1115390</v>
      </c>
      <c r="B327" t="s">
        <v>591</v>
      </c>
      <c r="C327" t="s">
        <v>213</v>
      </c>
      <c r="D327" s="75" t="s">
        <v>1264</v>
      </c>
      <c r="E327" s="75" t="s">
        <v>1264</v>
      </c>
      <c r="F327" s="78" t="s">
        <v>1264</v>
      </c>
    </row>
    <row r="328" spans="1:6" x14ac:dyDescent="0.3">
      <c r="A328" s="76">
        <v>1115391</v>
      </c>
      <c r="B328" t="s">
        <v>592</v>
      </c>
      <c r="C328" t="s">
        <v>213</v>
      </c>
      <c r="D328" s="75">
        <v>60</v>
      </c>
      <c r="E328" s="75">
        <v>60</v>
      </c>
      <c r="F328" s="78" t="s">
        <v>1264</v>
      </c>
    </row>
    <row r="329" spans="1:6" x14ac:dyDescent="0.3">
      <c r="A329" s="76">
        <v>1115392</v>
      </c>
      <c r="B329" t="s">
        <v>593</v>
      </c>
      <c r="C329" t="s">
        <v>213</v>
      </c>
      <c r="D329" s="75">
        <v>8088.97</v>
      </c>
      <c r="E329" s="75">
        <v>8088.97</v>
      </c>
      <c r="F329" s="78" t="s">
        <v>1264</v>
      </c>
    </row>
    <row r="330" spans="1:6" x14ac:dyDescent="0.3">
      <c r="A330" s="76">
        <v>1115393</v>
      </c>
      <c r="B330" t="s">
        <v>594</v>
      </c>
      <c r="C330" t="s">
        <v>213</v>
      </c>
      <c r="D330" s="75" t="s">
        <v>1264</v>
      </c>
      <c r="E330" s="75" t="s">
        <v>1264</v>
      </c>
      <c r="F330" s="78" t="s">
        <v>1264</v>
      </c>
    </row>
    <row r="331" spans="1:6" x14ac:dyDescent="0.3">
      <c r="A331" s="76">
        <v>1115455</v>
      </c>
      <c r="B331" t="s">
        <v>595</v>
      </c>
      <c r="C331" t="s">
        <v>213</v>
      </c>
      <c r="D331" s="75" t="s">
        <v>1264</v>
      </c>
      <c r="E331" s="75" t="s">
        <v>1264</v>
      </c>
      <c r="F331" s="78" t="s">
        <v>1264</v>
      </c>
    </row>
    <row r="332" spans="1:6" x14ac:dyDescent="0.3">
      <c r="A332" s="76">
        <v>1115473</v>
      </c>
      <c r="B332" t="s">
        <v>596</v>
      </c>
      <c r="C332" t="s">
        <v>213</v>
      </c>
      <c r="D332" s="75">
        <v>1185.17</v>
      </c>
      <c r="E332" s="75">
        <v>1185.17</v>
      </c>
      <c r="F332" s="78" t="s">
        <v>1264</v>
      </c>
    </row>
    <row r="333" spans="1:6" x14ac:dyDescent="0.3">
      <c r="A333" s="76">
        <v>1115521</v>
      </c>
      <c r="B333" t="s">
        <v>597</v>
      </c>
      <c r="C333" t="s">
        <v>213</v>
      </c>
      <c r="D333" s="75">
        <v>13802.92</v>
      </c>
      <c r="E333" s="75">
        <v>13802.92</v>
      </c>
      <c r="F333" s="78" t="s">
        <v>1264</v>
      </c>
    </row>
    <row r="334" spans="1:6" x14ac:dyDescent="0.3">
      <c r="A334" s="76">
        <v>1115566</v>
      </c>
      <c r="B334" t="s">
        <v>598</v>
      </c>
      <c r="C334" t="s">
        <v>213</v>
      </c>
      <c r="D334" s="75">
        <v>274941.59999999998</v>
      </c>
      <c r="E334" s="75">
        <v>274941.59999999998</v>
      </c>
      <c r="F334" s="78" t="s">
        <v>1264</v>
      </c>
    </row>
    <row r="335" spans="1:6" x14ac:dyDescent="0.3">
      <c r="A335" s="76">
        <v>1115607</v>
      </c>
      <c r="B335" t="s">
        <v>599</v>
      </c>
      <c r="C335" t="s">
        <v>213</v>
      </c>
      <c r="D335" s="75">
        <v>201605.33</v>
      </c>
      <c r="E335" s="75">
        <v>201605.33</v>
      </c>
      <c r="F335" s="78" t="s">
        <v>1264</v>
      </c>
    </row>
    <row r="336" spans="1:6" x14ac:dyDescent="0.3">
      <c r="A336" s="76">
        <v>1115642</v>
      </c>
      <c r="B336" t="s">
        <v>600</v>
      </c>
      <c r="C336" t="s">
        <v>213</v>
      </c>
      <c r="D336" s="75" t="s">
        <v>1264</v>
      </c>
      <c r="E336" s="75" t="s">
        <v>1264</v>
      </c>
      <c r="F336" s="78" t="s">
        <v>1264</v>
      </c>
    </row>
    <row r="337" spans="1:6" x14ac:dyDescent="0.3">
      <c r="A337" s="76">
        <v>1115643</v>
      </c>
      <c r="B337" t="s">
        <v>601</v>
      </c>
      <c r="C337" t="s">
        <v>213</v>
      </c>
      <c r="D337" s="75">
        <v>71543.899999999994</v>
      </c>
      <c r="E337" s="75">
        <v>71543.899999999994</v>
      </c>
      <c r="F337" s="78" t="s">
        <v>1264</v>
      </c>
    </row>
    <row r="338" spans="1:6" x14ac:dyDescent="0.3">
      <c r="A338" s="76">
        <v>1115644</v>
      </c>
      <c r="B338" t="s">
        <v>602</v>
      </c>
      <c r="C338" t="s">
        <v>213</v>
      </c>
      <c r="D338" s="75" t="s">
        <v>1264</v>
      </c>
      <c r="E338" s="75">
        <v>0</v>
      </c>
      <c r="F338" s="78" t="s">
        <v>1264</v>
      </c>
    </row>
    <row r="339" spans="1:6" x14ac:dyDescent="0.3">
      <c r="A339" s="76">
        <v>1115670</v>
      </c>
      <c r="B339" t="s">
        <v>603</v>
      </c>
      <c r="C339" t="s">
        <v>213</v>
      </c>
      <c r="D339" s="75">
        <v>14218.93</v>
      </c>
      <c r="E339" s="75">
        <v>14218.93</v>
      </c>
      <c r="F339" s="78" t="s">
        <v>1264</v>
      </c>
    </row>
    <row r="340" spans="1:6" x14ac:dyDescent="0.3">
      <c r="A340" s="76">
        <v>1115671</v>
      </c>
      <c r="B340" t="s">
        <v>604</v>
      </c>
      <c r="C340" t="s">
        <v>213</v>
      </c>
      <c r="D340" s="75">
        <v>20424.79</v>
      </c>
      <c r="E340" s="75">
        <v>20424.79</v>
      </c>
      <c r="F340" s="78" t="s">
        <v>1264</v>
      </c>
    </row>
    <row r="341" spans="1:6" x14ac:dyDescent="0.3">
      <c r="A341" s="76">
        <v>1115786</v>
      </c>
      <c r="B341" t="s">
        <v>605</v>
      </c>
      <c r="C341" t="s">
        <v>213</v>
      </c>
      <c r="D341" s="75">
        <v>4991.97</v>
      </c>
      <c r="E341" s="75">
        <v>4991.97</v>
      </c>
      <c r="F341" s="78" t="s">
        <v>1264</v>
      </c>
    </row>
    <row r="342" spans="1:6" x14ac:dyDescent="0.3">
      <c r="A342" s="76">
        <v>1115789</v>
      </c>
      <c r="B342" t="s">
        <v>606</v>
      </c>
      <c r="C342" t="s">
        <v>213</v>
      </c>
      <c r="D342" s="75">
        <v>680.17</v>
      </c>
      <c r="E342" s="75">
        <v>680.17</v>
      </c>
      <c r="F342" s="78" t="s">
        <v>1264</v>
      </c>
    </row>
    <row r="343" spans="1:6" x14ac:dyDescent="0.3">
      <c r="A343" s="76">
        <v>1115792</v>
      </c>
      <c r="B343" t="s">
        <v>607</v>
      </c>
      <c r="C343" t="s">
        <v>213</v>
      </c>
      <c r="D343" s="75">
        <v>511595.06</v>
      </c>
      <c r="E343" s="75">
        <v>511595.06</v>
      </c>
      <c r="F343" s="78" t="s">
        <v>1264</v>
      </c>
    </row>
    <row r="344" spans="1:6" x14ac:dyDescent="0.3">
      <c r="A344" s="76">
        <v>1115793</v>
      </c>
      <c r="B344" t="s">
        <v>608</v>
      </c>
      <c r="C344" t="s">
        <v>213</v>
      </c>
      <c r="D344" s="75">
        <v>499325.55</v>
      </c>
      <c r="E344" s="75">
        <v>499325.55</v>
      </c>
      <c r="F344" s="78" t="s">
        <v>1264</v>
      </c>
    </row>
    <row r="345" spans="1:6" x14ac:dyDescent="0.3">
      <c r="A345" s="76">
        <v>1115794</v>
      </c>
      <c r="B345" t="s">
        <v>609</v>
      </c>
      <c r="C345" t="s">
        <v>213</v>
      </c>
      <c r="D345" s="75">
        <v>291217.28999999998</v>
      </c>
      <c r="E345" s="75">
        <v>291217.28999999998</v>
      </c>
      <c r="F345" s="78" t="s">
        <v>1264</v>
      </c>
    </row>
    <row r="346" spans="1:6" x14ac:dyDescent="0.3">
      <c r="A346" s="76">
        <v>1115795</v>
      </c>
      <c r="B346" t="s">
        <v>610</v>
      </c>
      <c r="C346" t="s">
        <v>213</v>
      </c>
      <c r="D346" s="75">
        <v>347700.9</v>
      </c>
      <c r="E346" s="75">
        <v>347700.9</v>
      </c>
      <c r="F346" s="78" t="s">
        <v>1264</v>
      </c>
    </row>
    <row r="347" spans="1:6" x14ac:dyDescent="0.3">
      <c r="A347" s="76">
        <v>1115820</v>
      </c>
      <c r="B347" t="s">
        <v>611</v>
      </c>
      <c r="C347" t="s">
        <v>213</v>
      </c>
      <c r="D347" s="75">
        <v>-13.9</v>
      </c>
      <c r="E347" s="75">
        <v>-13.9</v>
      </c>
      <c r="F347" s="78" t="s">
        <v>1264</v>
      </c>
    </row>
    <row r="348" spans="1:6" x14ac:dyDescent="0.3">
      <c r="A348" s="76">
        <v>1115821</v>
      </c>
      <c r="B348" t="s">
        <v>612</v>
      </c>
      <c r="C348" t="s">
        <v>213</v>
      </c>
      <c r="D348" s="75" t="s">
        <v>1264</v>
      </c>
      <c r="E348" s="75" t="s">
        <v>1264</v>
      </c>
      <c r="F348" s="78" t="s">
        <v>1264</v>
      </c>
    </row>
    <row r="349" spans="1:6" x14ac:dyDescent="0.3">
      <c r="A349" s="76">
        <v>1115840</v>
      </c>
      <c r="B349" t="s">
        <v>613</v>
      </c>
      <c r="C349" t="s">
        <v>213</v>
      </c>
      <c r="D349" s="75">
        <v>292824.11</v>
      </c>
      <c r="E349" s="75">
        <v>292824.11</v>
      </c>
      <c r="F349" s="78" t="s">
        <v>1264</v>
      </c>
    </row>
    <row r="350" spans="1:6" x14ac:dyDescent="0.3">
      <c r="A350" s="76">
        <v>1115841</v>
      </c>
      <c r="B350" t="s">
        <v>614</v>
      </c>
      <c r="C350" t="s">
        <v>213</v>
      </c>
      <c r="D350" s="75">
        <v>76050.31</v>
      </c>
      <c r="E350" s="75">
        <v>76050.31</v>
      </c>
      <c r="F350" s="78" t="s">
        <v>1264</v>
      </c>
    </row>
    <row r="351" spans="1:6" x14ac:dyDescent="0.3">
      <c r="A351" s="76">
        <v>1115850</v>
      </c>
      <c r="B351" t="s">
        <v>615</v>
      </c>
      <c r="C351" t="s">
        <v>213</v>
      </c>
      <c r="D351" s="75">
        <v>3106377.56</v>
      </c>
      <c r="E351" s="75">
        <v>3106377.56</v>
      </c>
      <c r="F351" s="78" t="s">
        <v>1264</v>
      </c>
    </row>
    <row r="352" spans="1:6" x14ac:dyDescent="0.3">
      <c r="A352" s="76">
        <v>1116037</v>
      </c>
      <c r="B352" t="s">
        <v>616</v>
      </c>
      <c r="C352" t="s">
        <v>213</v>
      </c>
      <c r="D352" s="75" t="s">
        <v>1264</v>
      </c>
      <c r="E352" s="75" t="s">
        <v>1264</v>
      </c>
      <c r="F352" s="78" t="s">
        <v>1264</v>
      </c>
    </row>
    <row r="353" spans="1:6" x14ac:dyDescent="0.3">
      <c r="A353" s="76">
        <v>1116468</v>
      </c>
      <c r="B353" t="s">
        <v>617</v>
      </c>
      <c r="C353" t="s">
        <v>213</v>
      </c>
      <c r="D353" s="75">
        <v>52656.01</v>
      </c>
      <c r="E353" s="75">
        <v>52656.01</v>
      </c>
      <c r="F353" s="78" t="s">
        <v>1264</v>
      </c>
    </row>
    <row r="354" spans="1:6" x14ac:dyDescent="0.3">
      <c r="A354" s="76">
        <v>1116494</v>
      </c>
      <c r="B354" t="s">
        <v>618</v>
      </c>
      <c r="C354" t="s">
        <v>213</v>
      </c>
      <c r="D354" s="75">
        <v>6884.29</v>
      </c>
      <c r="E354" s="75">
        <v>6884.29</v>
      </c>
      <c r="F354" s="78" t="s">
        <v>1264</v>
      </c>
    </row>
    <row r="355" spans="1:6" x14ac:dyDescent="0.3">
      <c r="A355" s="76">
        <v>1116495</v>
      </c>
      <c r="B355" t="s">
        <v>619</v>
      </c>
      <c r="C355" t="s">
        <v>213</v>
      </c>
      <c r="D355" s="75">
        <v>8173.3</v>
      </c>
      <c r="E355" s="75">
        <v>8173.3</v>
      </c>
      <c r="F355" s="78" t="s">
        <v>1264</v>
      </c>
    </row>
    <row r="356" spans="1:6" x14ac:dyDescent="0.3">
      <c r="A356" s="76">
        <v>1116496</v>
      </c>
      <c r="B356" t="s">
        <v>621</v>
      </c>
      <c r="C356" t="s">
        <v>213</v>
      </c>
      <c r="D356" s="75">
        <v>3354.12</v>
      </c>
      <c r="E356" s="75">
        <v>3354.12</v>
      </c>
      <c r="F356" s="78" t="s">
        <v>1264</v>
      </c>
    </row>
    <row r="357" spans="1:6" x14ac:dyDescent="0.3">
      <c r="A357" s="76">
        <v>1116540</v>
      </c>
      <c r="B357" t="s">
        <v>623</v>
      </c>
      <c r="C357" t="s">
        <v>213</v>
      </c>
      <c r="D357" s="75" t="s">
        <v>1264</v>
      </c>
      <c r="E357" s="75" t="s">
        <v>1264</v>
      </c>
      <c r="F357" s="78" t="s">
        <v>1264</v>
      </c>
    </row>
    <row r="358" spans="1:6" x14ac:dyDescent="0.3">
      <c r="A358" s="76">
        <v>1116541</v>
      </c>
      <c r="B358" t="s">
        <v>620</v>
      </c>
      <c r="C358" t="s">
        <v>213</v>
      </c>
      <c r="D358" s="75">
        <v>862658.17</v>
      </c>
      <c r="E358" s="75">
        <v>862658.17</v>
      </c>
      <c r="F358" s="78" t="s">
        <v>1264</v>
      </c>
    </row>
    <row r="359" spans="1:6" x14ac:dyDescent="0.3">
      <c r="A359" s="76">
        <v>1116542</v>
      </c>
      <c r="B359" t="s">
        <v>624</v>
      </c>
      <c r="C359" t="s">
        <v>213</v>
      </c>
      <c r="D359" s="75">
        <v>836493.12</v>
      </c>
      <c r="E359" s="75">
        <v>836493.12</v>
      </c>
      <c r="F359" s="78" t="s">
        <v>1264</v>
      </c>
    </row>
    <row r="360" spans="1:6" x14ac:dyDescent="0.3">
      <c r="A360" s="76">
        <v>1116543</v>
      </c>
      <c r="B360" t="s">
        <v>622</v>
      </c>
      <c r="C360" t="s">
        <v>213</v>
      </c>
      <c r="D360" s="75">
        <v>24760.34</v>
      </c>
      <c r="E360" s="75">
        <v>24760.34</v>
      </c>
      <c r="F360" s="78" t="s">
        <v>1264</v>
      </c>
    </row>
    <row r="361" spans="1:6" x14ac:dyDescent="0.3">
      <c r="A361" s="76">
        <v>1116544</v>
      </c>
      <c r="B361" t="s">
        <v>625</v>
      </c>
      <c r="C361" t="s">
        <v>213</v>
      </c>
      <c r="D361" s="75" t="s">
        <v>1264</v>
      </c>
      <c r="E361" s="75" t="s">
        <v>1264</v>
      </c>
      <c r="F361" s="78" t="s">
        <v>1264</v>
      </c>
    </row>
    <row r="362" spans="1:6" x14ac:dyDescent="0.3">
      <c r="A362" s="76">
        <v>1116545</v>
      </c>
      <c r="B362" t="s">
        <v>627</v>
      </c>
      <c r="C362" t="s">
        <v>213</v>
      </c>
      <c r="D362" s="75" t="s">
        <v>1264</v>
      </c>
      <c r="E362" s="75" t="s">
        <v>1264</v>
      </c>
      <c r="F362" s="78" t="s">
        <v>1264</v>
      </c>
    </row>
    <row r="363" spans="1:6" x14ac:dyDescent="0.3">
      <c r="A363" s="76">
        <v>1116546</v>
      </c>
      <c r="B363" t="s">
        <v>628</v>
      </c>
      <c r="C363" t="s">
        <v>213</v>
      </c>
      <c r="D363" s="75" t="s">
        <v>1264</v>
      </c>
      <c r="E363" s="75" t="s">
        <v>1264</v>
      </c>
      <c r="F363" s="78" t="s">
        <v>1264</v>
      </c>
    </row>
    <row r="364" spans="1:6" x14ac:dyDescent="0.3">
      <c r="A364" s="76">
        <v>1116547</v>
      </c>
      <c r="B364" t="s">
        <v>626</v>
      </c>
      <c r="C364" t="s">
        <v>213</v>
      </c>
      <c r="D364" s="75">
        <v>942615.01</v>
      </c>
      <c r="E364" s="75">
        <v>942615.01</v>
      </c>
      <c r="F364" s="78" t="s">
        <v>1264</v>
      </c>
    </row>
    <row r="365" spans="1:6" x14ac:dyDescent="0.3">
      <c r="A365" s="76">
        <v>1116623</v>
      </c>
      <c r="B365" t="s">
        <v>629</v>
      </c>
      <c r="C365" t="s">
        <v>213</v>
      </c>
      <c r="D365" s="75">
        <v>2758.46</v>
      </c>
      <c r="E365" s="75">
        <v>2758.46</v>
      </c>
      <c r="F365" s="78" t="s">
        <v>1264</v>
      </c>
    </row>
    <row r="366" spans="1:6" x14ac:dyDescent="0.3">
      <c r="A366" s="76">
        <v>1116637</v>
      </c>
      <c r="B366" t="s">
        <v>630</v>
      </c>
      <c r="C366" t="s">
        <v>213</v>
      </c>
      <c r="D366" s="75">
        <v>162157.88</v>
      </c>
      <c r="E366" s="75">
        <v>162157.88</v>
      </c>
      <c r="F366" s="78" t="s">
        <v>1264</v>
      </c>
    </row>
    <row r="367" spans="1:6" x14ac:dyDescent="0.3">
      <c r="A367" s="76">
        <v>1116638</v>
      </c>
      <c r="B367" t="s">
        <v>631</v>
      </c>
      <c r="C367" t="s">
        <v>213</v>
      </c>
      <c r="D367" s="75">
        <v>28070.55</v>
      </c>
      <c r="E367" s="75">
        <v>28070.55</v>
      </c>
      <c r="F367" s="78" t="s">
        <v>1264</v>
      </c>
    </row>
    <row r="368" spans="1:6" x14ac:dyDescent="0.3">
      <c r="A368" s="76">
        <v>1116639</v>
      </c>
      <c r="B368" t="s">
        <v>632</v>
      </c>
      <c r="C368" t="s">
        <v>213</v>
      </c>
      <c r="D368" s="75">
        <v>45004.17</v>
      </c>
      <c r="E368" s="75">
        <v>45004.17</v>
      </c>
      <c r="F368" s="78" t="s">
        <v>1264</v>
      </c>
    </row>
    <row r="369" spans="1:6" x14ac:dyDescent="0.3">
      <c r="A369" s="76">
        <v>1116640</v>
      </c>
      <c r="B369" t="s">
        <v>633</v>
      </c>
      <c r="C369" t="s">
        <v>213</v>
      </c>
      <c r="D369" s="75">
        <v>12792.27</v>
      </c>
      <c r="E369" s="75">
        <v>12792.27</v>
      </c>
      <c r="F369" s="78" t="s">
        <v>1264</v>
      </c>
    </row>
    <row r="370" spans="1:6" x14ac:dyDescent="0.3">
      <c r="A370" s="76">
        <v>1116641</v>
      </c>
      <c r="B370" t="s">
        <v>634</v>
      </c>
      <c r="C370" t="s">
        <v>213</v>
      </c>
      <c r="D370" s="75">
        <v>1701.02</v>
      </c>
      <c r="E370" s="75">
        <v>1701.02</v>
      </c>
      <c r="F370" s="78" t="s">
        <v>1264</v>
      </c>
    </row>
    <row r="371" spans="1:6" x14ac:dyDescent="0.3">
      <c r="A371" s="76">
        <v>1116642</v>
      </c>
      <c r="B371" t="s">
        <v>635</v>
      </c>
      <c r="C371" t="s">
        <v>213</v>
      </c>
      <c r="D371" s="75">
        <v>95186.14</v>
      </c>
      <c r="E371" s="75">
        <v>95186.14</v>
      </c>
      <c r="F371" s="78" t="s">
        <v>1264</v>
      </c>
    </row>
    <row r="372" spans="1:6" x14ac:dyDescent="0.3">
      <c r="A372" s="76">
        <v>1116643</v>
      </c>
      <c r="B372" t="s">
        <v>636</v>
      </c>
      <c r="C372" t="s">
        <v>213</v>
      </c>
      <c r="D372" s="75">
        <v>7987.47</v>
      </c>
      <c r="E372" s="75">
        <v>7987.47</v>
      </c>
      <c r="F372" s="78" t="s">
        <v>1264</v>
      </c>
    </row>
    <row r="373" spans="1:6" x14ac:dyDescent="0.3">
      <c r="A373" s="76">
        <v>1116651</v>
      </c>
      <c r="B373" t="s">
        <v>637</v>
      </c>
      <c r="C373" t="s">
        <v>213</v>
      </c>
      <c r="D373" s="75">
        <v>-19105.509999999998</v>
      </c>
      <c r="E373" s="75">
        <v>-19105.509999999998</v>
      </c>
      <c r="F373" s="78" t="s">
        <v>1264</v>
      </c>
    </row>
    <row r="374" spans="1:6" x14ac:dyDescent="0.3">
      <c r="A374" s="76">
        <v>1116652</v>
      </c>
      <c r="B374" t="s">
        <v>638</v>
      </c>
      <c r="C374" t="s">
        <v>213</v>
      </c>
      <c r="D374" s="75">
        <v>-43.46</v>
      </c>
      <c r="E374" s="75">
        <v>-43.46</v>
      </c>
      <c r="F374" s="78" t="s">
        <v>1264</v>
      </c>
    </row>
    <row r="375" spans="1:6" x14ac:dyDescent="0.3">
      <c r="A375" s="76">
        <v>1116804</v>
      </c>
      <c r="B375" t="s">
        <v>639</v>
      </c>
      <c r="C375" t="s">
        <v>213</v>
      </c>
      <c r="D375" s="75">
        <v>5849.24</v>
      </c>
      <c r="E375" s="75">
        <v>5849.24</v>
      </c>
      <c r="F375" s="78" t="s">
        <v>1264</v>
      </c>
    </row>
    <row r="376" spans="1:6" x14ac:dyDescent="0.3">
      <c r="A376" s="76">
        <v>1116806</v>
      </c>
      <c r="B376" t="s">
        <v>640</v>
      </c>
      <c r="C376" t="s">
        <v>213</v>
      </c>
      <c r="D376" s="75">
        <v>184937.55</v>
      </c>
      <c r="E376" s="75">
        <v>184937.55</v>
      </c>
      <c r="F376" s="78" t="s">
        <v>1264</v>
      </c>
    </row>
    <row r="377" spans="1:6" x14ac:dyDescent="0.3">
      <c r="A377" s="76">
        <v>1116870</v>
      </c>
      <c r="B377" t="s">
        <v>641</v>
      </c>
      <c r="C377" t="s">
        <v>213</v>
      </c>
      <c r="D377" s="75">
        <v>151653.4</v>
      </c>
      <c r="E377" s="75">
        <v>151653.4</v>
      </c>
      <c r="F377" s="78" t="s">
        <v>1264</v>
      </c>
    </row>
    <row r="378" spans="1:6" x14ac:dyDescent="0.3">
      <c r="A378" s="76">
        <v>1116886</v>
      </c>
      <c r="B378" t="s">
        <v>643</v>
      </c>
      <c r="C378" t="s">
        <v>213</v>
      </c>
      <c r="D378" s="75" t="s">
        <v>1264</v>
      </c>
      <c r="E378" s="75" t="s">
        <v>1264</v>
      </c>
      <c r="F378" s="78" t="s">
        <v>1264</v>
      </c>
    </row>
    <row r="379" spans="1:6" x14ac:dyDescent="0.3">
      <c r="A379" s="76">
        <v>1116887</v>
      </c>
      <c r="B379" t="s">
        <v>644</v>
      </c>
      <c r="C379" t="s">
        <v>213</v>
      </c>
      <c r="D379" s="75" t="s">
        <v>1264</v>
      </c>
      <c r="E379" s="75" t="s">
        <v>1264</v>
      </c>
      <c r="F379" s="78" t="s">
        <v>1264</v>
      </c>
    </row>
    <row r="380" spans="1:6" x14ac:dyDescent="0.3">
      <c r="A380" s="76">
        <v>1116888</v>
      </c>
      <c r="B380" t="s">
        <v>642</v>
      </c>
      <c r="C380" t="s">
        <v>213</v>
      </c>
      <c r="D380" s="75">
        <v>517444.03</v>
      </c>
      <c r="E380" s="75">
        <v>661000</v>
      </c>
      <c r="F380" s="78" t="s">
        <v>1264</v>
      </c>
    </row>
    <row r="381" spans="1:6" x14ac:dyDescent="0.3">
      <c r="A381" s="76">
        <v>1116894</v>
      </c>
      <c r="B381" t="s">
        <v>645</v>
      </c>
      <c r="C381" t="s">
        <v>213</v>
      </c>
      <c r="D381" s="75" t="s">
        <v>1264</v>
      </c>
      <c r="E381" s="75" t="s">
        <v>1264</v>
      </c>
      <c r="F381" s="78" t="s">
        <v>1264</v>
      </c>
    </row>
    <row r="382" spans="1:6" x14ac:dyDescent="0.3">
      <c r="A382" s="76">
        <v>1116938</v>
      </c>
      <c r="B382" t="s">
        <v>646</v>
      </c>
      <c r="C382" t="s">
        <v>213</v>
      </c>
      <c r="D382" s="75" t="s">
        <v>1264</v>
      </c>
      <c r="E382" s="75" t="s">
        <v>1264</v>
      </c>
      <c r="F382" s="78" t="s">
        <v>1264</v>
      </c>
    </row>
    <row r="383" spans="1:6" x14ac:dyDescent="0.3">
      <c r="A383" s="76">
        <v>1116945</v>
      </c>
      <c r="B383" t="s">
        <v>647</v>
      </c>
      <c r="C383" t="s">
        <v>213</v>
      </c>
      <c r="D383" s="75" t="s">
        <v>1264</v>
      </c>
      <c r="E383" s="75" t="s">
        <v>1264</v>
      </c>
      <c r="F383" s="78" t="s">
        <v>1264</v>
      </c>
    </row>
    <row r="384" spans="1:6" x14ac:dyDescent="0.3">
      <c r="A384" s="76">
        <v>1116956</v>
      </c>
      <c r="B384" t="s">
        <v>648</v>
      </c>
      <c r="C384" t="s">
        <v>213</v>
      </c>
      <c r="D384" s="75" t="s">
        <v>1264</v>
      </c>
      <c r="E384" s="75" t="s">
        <v>1264</v>
      </c>
      <c r="F384" s="78" t="s">
        <v>1264</v>
      </c>
    </row>
    <row r="385" spans="1:6" x14ac:dyDescent="0.3">
      <c r="A385" s="76">
        <v>1117147</v>
      </c>
      <c r="B385" t="s">
        <v>649</v>
      </c>
      <c r="C385" t="s">
        <v>213</v>
      </c>
      <c r="D385" s="75">
        <v>17716.71</v>
      </c>
      <c r="E385" s="75">
        <v>17716.71</v>
      </c>
      <c r="F385" s="78" t="s">
        <v>1264</v>
      </c>
    </row>
    <row r="386" spans="1:6" x14ac:dyDescent="0.3">
      <c r="A386" s="76">
        <v>1117165</v>
      </c>
      <c r="B386" t="s">
        <v>650</v>
      </c>
      <c r="C386" t="s">
        <v>213</v>
      </c>
      <c r="D386" s="75" t="s">
        <v>1264</v>
      </c>
      <c r="E386" s="75" t="s">
        <v>1264</v>
      </c>
      <c r="F386" s="78" t="s">
        <v>1264</v>
      </c>
    </row>
    <row r="387" spans="1:6" x14ac:dyDescent="0.3">
      <c r="A387" s="76">
        <v>1117166</v>
      </c>
      <c r="B387" t="s">
        <v>651</v>
      </c>
      <c r="C387" t="s">
        <v>213</v>
      </c>
      <c r="D387" s="75" t="s">
        <v>1264</v>
      </c>
      <c r="E387" s="75" t="s">
        <v>1264</v>
      </c>
      <c r="F387" s="78" t="s">
        <v>1264</v>
      </c>
    </row>
    <row r="388" spans="1:6" x14ac:dyDescent="0.3">
      <c r="A388" s="76">
        <v>1117245</v>
      </c>
      <c r="B388" t="s">
        <v>652</v>
      </c>
      <c r="C388" t="s">
        <v>213</v>
      </c>
      <c r="D388" s="75" t="s">
        <v>1264</v>
      </c>
      <c r="E388" s="75" t="s">
        <v>1264</v>
      </c>
      <c r="F388" s="78" t="s">
        <v>1264</v>
      </c>
    </row>
    <row r="389" spans="1:6" x14ac:dyDescent="0.3">
      <c r="A389" s="76">
        <v>1117246</v>
      </c>
      <c r="B389" t="s">
        <v>653</v>
      </c>
      <c r="C389" t="s">
        <v>213</v>
      </c>
      <c r="D389" s="75" t="s">
        <v>1264</v>
      </c>
      <c r="E389" s="75" t="s">
        <v>1264</v>
      </c>
      <c r="F389" s="78" t="s">
        <v>1264</v>
      </c>
    </row>
    <row r="390" spans="1:6" x14ac:dyDescent="0.3">
      <c r="A390" s="76">
        <v>1117247</v>
      </c>
      <c r="B390" t="s">
        <v>654</v>
      </c>
      <c r="C390" t="s">
        <v>213</v>
      </c>
      <c r="D390" s="75">
        <v>3870.96</v>
      </c>
      <c r="E390" s="75">
        <v>3870.96</v>
      </c>
      <c r="F390" s="78" t="s">
        <v>1264</v>
      </c>
    </row>
    <row r="391" spans="1:6" x14ac:dyDescent="0.3">
      <c r="A391" s="76">
        <v>1117248</v>
      </c>
      <c r="B391" t="s">
        <v>655</v>
      </c>
      <c r="C391" t="s">
        <v>213</v>
      </c>
      <c r="D391" s="75">
        <v>67582.289999999994</v>
      </c>
      <c r="E391" s="75">
        <v>67582.289999999994</v>
      </c>
      <c r="F391" s="78" t="s">
        <v>1264</v>
      </c>
    </row>
    <row r="392" spans="1:6" x14ac:dyDescent="0.3">
      <c r="A392" s="76">
        <v>1117249</v>
      </c>
      <c r="B392" t="s">
        <v>656</v>
      </c>
      <c r="C392" t="s">
        <v>213</v>
      </c>
      <c r="D392" s="75">
        <v>6462.98</v>
      </c>
      <c r="E392" s="75">
        <v>6462.98</v>
      </c>
      <c r="F392" s="78" t="s">
        <v>1264</v>
      </c>
    </row>
    <row r="393" spans="1:6" x14ac:dyDescent="0.3">
      <c r="A393" s="76">
        <v>1117250</v>
      </c>
      <c r="B393" t="s">
        <v>657</v>
      </c>
      <c r="C393" t="s">
        <v>213</v>
      </c>
      <c r="D393" s="75">
        <v>366.57</v>
      </c>
      <c r="E393" s="75">
        <v>366.57</v>
      </c>
      <c r="F393" s="78" t="s">
        <v>1264</v>
      </c>
    </row>
    <row r="394" spans="1:6" x14ac:dyDescent="0.3">
      <c r="A394" s="76">
        <v>1117251</v>
      </c>
      <c r="B394" t="s">
        <v>658</v>
      </c>
      <c r="C394" t="s">
        <v>213</v>
      </c>
      <c r="D394" s="75" t="s">
        <v>1264</v>
      </c>
      <c r="E394" s="75" t="s">
        <v>1264</v>
      </c>
      <c r="F394" s="78" t="s">
        <v>1264</v>
      </c>
    </row>
    <row r="395" spans="1:6" x14ac:dyDescent="0.3">
      <c r="A395" s="76">
        <v>1117252</v>
      </c>
      <c r="B395" t="s">
        <v>659</v>
      </c>
      <c r="C395" t="s">
        <v>213</v>
      </c>
      <c r="D395" s="75">
        <v>4099.0600000000004</v>
      </c>
      <c r="E395" s="75">
        <v>4099.0600000000004</v>
      </c>
      <c r="F395" s="78" t="s">
        <v>1264</v>
      </c>
    </row>
    <row r="396" spans="1:6" x14ac:dyDescent="0.3">
      <c r="A396" s="76">
        <v>1117253</v>
      </c>
      <c r="B396" t="s">
        <v>660</v>
      </c>
      <c r="C396" t="s">
        <v>213</v>
      </c>
      <c r="D396" s="75" t="s">
        <v>1264</v>
      </c>
      <c r="E396" s="75" t="s">
        <v>1264</v>
      </c>
      <c r="F396" s="78" t="s">
        <v>1264</v>
      </c>
    </row>
    <row r="397" spans="1:6" x14ac:dyDescent="0.3">
      <c r="A397" s="76">
        <v>1117254</v>
      </c>
      <c r="B397" t="s">
        <v>661</v>
      </c>
      <c r="C397" t="s">
        <v>213</v>
      </c>
      <c r="D397" s="75">
        <v>10035.89</v>
      </c>
      <c r="E397" s="75">
        <v>10035.89</v>
      </c>
      <c r="F397" s="78" t="s">
        <v>1264</v>
      </c>
    </row>
    <row r="398" spans="1:6" x14ac:dyDescent="0.3">
      <c r="A398" s="76">
        <v>1117830</v>
      </c>
      <c r="B398" t="s">
        <v>662</v>
      </c>
      <c r="C398" t="s">
        <v>213</v>
      </c>
      <c r="D398" s="75">
        <v>30915.599999999999</v>
      </c>
      <c r="E398" s="75">
        <v>30915.599999999999</v>
      </c>
      <c r="F398" s="78" t="s">
        <v>1264</v>
      </c>
    </row>
    <row r="399" spans="1:6" x14ac:dyDescent="0.3">
      <c r="A399" s="76">
        <v>1117869</v>
      </c>
      <c r="B399" t="s">
        <v>663</v>
      </c>
      <c r="C399" t="s">
        <v>213</v>
      </c>
      <c r="D399" s="75">
        <v>55623.51</v>
      </c>
      <c r="E399" s="75">
        <v>55623.51</v>
      </c>
      <c r="F399" s="78" t="s">
        <v>1264</v>
      </c>
    </row>
    <row r="400" spans="1:6" x14ac:dyDescent="0.3">
      <c r="A400" s="76">
        <v>1117870</v>
      </c>
      <c r="B400" t="s">
        <v>664</v>
      </c>
      <c r="C400" t="s">
        <v>213</v>
      </c>
      <c r="D400" s="75" t="s">
        <v>1264</v>
      </c>
      <c r="E400" s="75" t="s">
        <v>1264</v>
      </c>
      <c r="F400" s="78" t="s">
        <v>1264</v>
      </c>
    </row>
    <row r="401" spans="1:6" x14ac:dyDescent="0.3">
      <c r="A401" s="76">
        <v>1118099</v>
      </c>
      <c r="B401" t="s">
        <v>665</v>
      </c>
      <c r="C401" t="s">
        <v>213</v>
      </c>
      <c r="D401" s="75">
        <v>89547.05</v>
      </c>
      <c r="E401" s="75" t="s">
        <v>1264</v>
      </c>
      <c r="F401" s="78" t="s">
        <v>1264</v>
      </c>
    </row>
    <row r="402" spans="1:6" x14ac:dyDescent="0.3">
      <c r="A402" s="76">
        <v>1118131</v>
      </c>
      <c r="B402" t="s">
        <v>666</v>
      </c>
      <c r="C402" t="s">
        <v>213</v>
      </c>
      <c r="D402" s="75">
        <v>1902629.16</v>
      </c>
      <c r="E402" s="75">
        <v>1902629.16</v>
      </c>
      <c r="F402" s="78" t="s">
        <v>1264</v>
      </c>
    </row>
    <row r="403" spans="1:6" x14ac:dyDescent="0.3">
      <c r="A403" s="76">
        <v>1118226</v>
      </c>
      <c r="B403" t="s">
        <v>667</v>
      </c>
      <c r="C403" t="s">
        <v>213</v>
      </c>
      <c r="D403" s="75">
        <v>156827.97</v>
      </c>
      <c r="E403" s="75">
        <v>156827.97</v>
      </c>
      <c r="F403" s="78" t="s">
        <v>1264</v>
      </c>
    </row>
    <row r="404" spans="1:6" x14ac:dyDescent="0.3">
      <c r="A404" s="76">
        <v>1118634</v>
      </c>
      <c r="B404" t="s">
        <v>668</v>
      </c>
      <c r="C404" t="s">
        <v>213</v>
      </c>
      <c r="D404" s="75">
        <v>375759.16</v>
      </c>
      <c r="E404" s="75">
        <v>375759.16</v>
      </c>
      <c r="F404" s="78" t="s">
        <v>1264</v>
      </c>
    </row>
    <row r="405" spans="1:6" x14ac:dyDescent="0.3">
      <c r="A405" s="76">
        <v>1118635</v>
      </c>
      <c r="B405" t="s">
        <v>669</v>
      </c>
      <c r="C405" t="s">
        <v>213</v>
      </c>
      <c r="D405" s="75">
        <v>502897.96</v>
      </c>
      <c r="E405" s="75">
        <v>502897.96</v>
      </c>
      <c r="F405" s="78" t="s">
        <v>1264</v>
      </c>
    </row>
    <row r="406" spans="1:6" x14ac:dyDescent="0.3">
      <c r="A406" s="76">
        <v>1118636</v>
      </c>
      <c r="B406" t="s">
        <v>670</v>
      </c>
      <c r="C406" t="s">
        <v>213</v>
      </c>
      <c r="D406" s="75">
        <v>406355.52</v>
      </c>
      <c r="E406" s="75">
        <v>406355.52</v>
      </c>
      <c r="F406" s="78" t="s">
        <v>1264</v>
      </c>
    </row>
    <row r="407" spans="1:6" x14ac:dyDescent="0.3">
      <c r="A407" s="76">
        <v>1118637</v>
      </c>
      <c r="B407" t="s">
        <v>671</v>
      </c>
      <c r="C407" t="s">
        <v>213</v>
      </c>
      <c r="D407" s="75">
        <v>422131.52</v>
      </c>
      <c r="E407" s="75">
        <v>422131.52</v>
      </c>
      <c r="F407" s="78" t="s">
        <v>1264</v>
      </c>
    </row>
    <row r="408" spans="1:6" x14ac:dyDescent="0.3">
      <c r="A408" s="76">
        <v>1118638</v>
      </c>
      <c r="B408" t="s">
        <v>672</v>
      </c>
      <c r="C408" t="s">
        <v>213</v>
      </c>
      <c r="D408" s="75">
        <v>1134597.6200000001</v>
      </c>
      <c r="E408" s="75">
        <v>1134597.6200000001</v>
      </c>
      <c r="F408" s="78" t="s">
        <v>1264</v>
      </c>
    </row>
    <row r="409" spans="1:6" x14ac:dyDescent="0.3">
      <c r="A409" s="76">
        <v>1118664</v>
      </c>
      <c r="B409" t="s">
        <v>673</v>
      </c>
      <c r="C409" t="s">
        <v>213</v>
      </c>
      <c r="D409" s="75" t="s">
        <v>1264</v>
      </c>
      <c r="E409" s="75" t="s">
        <v>1264</v>
      </c>
      <c r="F409" s="78" t="s">
        <v>1264</v>
      </c>
    </row>
    <row r="410" spans="1:6" x14ac:dyDescent="0.3">
      <c r="A410" s="76">
        <v>1118689</v>
      </c>
      <c r="B410" t="s">
        <v>674</v>
      </c>
      <c r="C410" t="s">
        <v>213</v>
      </c>
      <c r="D410" s="75">
        <v>78761.509999999995</v>
      </c>
      <c r="E410" s="75">
        <v>78761.509999999995</v>
      </c>
      <c r="F410" s="78" t="s">
        <v>1264</v>
      </c>
    </row>
    <row r="411" spans="1:6" x14ac:dyDescent="0.3">
      <c r="A411" s="76">
        <v>1118796</v>
      </c>
      <c r="B411" t="s">
        <v>675</v>
      </c>
      <c r="C411" t="s">
        <v>213</v>
      </c>
      <c r="D411" s="75">
        <v>85374.79</v>
      </c>
      <c r="E411" s="75">
        <v>85374.79</v>
      </c>
      <c r="F411" s="78" t="s">
        <v>1264</v>
      </c>
    </row>
    <row r="412" spans="1:6" x14ac:dyDescent="0.3">
      <c r="A412" s="76">
        <v>1119111</v>
      </c>
      <c r="B412" t="s">
        <v>676</v>
      </c>
      <c r="C412" t="s">
        <v>213</v>
      </c>
      <c r="D412" s="75">
        <v>45390.33</v>
      </c>
      <c r="E412" s="75">
        <v>45390.33</v>
      </c>
      <c r="F412" s="78" t="s">
        <v>1264</v>
      </c>
    </row>
    <row r="413" spans="1:6" x14ac:dyDescent="0.3">
      <c r="A413" s="76">
        <v>1119296</v>
      </c>
      <c r="B413" t="s">
        <v>677</v>
      </c>
      <c r="C413" t="s">
        <v>213</v>
      </c>
      <c r="D413" s="75">
        <v>288551.09999999998</v>
      </c>
      <c r="E413" s="75">
        <v>288551.09999999998</v>
      </c>
      <c r="F413" s="78" t="s">
        <v>1264</v>
      </c>
    </row>
    <row r="414" spans="1:6" x14ac:dyDescent="0.3">
      <c r="A414" s="76">
        <v>1119297</v>
      </c>
      <c r="B414" t="s">
        <v>678</v>
      </c>
      <c r="C414" t="s">
        <v>213</v>
      </c>
      <c r="D414" s="75">
        <v>314836.31</v>
      </c>
      <c r="E414" s="75">
        <v>314836.31</v>
      </c>
      <c r="F414" s="78" t="s">
        <v>1264</v>
      </c>
    </row>
    <row r="415" spans="1:6" x14ac:dyDescent="0.3">
      <c r="A415" s="76">
        <v>1119298</v>
      </c>
      <c r="B415" t="s">
        <v>679</v>
      </c>
      <c r="C415" t="s">
        <v>213</v>
      </c>
      <c r="D415" s="75">
        <v>1506147.94</v>
      </c>
      <c r="E415" s="75">
        <v>1506147.94</v>
      </c>
      <c r="F415" s="78" t="s">
        <v>1264</v>
      </c>
    </row>
    <row r="416" spans="1:6" x14ac:dyDescent="0.3">
      <c r="A416" s="76">
        <v>1119299</v>
      </c>
      <c r="B416" t="s">
        <v>680</v>
      </c>
      <c r="C416" t="s">
        <v>213</v>
      </c>
      <c r="D416" s="75">
        <v>641343.25</v>
      </c>
      <c r="E416" s="75">
        <v>641343.25</v>
      </c>
      <c r="F416" s="78" t="s">
        <v>1264</v>
      </c>
    </row>
    <row r="417" spans="1:6" x14ac:dyDescent="0.3">
      <c r="A417" s="76">
        <v>1119414</v>
      </c>
      <c r="B417" t="s">
        <v>681</v>
      </c>
      <c r="C417" t="s">
        <v>213</v>
      </c>
      <c r="D417" s="75">
        <v>496257.78</v>
      </c>
      <c r="E417" s="75">
        <v>496257.78</v>
      </c>
      <c r="F417" s="78" t="s">
        <v>1264</v>
      </c>
    </row>
    <row r="418" spans="1:6" x14ac:dyDescent="0.3">
      <c r="A418" s="76">
        <v>1120153</v>
      </c>
      <c r="B418" t="s">
        <v>682</v>
      </c>
      <c r="C418" t="s">
        <v>213</v>
      </c>
      <c r="D418" s="75">
        <v>966078.86</v>
      </c>
      <c r="E418" s="75">
        <v>966078.86</v>
      </c>
      <c r="F418" s="78" t="s">
        <v>1264</v>
      </c>
    </row>
    <row r="419" spans="1:6" x14ac:dyDescent="0.3">
      <c r="A419" s="76">
        <v>1120167</v>
      </c>
      <c r="B419" t="s">
        <v>683</v>
      </c>
      <c r="C419" t="s">
        <v>213</v>
      </c>
      <c r="D419" s="75" t="s">
        <v>1264</v>
      </c>
      <c r="E419" s="75" t="s">
        <v>1264</v>
      </c>
      <c r="F419" s="78" t="s">
        <v>1264</v>
      </c>
    </row>
    <row r="420" spans="1:6" x14ac:dyDescent="0.3">
      <c r="A420" s="76">
        <v>1120168</v>
      </c>
      <c r="B420" t="s">
        <v>684</v>
      </c>
      <c r="C420" t="s">
        <v>213</v>
      </c>
      <c r="D420" s="75">
        <v>6977.74</v>
      </c>
      <c r="E420" s="75">
        <v>6977.74</v>
      </c>
      <c r="F420" s="78" t="s">
        <v>1264</v>
      </c>
    </row>
    <row r="421" spans="1:6" x14ac:dyDescent="0.3">
      <c r="A421" s="76">
        <v>1120169</v>
      </c>
      <c r="B421" t="s">
        <v>685</v>
      </c>
      <c r="C421" t="s">
        <v>213</v>
      </c>
      <c r="D421" s="75">
        <v>506340.99</v>
      </c>
      <c r="E421" s="75">
        <v>506340.99</v>
      </c>
      <c r="F421" s="78" t="s">
        <v>1264</v>
      </c>
    </row>
    <row r="422" spans="1:6" x14ac:dyDescent="0.3">
      <c r="A422" s="76">
        <v>1120170</v>
      </c>
      <c r="B422" t="s">
        <v>686</v>
      </c>
      <c r="C422" t="s">
        <v>213</v>
      </c>
      <c r="D422" s="75">
        <v>100743.42</v>
      </c>
      <c r="E422" s="75">
        <v>100743.42</v>
      </c>
      <c r="F422" s="78" t="s">
        <v>1264</v>
      </c>
    </row>
    <row r="423" spans="1:6" x14ac:dyDescent="0.3">
      <c r="A423" s="76">
        <v>1120319</v>
      </c>
      <c r="B423" t="s">
        <v>687</v>
      </c>
      <c r="C423" t="s">
        <v>213</v>
      </c>
      <c r="D423" s="75">
        <v>120439.7</v>
      </c>
      <c r="E423" s="75">
        <v>120439.7</v>
      </c>
      <c r="F423" s="78" t="s">
        <v>1264</v>
      </c>
    </row>
    <row r="424" spans="1:6" x14ac:dyDescent="0.3">
      <c r="A424" s="76">
        <v>1120320</v>
      </c>
      <c r="B424" t="s">
        <v>688</v>
      </c>
      <c r="C424" t="s">
        <v>213</v>
      </c>
      <c r="D424" s="75">
        <v>345020.68</v>
      </c>
      <c r="E424" s="75">
        <v>345020.68</v>
      </c>
      <c r="F424" s="78" t="s">
        <v>1264</v>
      </c>
    </row>
    <row r="425" spans="1:6" x14ac:dyDescent="0.3">
      <c r="A425" s="76">
        <v>1120321</v>
      </c>
      <c r="B425" t="s">
        <v>689</v>
      </c>
      <c r="C425" t="s">
        <v>213</v>
      </c>
      <c r="D425" s="75">
        <v>77939.77</v>
      </c>
      <c r="E425" s="75">
        <v>77939.77</v>
      </c>
      <c r="F425" s="78" t="s">
        <v>1264</v>
      </c>
    </row>
    <row r="426" spans="1:6" x14ac:dyDescent="0.3">
      <c r="A426" s="76">
        <v>1120322</v>
      </c>
      <c r="B426" t="s">
        <v>690</v>
      </c>
      <c r="C426" t="s">
        <v>213</v>
      </c>
      <c r="D426" s="75">
        <v>244801.63</v>
      </c>
      <c r="E426" s="75">
        <v>244801.63</v>
      </c>
      <c r="F426" s="78" t="s">
        <v>1264</v>
      </c>
    </row>
    <row r="427" spans="1:6" x14ac:dyDescent="0.3">
      <c r="A427" s="76">
        <v>1120867</v>
      </c>
      <c r="B427" t="s">
        <v>691</v>
      </c>
      <c r="C427" t="s">
        <v>213</v>
      </c>
      <c r="D427" s="75">
        <v>34604.82</v>
      </c>
      <c r="E427" s="75">
        <v>34604.82</v>
      </c>
      <c r="F427" s="78" t="s">
        <v>1264</v>
      </c>
    </row>
    <row r="428" spans="1:6" x14ac:dyDescent="0.3">
      <c r="A428" s="76">
        <v>1121109</v>
      </c>
      <c r="B428" t="s">
        <v>692</v>
      </c>
      <c r="C428" t="s">
        <v>213</v>
      </c>
      <c r="D428" s="75">
        <v>316803.84000000003</v>
      </c>
      <c r="E428" s="75">
        <v>316803.84000000003</v>
      </c>
      <c r="F428" s="78" t="s">
        <v>1264</v>
      </c>
    </row>
    <row r="429" spans="1:6" x14ac:dyDescent="0.3">
      <c r="A429" s="76">
        <v>1121138</v>
      </c>
      <c r="B429" t="s">
        <v>693</v>
      </c>
      <c r="C429" t="s">
        <v>213</v>
      </c>
      <c r="D429" s="75" t="s">
        <v>1264</v>
      </c>
      <c r="E429" s="75" t="s">
        <v>1264</v>
      </c>
      <c r="F429" s="78" t="s">
        <v>1264</v>
      </c>
    </row>
    <row r="430" spans="1:6" x14ac:dyDescent="0.3">
      <c r="A430" s="76">
        <v>1121139</v>
      </c>
      <c r="B430" t="s">
        <v>694</v>
      </c>
      <c r="C430" t="s">
        <v>213</v>
      </c>
      <c r="D430" s="75" t="s">
        <v>1264</v>
      </c>
      <c r="E430" s="75" t="s">
        <v>1264</v>
      </c>
      <c r="F430" s="78" t="s">
        <v>1264</v>
      </c>
    </row>
    <row r="431" spans="1:6" x14ac:dyDescent="0.3">
      <c r="A431" s="76">
        <v>1121140</v>
      </c>
      <c r="B431" t="s">
        <v>695</v>
      </c>
      <c r="C431" t="s">
        <v>213</v>
      </c>
      <c r="D431" s="75" t="s">
        <v>1264</v>
      </c>
      <c r="E431" s="75" t="s">
        <v>1264</v>
      </c>
      <c r="F431" s="78" t="s">
        <v>1264</v>
      </c>
    </row>
    <row r="432" spans="1:6" x14ac:dyDescent="0.3">
      <c r="A432" s="76">
        <v>1121141</v>
      </c>
      <c r="B432" t="s">
        <v>696</v>
      </c>
      <c r="C432" t="s">
        <v>213</v>
      </c>
      <c r="D432" s="75" t="s">
        <v>1264</v>
      </c>
      <c r="E432" s="75" t="s">
        <v>1264</v>
      </c>
      <c r="F432" s="78" t="s">
        <v>1264</v>
      </c>
    </row>
    <row r="433" spans="1:6" x14ac:dyDescent="0.3">
      <c r="A433" s="76">
        <v>1121203</v>
      </c>
      <c r="B433" t="s">
        <v>697</v>
      </c>
      <c r="C433" t="s">
        <v>213</v>
      </c>
      <c r="D433" s="75">
        <v>96410.92</v>
      </c>
      <c r="E433" s="75">
        <v>96410.92</v>
      </c>
      <c r="F433" s="78" t="s">
        <v>1264</v>
      </c>
    </row>
    <row r="434" spans="1:6" x14ac:dyDescent="0.3">
      <c r="A434" s="76">
        <v>1121224</v>
      </c>
      <c r="B434" t="s">
        <v>698</v>
      </c>
      <c r="C434" t="s">
        <v>213</v>
      </c>
      <c r="D434" s="75">
        <v>18908.61</v>
      </c>
      <c r="E434" s="75">
        <v>18908.61</v>
      </c>
      <c r="F434" s="78" t="s">
        <v>1264</v>
      </c>
    </row>
    <row r="435" spans="1:6" x14ac:dyDescent="0.3">
      <c r="A435" s="76">
        <v>1121428</v>
      </c>
      <c r="B435" t="s">
        <v>699</v>
      </c>
      <c r="C435" t="s">
        <v>213</v>
      </c>
      <c r="D435" s="75">
        <v>212751.75</v>
      </c>
      <c r="E435" s="75">
        <v>212751.75</v>
      </c>
      <c r="F435" s="78" t="s">
        <v>1264</v>
      </c>
    </row>
    <row r="436" spans="1:6" x14ac:dyDescent="0.3">
      <c r="A436" s="76">
        <v>1121437</v>
      </c>
      <c r="B436" t="s">
        <v>700</v>
      </c>
      <c r="C436" t="s">
        <v>213</v>
      </c>
      <c r="D436" s="75">
        <v>5227.32</v>
      </c>
      <c r="E436" s="75">
        <v>5227.32</v>
      </c>
      <c r="F436" s="78" t="s">
        <v>1264</v>
      </c>
    </row>
    <row r="437" spans="1:6" x14ac:dyDescent="0.3">
      <c r="A437" s="76">
        <v>1121601</v>
      </c>
      <c r="B437" t="s">
        <v>701</v>
      </c>
      <c r="C437" t="s">
        <v>213</v>
      </c>
      <c r="D437" s="75">
        <v>27378.78</v>
      </c>
      <c r="E437" s="75">
        <v>27378.78</v>
      </c>
      <c r="F437" s="78" t="s">
        <v>1264</v>
      </c>
    </row>
    <row r="438" spans="1:6" x14ac:dyDescent="0.3">
      <c r="A438" s="76">
        <v>1121699</v>
      </c>
      <c r="B438" t="s">
        <v>702</v>
      </c>
      <c r="C438" t="s">
        <v>213</v>
      </c>
      <c r="D438" s="75">
        <v>410053.56</v>
      </c>
      <c r="E438" s="75">
        <v>410053.56</v>
      </c>
      <c r="F438" s="78" t="s">
        <v>1264</v>
      </c>
    </row>
    <row r="439" spans="1:6" x14ac:dyDescent="0.3">
      <c r="A439" s="76">
        <v>1121701</v>
      </c>
      <c r="B439" t="s">
        <v>703</v>
      </c>
      <c r="C439" t="s">
        <v>213</v>
      </c>
      <c r="D439" s="75">
        <v>9526.85</v>
      </c>
      <c r="E439" s="75">
        <v>9526.85</v>
      </c>
      <c r="F439" s="78" t="s">
        <v>1264</v>
      </c>
    </row>
    <row r="440" spans="1:6" x14ac:dyDescent="0.3">
      <c r="A440" s="76">
        <v>1121702</v>
      </c>
      <c r="B440" t="s">
        <v>705</v>
      </c>
      <c r="C440" t="s">
        <v>213</v>
      </c>
      <c r="D440" s="75">
        <v>13998.35</v>
      </c>
      <c r="E440" s="75">
        <v>13998.35</v>
      </c>
      <c r="F440" s="78" t="s">
        <v>1264</v>
      </c>
    </row>
    <row r="441" spans="1:6" x14ac:dyDescent="0.3">
      <c r="A441" s="76">
        <v>1121776</v>
      </c>
      <c r="B441" t="s">
        <v>708</v>
      </c>
      <c r="C441" t="s">
        <v>213</v>
      </c>
      <c r="D441" s="75">
        <v>73216.679999999993</v>
      </c>
      <c r="E441" s="75">
        <v>73216.679999999993</v>
      </c>
      <c r="F441" s="78" t="s">
        <v>1264</v>
      </c>
    </row>
    <row r="442" spans="1:6" x14ac:dyDescent="0.3">
      <c r="A442" s="76">
        <v>1121897</v>
      </c>
      <c r="B442" t="s">
        <v>704</v>
      </c>
      <c r="C442" t="s">
        <v>213</v>
      </c>
      <c r="D442" s="75">
        <v>126917.24</v>
      </c>
      <c r="E442" s="75">
        <v>126917.24</v>
      </c>
      <c r="F442" s="78" t="s">
        <v>1264</v>
      </c>
    </row>
    <row r="443" spans="1:6" x14ac:dyDescent="0.3">
      <c r="A443" s="76">
        <v>1121898</v>
      </c>
      <c r="B443" t="s">
        <v>709</v>
      </c>
      <c r="C443" t="s">
        <v>213</v>
      </c>
      <c r="D443" s="75">
        <v>245390.25</v>
      </c>
      <c r="E443" s="75">
        <v>245390.25</v>
      </c>
      <c r="F443" s="78" t="s">
        <v>1264</v>
      </c>
    </row>
    <row r="444" spans="1:6" x14ac:dyDescent="0.3">
      <c r="A444" s="76">
        <v>1121899</v>
      </c>
      <c r="B444" t="s">
        <v>706</v>
      </c>
      <c r="C444" t="s">
        <v>213</v>
      </c>
      <c r="D444" s="75">
        <v>230664.67</v>
      </c>
      <c r="E444" s="75">
        <v>230664.67</v>
      </c>
      <c r="F444" s="78" t="s">
        <v>1264</v>
      </c>
    </row>
    <row r="445" spans="1:6" x14ac:dyDescent="0.3">
      <c r="A445" s="76">
        <v>1121900</v>
      </c>
      <c r="B445" t="s">
        <v>707</v>
      </c>
      <c r="C445" t="s">
        <v>213</v>
      </c>
      <c r="D445" s="75">
        <v>215984.16</v>
      </c>
      <c r="E445" s="75">
        <v>215984.16</v>
      </c>
      <c r="F445" s="78" t="s">
        <v>1264</v>
      </c>
    </row>
    <row r="446" spans="1:6" x14ac:dyDescent="0.3">
      <c r="A446" s="76">
        <v>1121901</v>
      </c>
      <c r="B446" t="s">
        <v>710</v>
      </c>
      <c r="C446" t="s">
        <v>213</v>
      </c>
      <c r="D446" s="75">
        <v>980203.48</v>
      </c>
      <c r="E446" s="75">
        <v>980203.48</v>
      </c>
      <c r="F446" s="78" t="s">
        <v>1264</v>
      </c>
    </row>
    <row r="447" spans="1:6" x14ac:dyDescent="0.3">
      <c r="A447" s="76">
        <v>1122199</v>
      </c>
      <c r="B447" t="s">
        <v>711</v>
      </c>
      <c r="C447" t="s">
        <v>213</v>
      </c>
      <c r="D447" s="75">
        <v>24648.16</v>
      </c>
      <c r="E447" s="75">
        <v>24648.16</v>
      </c>
      <c r="F447" s="78" t="s">
        <v>1264</v>
      </c>
    </row>
    <row r="448" spans="1:6" x14ac:dyDescent="0.3">
      <c r="A448" s="76">
        <v>1122200</v>
      </c>
      <c r="B448" t="s">
        <v>712</v>
      </c>
      <c r="C448" t="s">
        <v>213</v>
      </c>
      <c r="D448" s="75">
        <v>19552.419999999998</v>
      </c>
      <c r="E448" s="75">
        <v>19552.419999999998</v>
      </c>
      <c r="F448" s="78" t="s">
        <v>1264</v>
      </c>
    </row>
    <row r="449" spans="1:6" x14ac:dyDescent="0.3">
      <c r="A449" s="76">
        <v>1122309</v>
      </c>
      <c r="B449" t="s">
        <v>713</v>
      </c>
      <c r="C449" t="s">
        <v>213</v>
      </c>
      <c r="D449" s="75">
        <v>328950.55</v>
      </c>
      <c r="E449" s="75">
        <v>328950.55</v>
      </c>
      <c r="F449" s="78" t="s">
        <v>1264</v>
      </c>
    </row>
    <row r="450" spans="1:6" x14ac:dyDescent="0.3">
      <c r="A450" s="76">
        <v>1122327</v>
      </c>
      <c r="B450" t="s">
        <v>714</v>
      </c>
      <c r="C450" t="s">
        <v>213</v>
      </c>
      <c r="D450" s="75">
        <v>56663.01</v>
      </c>
      <c r="E450" s="75">
        <v>56663.01</v>
      </c>
      <c r="F450" s="78" t="s">
        <v>1264</v>
      </c>
    </row>
    <row r="451" spans="1:6" x14ac:dyDescent="0.3">
      <c r="A451" s="76">
        <v>1122354</v>
      </c>
      <c r="B451" t="s">
        <v>715</v>
      </c>
      <c r="C451" t="s">
        <v>213</v>
      </c>
      <c r="D451" s="75">
        <v>615778.56999999995</v>
      </c>
      <c r="E451" s="75">
        <v>615778.56999999995</v>
      </c>
      <c r="F451" s="78" t="s">
        <v>1264</v>
      </c>
    </row>
    <row r="452" spans="1:6" x14ac:dyDescent="0.3">
      <c r="A452" s="76">
        <v>1122355</v>
      </c>
      <c r="B452" t="s">
        <v>716</v>
      </c>
      <c r="C452" t="s">
        <v>213</v>
      </c>
      <c r="D452" s="75">
        <v>248733.5</v>
      </c>
      <c r="E452" s="75">
        <v>248733.5</v>
      </c>
      <c r="F452" s="78" t="s">
        <v>1264</v>
      </c>
    </row>
    <row r="453" spans="1:6" x14ac:dyDescent="0.3">
      <c r="A453" s="76">
        <v>1122356</v>
      </c>
      <c r="B453" t="s">
        <v>717</v>
      </c>
      <c r="C453" t="s">
        <v>213</v>
      </c>
      <c r="D453" s="75">
        <v>3931.74</v>
      </c>
      <c r="E453" s="75">
        <v>3931.74</v>
      </c>
      <c r="F453" s="78" t="s">
        <v>1264</v>
      </c>
    </row>
    <row r="454" spans="1:6" x14ac:dyDescent="0.3">
      <c r="A454" s="76">
        <v>1122727</v>
      </c>
      <c r="B454" t="s">
        <v>718</v>
      </c>
      <c r="C454" t="s">
        <v>213</v>
      </c>
      <c r="D454" s="75">
        <v>446799.7</v>
      </c>
      <c r="E454" s="75">
        <v>446799.7</v>
      </c>
      <c r="F454" s="78" t="s">
        <v>1264</v>
      </c>
    </row>
    <row r="455" spans="1:6" x14ac:dyDescent="0.3">
      <c r="A455" s="76">
        <v>1122728</v>
      </c>
      <c r="B455" t="s">
        <v>719</v>
      </c>
      <c r="C455" t="s">
        <v>213</v>
      </c>
      <c r="D455" s="75">
        <v>456283.24</v>
      </c>
      <c r="E455" s="75">
        <v>456283.24</v>
      </c>
      <c r="F455" s="78" t="s">
        <v>1264</v>
      </c>
    </row>
    <row r="456" spans="1:6" x14ac:dyDescent="0.3">
      <c r="A456" s="76">
        <v>1122729</v>
      </c>
      <c r="B456" t="s">
        <v>720</v>
      </c>
      <c r="C456" t="s">
        <v>213</v>
      </c>
      <c r="D456" s="75">
        <v>624877.59</v>
      </c>
      <c r="E456" s="75">
        <v>624877.59</v>
      </c>
      <c r="F456" s="78" t="s">
        <v>1264</v>
      </c>
    </row>
    <row r="457" spans="1:6" x14ac:dyDescent="0.3">
      <c r="A457" s="76">
        <v>1122730</v>
      </c>
      <c r="B457" t="s">
        <v>721</v>
      </c>
      <c r="C457" t="s">
        <v>213</v>
      </c>
      <c r="D457" s="75">
        <v>651417.46</v>
      </c>
      <c r="E457" s="75">
        <v>651417.46</v>
      </c>
      <c r="F457" s="78" t="s">
        <v>1264</v>
      </c>
    </row>
    <row r="458" spans="1:6" x14ac:dyDescent="0.3">
      <c r="A458" s="76">
        <v>1122731</v>
      </c>
      <c r="B458" t="s">
        <v>722</v>
      </c>
      <c r="C458" t="s">
        <v>213</v>
      </c>
      <c r="D458" s="75">
        <v>902276.35</v>
      </c>
      <c r="E458" s="75">
        <v>902276.35</v>
      </c>
      <c r="F458" s="78" t="s">
        <v>1264</v>
      </c>
    </row>
    <row r="459" spans="1:6" x14ac:dyDescent="0.3">
      <c r="A459" s="76">
        <v>1122907</v>
      </c>
      <c r="B459" t="s">
        <v>723</v>
      </c>
      <c r="C459" t="s">
        <v>213</v>
      </c>
      <c r="D459" s="75">
        <v>807.02</v>
      </c>
      <c r="E459" s="75">
        <v>807.02</v>
      </c>
      <c r="F459" s="78" t="s">
        <v>1264</v>
      </c>
    </row>
    <row r="460" spans="1:6" x14ac:dyDescent="0.3">
      <c r="A460" s="76">
        <v>1122908</v>
      </c>
      <c r="B460" t="s">
        <v>724</v>
      </c>
      <c r="C460" t="s">
        <v>213</v>
      </c>
      <c r="D460" s="75">
        <v>47620.21</v>
      </c>
      <c r="E460" s="75">
        <v>47620.21</v>
      </c>
      <c r="F460" s="78" t="s">
        <v>1264</v>
      </c>
    </row>
    <row r="461" spans="1:6" x14ac:dyDescent="0.3">
      <c r="A461" s="76">
        <v>1122909</v>
      </c>
      <c r="B461" t="s">
        <v>725</v>
      </c>
      <c r="C461" t="s">
        <v>213</v>
      </c>
      <c r="D461" s="75">
        <v>6812.33</v>
      </c>
      <c r="E461" s="75">
        <v>6812.33</v>
      </c>
      <c r="F461" s="78" t="s">
        <v>1264</v>
      </c>
    </row>
    <row r="462" spans="1:6" x14ac:dyDescent="0.3">
      <c r="A462" s="76">
        <v>1122910</v>
      </c>
      <c r="B462" t="s">
        <v>726</v>
      </c>
      <c r="C462" t="s">
        <v>213</v>
      </c>
      <c r="D462" s="75">
        <v>23623.61</v>
      </c>
      <c r="E462" s="75">
        <v>23623.61</v>
      </c>
      <c r="F462" s="78" t="s">
        <v>1264</v>
      </c>
    </row>
    <row r="463" spans="1:6" x14ac:dyDescent="0.3">
      <c r="A463" s="76">
        <v>1122911</v>
      </c>
      <c r="B463" t="s">
        <v>727</v>
      </c>
      <c r="C463" t="s">
        <v>213</v>
      </c>
      <c r="D463" s="75" t="s">
        <v>1264</v>
      </c>
      <c r="E463" s="75" t="s">
        <v>1264</v>
      </c>
      <c r="F463" s="78" t="s">
        <v>1264</v>
      </c>
    </row>
    <row r="464" spans="1:6" x14ac:dyDescent="0.3">
      <c r="A464" s="76">
        <v>1122912</v>
      </c>
      <c r="B464" t="s">
        <v>729</v>
      </c>
      <c r="C464" t="s">
        <v>213</v>
      </c>
      <c r="D464" s="75">
        <v>60323.74</v>
      </c>
      <c r="E464" s="75">
        <v>60323.74</v>
      </c>
      <c r="F464" s="78" t="s">
        <v>1264</v>
      </c>
    </row>
    <row r="465" spans="1:6" x14ac:dyDescent="0.3">
      <c r="A465" s="76">
        <v>1122928</v>
      </c>
      <c r="B465" t="s">
        <v>730</v>
      </c>
      <c r="C465" t="s">
        <v>213</v>
      </c>
      <c r="D465" s="75" t="s">
        <v>1264</v>
      </c>
      <c r="E465" s="75" t="s">
        <v>1264</v>
      </c>
      <c r="F465" s="78" t="s">
        <v>1264</v>
      </c>
    </row>
    <row r="466" spans="1:6" x14ac:dyDescent="0.3">
      <c r="A466" s="76">
        <v>1123047</v>
      </c>
      <c r="B466" t="s">
        <v>728</v>
      </c>
      <c r="C466" t="s">
        <v>213</v>
      </c>
      <c r="D466" s="75">
        <v>433150.38</v>
      </c>
      <c r="E466" s="75">
        <v>433150.38</v>
      </c>
      <c r="F466" s="78" t="s">
        <v>1264</v>
      </c>
    </row>
    <row r="467" spans="1:6" x14ac:dyDescent="0.3">
      <c r="A467" s="76">
        <v>1123183</v>
      </c>
      <c r="B467" t="s">
        <v>731</v>
      </c>
      <c r="C467" t="s">
        <v>213</v>
      </c>
      <c r="D467" s="75">
        <v>479738.49</v>
      </c>
      <c r="E467" s="75">
        <v>479738.49</v>
      </c>
      <c r="F467" s="78" t="s">
        <v>1264</v>
      </c>
    </row>
    <row r="468" spans="1:6" x14ac:dyDescent="0.3">
      <c r="A468" s="76">
        <v>1123184</v>
      </c>
      <c r="B468" t="s">
        <v>732</v>
      </c>
      <c r="C468" t="s">
        <v>213</v>
      </c>
      <c r="D468" s="75">
        <v>63879.91</v>
      </c>
      <c r="E468" s="75">
        <v>63879.91</v>
      </c>
      <c r="F468" s="78" t="s">
        <v>1264</v>
      </c>
    </row>
    <row r="469" spans="1:6" x14ac:dyDescent="0.3">
      <c r="A469" s="76">
        <v>1123319</v>
      </c>
      <c r="B469" t="s">
        <v>733</v>
      </c>
      <c r="C469" t="s">
        <v>213</v>
      </c>
      <c r="D469" s="75">
        <v>3979918.41</v>
      </c>
      <c r="E469" s="75">
        <v>3979918.41</v>
      </c>
      <c r="F469" s="78" t="s">
        <v>1264</v>
      </c>
    </row>
    <row r="470" spans="1:6" x14ac:dyDescent="0.3">
      <c r="A470" s="76">
        <v>1123351</v>
      </c>
      <c r="B470" t="s">
        <v>736</v>
      </c>
      <c r="C470" t="s">
        <v>213</v>
      </c>
      <c r="D470" s="75" t="s">
        <v>1264</v>
      </c>
      <c r="E470" s="75" t="s">
        <v>1264</v>
      </c>
      <c r="F470" s="78" t="s">
        <v>1264</v>
      </c>
    </row>
    <row r="471" spans="1:6" x14ac:dyDescent="0.3">
      <c r="A471" s="76">
        <v>1123362</v>
      </c>
      <c r="B471" t="s">
        <v>737</v>
      </c>
      <c r="C471" t="s">
        <v>213</v>
      </c>
      <c r="D471" s="75" t="s">
        <v>1264</v>
      </c>
      <c r="E471" s="75" t="s">
        <v>1264</v>
      </c>
      <c r="F471" s="78" t="s">
        <v>1264</v>
      </c>
    </row>
    <row r="472" spans="1:6" x14ac:dyDescent="0.3">
      <c r="A472" s="76">
        <v>1123718</v>
      </c>
      <c r="B472" t="s">
        <v>734</v>
      </c>
      <c r="C472" t="s">
        <v>213</v>
      </c>
      <c r="D472" s="75">
        <v>1149058.3400000001</v>
      </c>
      <c r="E472" s="75">
        <v>1149058.3400000001</v>
      </c>
      <c r="F472" s="78" t="s">
        <v>1264</v>
      </c>
    </row>
    <row r="473" spans="1:6" x14ac:dyDescent="0.3">
      <c r="A473" s="76">
        <v>1123719</v>
      </c>
      <c r="B473" t="s">
        <v>735</v>
      </c>
      <c r="C473" t="s">
        <v>213</v>
      </c>
      <c r="D473" s="75">
        <v>935079.29</v>
      </c>
      <c r="E473" s="75">
        <v>935079.29</v>
      </c>
      <c r="F473" s="78" t="s">
        <v>1264</v>
      </c>
    </row>
    <row r="474" spans="1:6" x14ac:dyDescent="0.3">
      <c r="A474" s="76">
        <v>1123787</v>
      </c>
      <c r="B474" t="s">
        <v>738</v>
      </c>
      <c r="C474" t="s">
        <v>213</v>
      </c>
      <c r="D474" s="75" t="s">
        <v>1264</v>
      </c>
      <c r="E474" s="75" t="s">
        <v>1264</v>
      </c>
      <c r="F474" s="78" t="s">
        <v>1264</v>
      </c>
    </row>
    <row r="475" spans="1:6" x14ac:dyDescent="0.3">
      <c r="A475" s="76">
        <v>1123800</v>
      </c>
      <c r="B475" t="s">
        <v>740</v>
      </c>
      <c r="C475" t="s">
        <v>213</v>
      </c>
      <c r="D475" s="75" t="s">
        <v>1264</v>
      </c>
      <c r="E475" s="75" t="s">
        <v>1264</v>
      </c>
      <c r="F475" s="78" t="s">
        <v>1264</v>
      </c>
    </row>
    <row r="476" spans="1:6" x14ac:dyDescent="0.3">
      <c r="A476" s="76">
        <v>1123801</v>
      </c>
      <c r="B476" t="s">
        <v>741</v>
      </c>
      <c r="C476" t="s">
        <v>213</v>
      </c>
      <c r="D476" s="75" t="s">
        <v>1264</v>
      </c>
      <c r="E476" s="75" t="s">
        <v>1264</v>
      </c>
      <c r="F476" s="78" t="s">
        <v>1264</v>
      </c>
    </row>
    <row r="477" spans="1:6" x14ac:dyDescent="0.3">
      <c r="A477" s="76">
        <v>1123869</v>
      </c>
      <c r="B477" t="s">
        <v>739</v>
      </c>
      <c r="C477" t="s">
        <v>213</v>
      </c>
      <c r="D477" s="75">
        <v>543945.96</v>
      </c>
      <c r="E477" s="75">
        <v>543945.96</v>
      </c>
      <c r="F477" s="78" t="s">
        <v>1264</v>
      </c>
    </row>
    <row r="478" spans="1:6" x14ac:dyDescent="0.3">
      <c r="A478" s="76">
        <v>1123870</v>
      </c>
      <c r="B478" t="s">
        <v>742</v>
      </c>
      <c r="C478" t="s">
        <v>213</v>
      </c>
      <c r="D478" s="75">
        <v>45351.86</v>
      </c>
      <c r="E478" s="75">
        <v>45351.86</v>
      </c>
      <c r="F478" s="78" t="s">
        <v>1264</v>
      </c>
    </row>
    <row r="479" spans="1:6" x14ac:dyDescent="0.3">
      <c r="A479" s="76">
        <v>1123871</v>
      </c>
      <c r="B479" t="s">
        <v>743</v>
      </c>
      <c r="C479" t="s">
        <v>213</v>
      </c>
      <c r="D479" s="75">
        <v>73220.95</v>
      </c>
      <c r="E479" s="75">
        <v>73220.95</v>
      </c>
      <c r="F479" s="78" t="s">
        <v>1264</v>
      </c>
    </row>
    <row r="480" spans="1:6" x14ac:dyDescent="0.3">
      <c r="A480" s="76">
        <v>1123872</v>
      </c>
      <c r="B480" t="s">
        <v>744</v>
      </c>
      <c r="C480" t="s">
        <v>213</v>
      </c>
      <c r="D480" s="75">
        <v>49660.800000000003</v>
      </c>
      <c r="E480" s="75">
        <v>49660.800000000003</v>
      </c>
      <c r="F480" s="78" t="s">
        <v>1264</v>
      </c>
    </row>
    <row r="481" spans="1:6" x14ac:dyDescent="0.3">
      <c r="A481" s="76">
        <v>1123878</v>
      </c>
      <c r="B481" t="s">
        <v>745</v>
      </c>
      <c r="C481" t="s">
        <v>213</v>
      </c>
      <c r="D481" s="75">
        <v>55629.13</v>
      </c>
      <c r="E481" s="75">
        <v>55629.13</v>
      </c>
      <c r="F481" s="78" t="s">
        <v>1264</v>
      </c>
    </row>
    <row r="482" spans="1:6" x14ac:dyDescent="0.3">
      <c r="A482" s="76">
        <v>1123879</v>
      </c>
      <c r="B482" t="s">
        <v>746</v>
      </c>
      <c r="C482" t="s">
        <v>213</v>
      </c>
      <c r="D482" s="75">
        <v>149771.72</v>
      </c>
      <c r="E482" s="75">
        <v>149771.72</v>
      </c>
      <c r="F482" s="78" t="s">
        <v>1264</v>
      </c>
    </row>
    <row r="483" spans="1:6" x14ac:dyDescent="0.3">
      <c r="A483" s="76">
        <v>1123880</v>
      </c>
      <c r="B483" t="s">
        <v>747</v>
      </c>
      <c r="C483" t="s">
        <v>213</v>
      </c>
      <c r="D483" s="75">
        <v>58702.78</v>
      </c>
      <c r="E483" s="75">
        <v>58702.78</v>
      </c>
      <c r="F483" s="78" t="s">
        <v>1264</v>
      </c>
    </row>
    <row r="484" spans="1:6" x14ac:dyDescent="0.3">
      <c r="A484" s="76">
        <v>1123881</v>
      </c>
      <c r="B484" t="s">
        <v>748</v>
      </c>
      <c r="C484" t="s">
        <v>213</v>
      </c>
      <c r="D484" s="75">
        <v>38695.370000000003</v>
      </c>
      <c r="E484" s="75">
        <v>38695.370000000003</v>
      </c>
      <c r="F484" s="78" t="s">
        <v>1264</v>
      </c>
    </row>
    <row r="485" spans="1:6" x14ac:dyDescent="0.3">
      <c r="A485" s="76">
        <v>1123882</v>
      </c>
      <c r="B485" t="s">
        <v>749</v>
      </c>
      <c r="C485" t="s">
        <v>213</v>
      </c>
      <c r="D485" s="75">
        <v>82326.850000000006</v>
      </c>
      <c r="E485" s="75">
        <v>82326.850000000006</v>
      </c>
      <c r="F485" s="78" t="s">
        <v>1264</v>
      </c>
    </row>
    <row r="486" spans="1:6" x14ac:dyDescent="0.3">
      <c r="A486" s="76">
        <v>1123883</v>
      </c>
      <c r="B486" t="s">
        <v>750</v>
      </c>
      <c r="C486" t="s">
        <v>213</v>
      </c>
      <c r="D486" s="75">
        <v>139491.57</v>
      </c>
      <c r="E486" s="75">
        <v>139491.57</v>
      </c>
      <c r="F486" s="78" t="s">
        <v>1264</v>
      </c>
    </row>
    <row r="487" spans="1:6" x14ac:dyDescent="0.3">
      <c r="A487" s="76">
        <v>1123884</v>
      </c>
      <c r="B487" t="s">
        <v>751</v>
      </c>
      <c r="C487" t="s">
        <v>213</v>
      </c>
      <c r="D487" s="75">
        <v>178398.06</v>
      </c>
      <c r="E487" s="75">
        <v>178398.06</v>
      </c>
      <c r="F487" s="78" t="s">
        <v>1264</v>
      </c>
    </row>
    <row r="488" spans="1:6" x14ac:dyDescent="0.3">
      <c r="A488" s="76">
        <v>1123885</v>
      </c>
      <c r="B488" t="s">
        <v>752</v>
      </c>
      <c r="C488" t="s">
        <v>213</v>
      </c>
      <c r="D488" s="75">
        <v>63896.06</v>
      </c>
      <c r="E488" s="75">
        <v>63896.06</v>
      </c>
      <c r="F488" s="78" t="s">
        <v>1264</v>
      </c>
    </row>
    <row r="489" spans="1:6" x14ac:dyDescent="0.3">
      <c r="A489" s="76">
        <v>1123905</v>
      </c>
      <c r="B489" t="s">
        <v>753</v>
      </c>
      <c r="C489" t="s">
        <v>213</v>
      </c>
      <c r="D489" s="75">
        <v>210750.74</v>
      </c>
      <c r="E489" s="75">
        <v>210750.74</v>
      </c>
      <c r="F489" s="78" t="s">
        <v>1264</v>
      </c>
    </row>
    <row r="490" spans="1:6" x14ac:dyDescent="0.3">
      <c r="A490" s="76">
        <v>1124001</v>
      </c>
      <c r="B490" t="s">
        <v>754</v>
      </c>
      <c r="C490" t="s">
        <v>213</v>
      </c>
      <c r="D490" s="75" t="s">
        <v>1264</v>
      </c>
      <c r="E490" s="75" t="s">
        <v>1264</v>
      </c>
      <c r="F490" s="78" t="s">
        <v>1264</v>
      </c>
    </row>
    <row r="491" spans="1:6" x14ac:dyDescent="0.3">
      <c r="A491" s="76">
        <v>1124061</v>
      </c>
      <c r="B491" t="s">
        <v>755</v>
      </c>
      <c r="C491" t="s">
        <v>213</v>
      </c>
      <c r="D491" s="75" t="s">
        <v>1264</v>
      </c>
      <c r="E491" s="75" t="s">
        <v>1264</v>
      </c>
      <c r="F491" s="78" t="s">
        <v>1264</v>
      </c>
    </row>
    <row r="492" spans="1:6" x14ac:dyDescent="0.3">
      <c r="A492" s="76">
        <v>1124072</v>
      </c>
      <c r="B492" t="s">
        <v>756</v>
      </c>
      <c r="C492" t="s">
        <v>213</v>
      </c>
      <c r="D492" s="75">
        <v>453110.9</v>
      </c>
      <c r="E492" s="75">
        <v>453110.9</v>
      </c>
      <c r="F492" s="78" t="s">
        <v>1264</v>
      </c>
    </row>
    <row r="493" spans="1:6" x14ac:dyDescent="0.3">
      <c r="A493" s="76">
        <v>1124103</v>
      </c>
      <c r="B493" t="s">
        <v>757</v>
      </c>
      <c r="C493" t="s">
        <v>213</v>
      </c>
      <c r="D493" s="75">
        <v>221448.03</v>
      </c>
      <c r="E493" s="75">
        <v>221448.03</v>
      </c>
      <c r="F493" s="78" t="s">
        <v>1264</v>
      </c>
    </row>
    <row r="494" spans="1:6" x14ac:dyDescent="0.3">
      <c r="A494" s="76">
        <v>1124135</v>
      </c>
      <c r="B494" t="s">
        <v>759</v>
      </c>
      <c r="C494" t="s">
        <v>213</v>
      </c>
      <c r="D494" s="75">
        <v>468527.85</v>
      </c>
      <c r="E494" s="75">
        <v>468527.85</v>
      </c>
      <c r="F494" s="78" t="s">
        <v>1264</v>
      </c>
    </row>
    <row r="495" spans="1:6" x14ac:dyDescent="0.3">
      <c r="A495" s="76">
        <v>1124419</v>
      </c>
      <c r="B495" t="s">
        <v>760</v>
      </c>
      <c r="C495" t="s">
        <v>213</v>
      </c>
      <c r="D495" s="75" t="s">
        <v>1264</v>
      </c>
      <c r="E495" s="75" t="s">
        <v>1264</v>
      </c>
      <c r="F495" s="78" t="s">
        <v>1264</v>
      </c>
    </row>
    <row r="496" spans="1:6" x14ac:dyDescent="0.3">
      <c r="A496" s="76">
        <v>1124491</v>
      </c>
      <c r="B496" t="s">
        <v>758</v>
      </c>
      <c r="C496" t="s">
        <v>213</v>
      </c>
      <c r="D496" s="75">
        <v>438406.5</v>
      </c>
      <c r="E496" s="75">
        <v>438406.5</v>
      </c>
      <c r="F496" s="78" t="s">
        <v>1264</v>
      </c>
    </row>
    <row r="497" spans="1:6" x14ac:dyDescent="0.3">
      <c r="A497" s="76">
        <v>1124602</v>
      </c>
      <c r="B497" t="s">
        <v>761</v>
      </c>
      <c r="C497" t="s">
        <v>213</v>
      </c>
      <c r="D497" s="75">
        <v>45089.37</v>
      </c>
      <c r="E497" s="75">
        <v>45089.37</v>
      </c>
      <c r="F497" s="78" t="s">
        <v>1264</v>
      </c>
    </row>
    <row r="498" spans="1:6" x14ac:dyDescent="0.3">
      <c r="A498" s="76">
        <v>1124637</v>
      </c>
      <c r="B498" t="s">
        <v>762</v>
      </c>
      <c r="C498" t="s">
        <v>213</v>
      </c>
      <c r="D498" s="75">
        <v>56767.06</v>
      </c>
      <c r="E498" s="75">
        <v>56767.06</v>
      </c>
      <c r="F498" s="78" t="s">
        <v>1264</v>
      </c>
    </row>
    <row r="499" spans="1:6" x14ac:dyDescent="0.3">
      <c r="A499" s="76">
        <v>1124657</v>
      </c>
      <c r="B499" t="s">
        <v>763</v>
      </c>
      <c r="C499" t="s">
        <v>213</v>
      </c>
      <c r="D499" s="75">
        <v>323698.69</v>
      </c>
      <c r="E499" s="75">
        <v>323698.69</v>
      </c>
      <c r="F499" s="78" t="s">
        <v>1264</v>
      </c>
    </row>
    <row r="500" spans="1:6" x14ac:dyDescent="0.3">
      <c r="A500" s="76">
        <v>1124658</v>
      </c>
      <c r="B500" t="s">
        <v>764</v>
      </c>
      <c r="C500" t="s">
        <v>213</v>
      </c>
      <c r="D500" s="75" t="s">
        <v>1264</v>
      </c>
      <c r="E500" s="75" t="s">
        <v>1264</v>
      </c>
      <c r="F500" s="78" t="s">
        <v>1264</v>
      </c>
    </row>
    <row r="501" spans="1:6" x14ac:dyDescent="0.3">
      <c r="A501" s="76">
        <v>1124800</v>
      </c>
      <c r="B501" t="s">
        <v>765</v>
      </c>
      <c r="C501" t="s">
        <v>213</v>
      </c>
      <c r="D501" s="75">
        <v>212701.08</v>
      </c>
      <c r="E501" s="75">
        <v>212701.08</v>
      </c>
      <c r="F501" s="78" t="s">
        <v>1264</v>
      </c>
    </row>
    <row r="502" spans="1:6" x14ac:dyDescent="0.3">
      <c r="A502" s="76">
        <v>1124801</v>
      </c>
      <c r="B502" t="s">
        <v>766</v>
      </c>
      <c r="C502" t="s">
        <v>213</v>
      </c>
      <c r="D502" s="75">
        <v>121082.4</v>
      </c>
      <c r="E502" s="75">
        <v>121082.4</v>
      </c>
      <c r="F502" s="78" t="s">
        <v>1264</v>
      </c>
    </row>
    <row r="503" spans="1:6" x14ac:dyDescent="0.3">
      <c r="A503" s="76">
        <v>1124820</v>
      </c>
      <c r="B503" t="s">
        <v>767</v>
      </c>
      <c r="C503" t="s">
        <v>213</v>
      </c>
      <c r="D503" s="75" t="s">
        <v>1264</v>
      </c>
      <c r="E503" s="75" t="s">
        <v>1264</v>
      </c>
      <c r="F503" s="78" t="s">
        <v>1264</v>
      </c>
    </row>
    <row r="504" spans="1:6" x14ac:dyDescent="0.3">
      <c r="A504" s="76">
        <v>1124823</v>
      </c>
      <c r="B504" t="s">
        <v>768</v>
      </c>
      <c r="C504" t="s">
        <v>213</v>
      </c>
      <c r="D504" s="75">
        <v>77774.570000000007</v>
      </c>
      <c r="E504" s="75">
        <v>77774.570000000007</v>
      </c>
      <c r="F504" s="78" t="s">
        <v>1264</v>
      </c>
    </row>
    <row r="505" spans="1:6" x14ac:dyDescent="0.3">
      <c r="A505" s="76">
        <v>1124836</v>
      </c>
      <c r="B505" t="s">
        <v>769</v>
      </c>
      <c r="C505" t="s">
        <v>213</v>
      </c>
      <c r="D505" s="75">
        <v>28000.49</v>
      </c>
      <c r="E505" s="75">
        <v>28000.49</v>
      </c>
      <c r="F505" s="78" t="s">
        <v>1264</v>
      </c>
    </row>
    <row r="506" spans="1:6" x14ac:dyDescent="0.3">
      <c r="A506" s="76">
        <v>1124847</v>
      </c>
      <c r="B506" t="s">
        <v>771</v>
      </c>
      <c r="C506" t="s">
        <v>213</v>
      </c>
      <c r="D506" s="75">
        <v>232460</v>
      </c>
      <c r="E506" s="75">
        <v>232460</v>
      </c>
      <c r="F506" s="78" t="s">
        <v>1264</v>
      </c>
    </row>
    <row r="507" spans="1:6" x14ac:dyDescent="0.3">
      <c r="A507" s="76">
        <v>1124935</v>
      </c>
      <c r="B507" t="s">
        <v>772</v>
      </c>
      <c r="C507" t="s">
        <v>213</v>
      </c>
      <c r="D507" s="75">
        <v>193975.13</v>
      </c>
      <c r="E507" s="75">
        <v>193975.13</v>
      </c>
      <c r="F507" s="78" t="s">
        <v>1264</v>
      </c>
    </row>
    <row r="508" spans="1:6" x14ac:dyDescent="0.3">
      <c r="A508" s="76">
        <v>1124962</v>
      </c>
      <c r="B508" t="s">
        <v>770</v>
      </c>
      <c r="C508" t="s">
        <v>213</v>
      </c>
      <c r="D508" s="75">
        <v>1577622.73</v>
      </c>
      <c r="E508" s="75">
        <v>1577623</v>
      </c>
      <c r="F508" s="78">
        <v>1473900.34</v>
      </c>
    </row>
    <row r="509" spans="1:6" x14ac:dyDescent="0.3">
      <c r="A509" s="76">
        <v>1124964</v>
      </c>
      <c r="B509" t="s">
        <v>773</v>
      </c>
      <c r="C509" t="s">
        <v>213</v>
      </c>
      <c r="D509" s="75" t="s">
        <v>1264</v>
      </c>
      <c r="E509" s="75" t="s">
        <v>1264</v>
      </c>
      <c r="F509" s="78" t="s">
        <v>1264</v>
      </c>
    </row>
    <row r="510" spans="1:6" x14ac:dyDescent="0.3">
      <c r="A510" s="76">
        <v>1124965</v>
      </c>
      <c r="B510" t="s">
        <v>774</v>
      </c>
      <c r="C510" t="s">
        <v>213</v>
      </c>
      <c r="D510" s="75" t="s">
        <v>1264</v>
      </c>
      <c r="E510" s="75" t="s">
        <v>1264</v>
      </c>
      <c r="F510" s="78" t="s">
        <v>1264</v>
      </c>
    </row>
    <row r="511" spans="1:6" x14ac:dyDescent="0.3">
      <c r="A511" s="76">
        <v>1124966</v>
      </c>
      <c r="B511" t="s">
        <v>777</v>
      </c>
      <c r="C511" t="s">
        <v>213</v>
      </c>
      <c r="D511" s="75" t="s">
        <v>1264</v>
      </c>
      <c r="E511" s="75" t="s">
        <v>1264</v>
      </c>
      <c r="F511" s="78" t="s">
        <v>1264</v>
      </c>
    </row>
    <row r="512" spans="1:6" x14ac:dyDescent="0.3">
      <c r="A512" s="76">
        <v>1124967</v>
      </c>
      <c r="B512" t="s">
        <v>779</v>
      </c>
      <c r="C512" t="s">
        <v>213</v>
      </c>
      <c r="D512" s="75" t="s">
        <v>1264</v>
      </c>
      <c r="E512" s="75" t="s">
        <v>1264</v>
      </c>
      <c r="F512" s="78" t="s">
        <v>1264</v>
      </c>
    </row>
    <row r="513" spans="1:6" x14ac:dyDescent="0.3">
      <c r="A513" s="76">
        <v>1124968</v>
      </c>
      <c r="B513" t="s">
        <v>775</v>
      </c>
      <c r="C513" t="s">
        <v>213</v>
      </c>
      <c r="D513" s="75">
        <v>1634654.32</v>
      </c>
      <c r="E513" s="75">
        <v>1634654.32</v>
      </c>
      <c r="F513" s="78">
        <v>2480033.6</v>
      </c>
    </row>
    <row r="514" spans="1:6" x14ac:dyDescent="0.3">
      <c r="A514" s="76">
        <v>1124969</v>
      </c>
      <c r="B514" t="s">
        <v>776</v>
      </c>
      <c r="C514" t="s">
        <v>213</v>
      </c>
      <c r="D514" s="75">
        <v>741447.99</v>
      </c>
      <c r="E514" s="75">
        <v>741447.99</v>
      </c>
      <c r="F514" s="78" t="s">
        <v>1264</v>
      </c>
    </row>
    <row r="515" spans="1:6" x14ac:dyDescent="0.3">
      <c r="A515" s="76">
        <v>1125069</v>
      </c>
      <c r="B515" t="s">
        <v>780</v>
      </c>
      <c r="C515" t="s">
        <v>213</v>
      </c>
      <c r="D515" s="75">
        <v>62272.67</v>
      </c>
      <c r="E515" s="75">
        <v>62272.67</v>
      </c>
      <c r="F515" s="78" t="s">
        <v>1264</v>
      </c>
    </row>
    <row r="516" spans="1:6" x14ac:dyDescent="0.3">
      <c r="A516" s="76">
        <v>1125296</v>
      </c>
      <c r="B516" t="s">
        <v>778</v>
      </c>
      <c r="C516" t="s">
        <v>213</v>
      </c>
      <c r="D516" s="75">
        <v>1076335.96</v>
      </c>
      <c r="E516" s="75">
        <v>1076335.96</v>
      </c>
      <c r="F516" s="78">
        <v>1038930.74</v>
      </c>
    </row>
    <row r="517" spans="1:6" x14ac:dyDescent="0.3">
      <c r="A517" s="76">
        <v>1125330</v>
      </c>
      <c r="B517" t="s">
        <v>781</v>
      </c>
      <c r="C517" t="s">
        <v>213</v>
      </c>
      <c r="D517" s="75" t="s">
        <v>1264</v>
      </c>
      <c r="E517" s="75" t="s">
        <v>1264</v>
      </c>
      <c r="F517" s="78" t="s">
        <v>1264</v>
      </c>
    </row>
    <row r="518" spans="1:6" x14ac:dyDescent="0.3">
      <c r="A518" s="76">
        <v>1125331</v>
      </c>
      <c r="B518" t="s">
        <v>782</v>
      </c>
      <c r="C518" t="s">
        <v>213</v>
      </c>
      <c r="D518" s="75" t="s">
        <v>1264</v>
      </c>
      <c r="E518" s="75" t="s">
        <v>1264</v>
      </c>
      <c r="F518" s="78" t="s">
        <v>1264</v>
      </c>
    </row>
    <row r="519" spans="1:6" x14ac:dyDescent="0.3">
      <c r="A519" s="76">
        <v>1125333</v>
      </c>
      <c r="B519" t="s">
        <v>783</v>
      </c>
      <c r="C519" t="s">
        <v>213</v>
      </c>
      <c r="D519" s="75">
        <v>443698.69</v>
      </c>
      <c r="E519" s="75">
        <v>443698.69</v>
      </c>
      <c r="F519" s="78" t="s">
        <v>1264</v>
      </c>
    </row>
    <row r="520" spans="1:6" x14ac:dyDescent="0.3">
      <c r="A520" s="76">
        <v>1125336</v>
      </c>
      <c r="B520" t="s">
        <v>784</v>
      </c>
      <c r="C520" t="s">
        <v>213</v>
      </c>
      <c r="D520" s="75">
        <v>837389.96</v>
      </c>
      <c r="E520" s="75">
        <v>837389.96</v>
      </c>
      <c r="F520" s="78" t="s">
        <v>1264</v>
      </c>
    </row>
    <row r="521" spans="1:6" x14ac:dyDescent="0.3">
      <c r="A521" s="76">
        <v>1125337</v>
      </c>
      <c r="B521" t="s">
        <v>785</v>
      </c>
      <c r="C521" t="s">
        <v>213</v>
      </c>
      <c r="D521" s="75">
        <v>446853.77</v>
      </c>
      <c r="E521" s="75">
        <v>446853.77</v>
      </c>
      <c r="F521" s="78" t="s">
        <v>1264</v>
      </c>
    </row>
    <row r="522" spans="1:6" x14ac:dyDescent="0.3">
      <c r="A522" s="76">
        <v>1125338</v>
      </c>
      <c r="B522" t="s">
        <v>786</v>
      </c>
      <c r="C522" t="s">
        <v>213</v>
      </c>
      <c r="D522" s="75">
        <v>2905267.31</v>
      </c>
      <c r="E522" s="75">
        <v>2905267.31</v>
      </c>
      <c r="F522" s="78" t="s">
        <v>1264</v>
      </c>
    </row>
    <row r="523" spans="1:6" x14ac:dyDescent="0.3">
      <c r="A523" s="76">
        <v>1125339</v>
      </c>
      <c r="B523" t="s">
        <v>787</v>
      </c>
      <c r="C523" t="s">
        <v>213</v>
      </c>
      <c r="D523" s="75">
        <v>2523551.7000000002</v>
      </c>
      <c r="E523" s="75">
        <v>2523551.7000000002</v>
      </c>
      <c r="F523" s="78" t="s">
        <v>1264</v>
      </c>
    </row>
    <row r="524" spans="1:6" x14ac:dyDescent="0.3">
      <c r="A524" s="76">
        <v>1125340</v>
      </c>
      <c r="B524" t="s">
        <v>788</v>
      </c>
      <c r="C524" t="s">
        <v>213</v>
      </c>
      <c r="D524" s="75">
        <v>875733.55</v>
      </c>
      <c r="E524" s="75">
        <v>875733.55</v>
      </c>
      <c r="F524" s="78" t="s">
        <v>1264</v>
      </c>
    </row>
    <row r="525" spans="1:6" x14ac:dyDescent="0.3">
      <c r="A525" s="76">
        <v>1125341</v>
      </c>
      <c r="B525" t="s">
        <v>789</v>
      </c>
      <c r="C525" t="s">
        <v>213</v>
      </c>
      <c r="D525" s="75">
        <v>1281.8900000000001</v>
      </c>
      <c r="E525" s="75">
        <v>1281.8900000000001</v>
      </c>
      <c r="F525" s="78" t="s">
        <v>1264</v>
      </c>
    </row>
    <row r="526" spans="1:6" x14ac:dyDescent="0.3">
      <c r="A526" s="76">
        <v>1125549</v>
      </c>
      <c r="B526" t="s">
        <v>790</v>
      </c>
      <c r="C526" t="s">
        <v>213</v>
      </c>
      <c r="D526" s="75">
        <v>168128.79</v>
      </c>
      <c r="E526" s="75">
        <v>168128.79</v>
      </c>
      <c r="F526" s="78" t="s">
        <v>1264</v>
      </c>
    </row>
    <row r="527" spans="1:6" x14ac:dyDescent="0.3">
      <c r="A527" s="76">
        <v>1125550</v>
      </c>
      <c r="B527" t="s">
        <v>791</v>
      </c>
      <c r="C527" t="s">
        <v>213</v>
      </c>
      <c r="D527" s="75">
        <v>75120.63</v>
      </c>
      <c r="E527" s="75">
        <v>75120.63</v>
      </c>
      <c r="F527" s="78" t="s">
        <v>1264</v>
      </c>
    </row>
    <row r="528" spans="1:6" x14ac:dyDescent="0.3">
      <c r="A528" s="76">
        <v>1125757</v>
      </c>
      <c r="B528" t="s">
        <v>792</v>
      </c>
      <c r="C528" t="s">
        <v>213</v>
      </c>
      <c r="D528" s="75">
        <v>401103.86</v>
      </c>
      <c r="E528" s="75">
        <v>401103.86</v>
      </c>
      <c r="F528" s="78" t="s">
        <v>1264</v>
      </c>
    </row>
    <row r="529" spans="1:6" x14ac:dyDescent="0.3">
      <c r="A529" s="76">
        <v>1125758</v>
      </c>
      <c r="B529" t="s">
        <v>238</v>
      </c>
      <c r="C529" t="s">
        <v>213</v>
      </c>
      <c r="D529" s="75">
        <v>599463.84</v>
      </c>
      <c r="E529" s="75">
        <v>961421</v>
      </c>
      <c r="F529" s="78" t="s">
        <v>1264</v>
      </c>
    </row>
    <row r="530" spans="1:6" x14ac:dyDescent="0.3">
      <c r="A530" s="76">
        <v>1125784</v>
      </c>
      <c r="B530" t="s">
        <v>793</v>
      </c>
      <c r="C530" t="s">
        <v>213</v>
      </c>
      <c r="D530" s="75">
        <v>713929.17</v>
      </c>
      <c r="E530" s="75">
        <v>713929.17</v>
      </c>
      <c r="F530" s="78" t="s">
        <v>1264</v>
      </c>
    </row>
    <row r="531" spans="1:6" x14ac:dyDescent="0.3">
      <c r="A531" s="76">
        <v>1125785</v>
      </c>
      <c r="B531" t="s">
        <v>794</v>
      </c>
      <c r="C531" t="s">
        <v>213</v>
      </c>
      <c r="D531" s="75">
        <v>35040.29</v>
      </c>
      <c r="E531" s="75">
        <v>35040.29</v>
      </c>
      <c r="F531" s="78" t="s">
        <v>1264</v>
      </c>
    </row>
    <row r="532" spans="1:6" x14ac:dyDescent="0.3">
      <c r="A532" s="76">
        <v>1125786</v>
      </c>
      <c r="B532" t="s">
        <v>795</v>
      </c>
      <c r="C532" t="s">
        <v>213</v>
      </c>
      <c r="D532" s="75">
        <v>473286.97</v>
      </c>
      <c r="E532" s="75">
        <v>473286.97</v>
      </c>
      <c r="F532" s="78" t="s">
        <v>1264</v>
      </c>
    </row>
    <row r="533" spans="1:6" x14ac:dyDescent="0.3">
      <c r="A533" s="76">
        <v>1125789</v>
      </c>
      <c r="B533" t="s">
        <v>796</v>
      </c>
      <c r="C533" t="s">
        <v>213</v>
      </c>
      <c r="D533" s="75">
        <v>411067.68</v>
      </c>
      <c r="E533" s="75">
        <v>411067.68</v>
      </c>
      <c r="F533" s="78" t="s">
        <v>1264</v>
      </c>
    </row>
    <row r="534" spans="1:6" x14ac:dyDescent="0.3">
      <c r="A534" s="76">
        <v>1125790</v>
      </c>
      <c r="B534" t="s">
        <v>797</v>
      </c>
      <c r="C534" t="s">
        <v>213</v>
      </c>
      <c r="D534" s="75">
        <v>566026.18999999994</v>
      </c>
      <c r="E534" s="75">
        <v>566026.18999999994</v>
      </c>
      <c r="F534" s="78" t="s">
        <v>1264</v>
      </c>
    </row>
    <row r="535" spans="1:6" x14ac:dyDescent="0.3">
      <c r="A535" s="76">
        <v>1125791</v>
      </c>
      <c r="B535" t="s">
        <v>798</v>
      </c>
      <c r="C535" t="s">
        <v>213</v>
      </c>
      <c r="D535" s="75">
        <v>487665.7</v>
      </c>
      <c r="E535" s="75">
        <v>487665.7</v>
      </c>
      <c r="F535" s="78" t="s">
        <v>1264</v>
      </c>
    </row>
    <row r="536" spans="1:6" x14ac:dyDescent="0.3">
      <c r="A536" s="76">
        <v>1125792</v>
      </c>
      <c r="B536" t="s">
        <v>799</v>
      </c>
      <c r="C536" t="s">
        <v>213</v>
      </c>
      <c r="D536" s="75">
        <v>143914.20000000001</v>
      </c>
      <c r="E536" s="75">
        <v>143914.20000000001</v>
      </c>
      <c r="F536" s="78" t="s">
        <v>1264</v>
      </c>
    </row>
    <row r="537" spans="1:6" x14ac:dyDescent="0.3">
      <c r="A537" s="76">
        <v>1125793</v>
      </c>
      <c r="B537" t="s">
        <v>800</v>
      </c>
      <c r="C537" t="s">
        <v>213</v>
      </c>
      <c r="D537" s="75">
        <v>55782.22</v>
      </c>
      <c r="E537" s="75">
        <v>55782.22</v>
      </c>
      <c r="F537" s="78" t="s">
        <v>1264</v>
      </c>
    </row>
    <row r="538" spans="1:6" x14ac:dyDescent="0.3">
      <c r="A538" s="76">
        <v>1125862</v>
      </c>
      <c r="B538" t="s">
        <v>801</v>
      </c>
      <c r="C538" t="s">
        <v>213</v>
      </c>
      <c r="D538" s="75">
        <v>51967.06</v>
      </c>
      <c r="E538" s="75">
        <v>51967.06</v>
      </c>
      <c r="F538" s="78" t="s">
        <v>1264</v>
      </c>
    </row>
    <row r="539" spans="1:6" x14ac:dyDescent="0.3">
      <c r="A539" s="76">
        <v>1125863</v>
      </c>
      <c r="B539" t="s">
        <v>802</v>
      </c>
      <c r="C539" t="s">
        <v>213</v>
      </c>
      <c r="D539" s="75">
        <v>247745.83</v>
      </c>
      <c r="E539" s="75">
        <v>247745.83</v>
      </c>
      <c r="F539" s="78" t="s">
        <v>1264</v>
      </c>
    </row>
    <row r="540" spans="1:6" x14ac:dyDescent="0.3">
      <c r="A540" s="76">
        <v>1126042</v>
      </c>
      <c r="B540" t="s">
        <v>803</v>
      </c>
      <c r="C540" t="s">
        <v>213</v>
      </c>
      <c r="D540" s="75">
        <v>22658.21</v>
      </c>
      <c r="E540" s="75">
        <v>22658.21</v>
      </c>
      <c r="F540" s="78" t="s">
        <v>1264</v>
      </c>
    </row>
    <row r="541" spans="1:6" x14ac:dyDescent="0.3">
      <c r="A541" s="76">
        <v>1126043</v>
      </c>
      <c r="B541" t="s">
        <v>804</v>
      </c>
      <c r="C541" t="s">
        <v>213</v>
      </c>
      <c r="D541" s="75">
        <v>13542.71</v>
      </c>
      <c r="E541" s="75">
        <v>13542.71</v>
      </c>
      <c r="F541" s="78" t="s">
        <v>1264</v>
      </c>
    </row>
    <row r="542" spans="1:6" x14ac:dyDescent="0.3">
      <c r="A542" s="76">
        <v>1126178</v>
      </c>
      <c r="B542" t="s">
        <v>805</v>
      </c>
      <c r="C542" t="s">
        <v>213</v>
      </c>
      <c r="D542" s="75">
        <v>22276.28</v>
      </c>
      <c r="E542" s="75">
        <v>22276.28</v>
      </c>
      <c r="F542" s="78" t="s">
        <v>1264</v>
      </c>
    </row>
    <row r="543" spans="1:6" x14ac:dyDescent="0.3">
      <c r="A543" s="76">
        <v>1126227</v>
      </c>
      <c r="B543" t="s">
        <v>807</v>
      </c>
      <c r="C543" t="s">
        <v>213</v>
      </c>
      <c r="D543" s="75">
        <v>102976.75</v>
      </c>
      <c r="E543" s="75">
        <v>102976.75</v>
      </c>
      <c r="F543" s="78" t="s">
        <v>1264</v>
      </c>
    </row>
    <row r="544" spans="1:6" x14ac:dyDescent="0.3">
      <c r="A544" s="76">
        <v>1126268</v>
      </c>
      <c r="B544" t="s">
        <v>808</v>
      </c>
      <c r="C544" t="s">
        <v>213</v>
      </c>
      <c r="D544" s="75">
        <v>187641.31</v>
      </c>
      <c r="E544" s="75">
        <v>187641.31</v>
      </c>
      <c r="F544" s="78" t="s">
        <v>1264</v>
      </c>
    </row>
    <row r="545" spans="1:6" x14ac:dyDescent="0.3">
      <c r="A545" s="76">
        <v>1126280</v>
      </c>
      <c r="B545" t="s">
        <v>806</v>
      </c>
      <c r="C545" t="s">
        <v>213</v>
      </c>
      <c r="D545" s="75">
        <v>253013.16</v>
      </c>
      <c r="E545" s="75">
        <v>253013.16</v>
      </c>
      <c r="F545" s="78" t="s">
        <v>1264</v>
      </c>
    </row>
    <row r="546" spans="1:6" x14ac:dyDescent="0.3">
      <c r="A546" s="76">
        <v>1126281</v>
      </c>
      <c r="B546" t="s">
        <v>809</v>
      </c>
      <c r="C546" t="s">
        <v>213</v>
      </c>
      <c r="D546" s="75">
        <v>141509.99</v>
      </c>
      <c r="E546" s="75">
        <v>141509.99</v>
      </c>
      <c r="F546" s="78" t="s">
        <v>1264</v>
      </c>
    </row>
    <row r="547" spans="1:6" x14ac:dyDescent="0.3">
      <c r="A547" s="76">
        <v>1126282</v>
      </c>
      <c r="B547" t="s">
        <v>810</v>
      </c>
      <c r="C547" t="s">
        <v>213</v>
      </c>
      <c r="D547" s="75">
        <v>158146.01</v>
      </c>
      <c r="E547" s="75">
        <v>158146.01</v>
      </c>
      <c r="F547" s="78" t="s">
        <v>1264</v>
      </c>
    </row>
    <row r="548" spans="1:6" x14ac:dyDescent="0.3">
      <c r="A548" s="76">
        <v>1126283</v>
      </c>
      <c r="B548" t="s">
        <v>811</v>
      </c>
      <c r="C548" t="s">
        <v>213</v>
      </c>
      <c r="D548" s="75">
        <v>123135.55</v>
      </c>
      <c r="E548" s="75">
        <v>123135.55</v>
      </c>
      <c r="F548" s="78" t="s">
        <v>1264</v>
      </c>
    </row>
    <row r="549" spans="1:6" x14ac:dyDescent="0.3">
      <c r="A549" s="76">
        <v>1126284</v>
      </c>
      <c r="B549" t="s">
        <v>812</v>
      </c>
      <c r="C549" t="s">
        <v>213</v>
      </c>
      <c r="D549" s="75" t="s">
        <v>1264</v>
      </c>
      <c r="E549" s="75" t="s">
        <v>1264</v>
      </c>
      <c r="F549" s="78" t="s">
        <v>1264</v>
      </c>
    </row>
    <row r="550" spans="1:6" x14ac:dyDescent="0.3">
      <c r="A550" s="76">
        <v>1126285</v>
      </c>
      <c r="B550" t="s">
        <v>813</v>
      </c>
      <c r="C550" t="s">
        <v>213</v>
      </c>
      <c r="D550" s="75" t="s">
        <v>1264</v>
      </c>
      <c r="E550" s="75" t="s">
        <v>1264</v>
      </c>
      <c r="F550" s="78" t="s">
        <v>1264</v>
      </c>
    </row>
    <row r="551" spans="1:6" x14ac:dyDescent="0.3">
      <c r="A551" s="76">
        <v>1126286</v>
      </c>
      <c r="B551" t="s">
        <v>814</v>
      </c>
      <c r="C551" t="s">
        <v>213</v>
      </c>
      <c r="D551" s="75" t="s">
        <v>1264</v>
      </c>
      <c r="E551" s="75" t="s">
        <v>1264</v>
      </c>
      <c r="F551" s="78" t="s">
        <v>1264</v>
      </c>
    </row>
    <row r="552" spans="1:6" x14ac:dyDescent="0.3">
      <c r="A552" s="76">
        <v>1126287</v>
      </c>
      <c r="B552" t="s">
        <v>815</v>
      </c>
      <c r="C552" t="s">
        <v>213</v>
      </c>
      <c r="D552" s="75" t="s">
        <v>1264</v>
      </c>
      <c r="E552" s="75" t="s">
        <v>1264</v>
      </c>
      <c r="F552" s="78" t="s">
        <v>1264</v>
      </c>
    </row>
    <row r="553" spans="1:6" x14ac:dyDescent="0.3">
      <c r="A553" s="76">
        <v>1126288</v>
      </c>
      <c r="B553" t="s">
        <v>816</v>
      </c>
      <c r="C553" t="s">
        <v>213</v>
      </c>
      <c r="D553" s="75">
        <v>138065.41</v>
      </c>
      <c r="E553" s="75">
        <v>138065.41</v>
      </c>
      <c r="F553" s="78" t="s">
        <v>1264</v>
      </c>
    </row>
    <row r="554" spans="1:6" x14ac:dyDescent="0.3">
      <c r="A554" s="76">
        <v>1126373</v>
      </c>
      <c r="B554" t="s">
        <v>817</v>
      </c>
      <c r="C554" t="s">
        <v>213</v>
      </c>
      <c r="D554" s="75">
        <v>64582.63</v>
      </c>
      <c r="E554" s="75">
        <v>64582.63</v>
      </c>
      <c r="F554" s="78" t="s">
        <v>1264</v>
      </c>
    </row>
    <row r="555" spans="1:6" x14ac:dyDescent="0.3">
      <c r="A555" s="76">
        <v>1126430</v>
      </c>
      <c r="B555" t="s">
        <v>818</v>
      </c>
      <c r="C555" t="s">
        <v>213</v>
      </c>
      <c r="D555" s="75">
        <v>192969.58</v>
      </c>
      <c r="E555" s="75">
        <v>192969.58</v>
      </c>
      <c r="F555" s="78" t="s">
        <v>1264</v>
      </c>
    </row>
    <row r="556" spans="1:6" x14ac:dyDescent="0.3">
      <c r="A556" s="76">
        <v>1126434</v>
      </c>
      <c r="B556" t="s">
        <v>822</v>
      </c>
      <c r="C556" t="s">
        <v>213</v>
      </c>
      <c r="D556" s="75">
        <v>13905.04</v>
      </c>
      <c r="E556" s="75">
        <v>13905.04</v>
      </c>
      <c r="F556" s="78" t="s">
        <v>1264</v>
      </c>
    </row>
    <row r="557" spans="1:6" x14ac:dyDescent="0.3">
      <c r="A557" s="76">
        <v>1126435</v>
      </c>
      <c r="B557" t="s">
        <v>823</v>
      </c>
      <c r="C557" t="s">
        <v>213</v>
      </c>
      <c r="D557" s="75">
        <v>4655.01</v>
      </c>
      <c r="E557" s="75">
        <v>4655.01</v>
      </c>
      <c r="F557" s="78" t="s">
        <v>1264</v>
      </c>
    </row>
    <row r="558" spans="1:6" x14ac:dyDescent="0.3">
      <c r="A558" s="76">
        <v>1126436</v>
      </c>
      <c r="B558" t="s">
        <v>819</v>
      </c>
      <c r="C558" t="s">
        <v>213</v>
      </c>
      <c r="D558" s="75">
        <v>353213.96</v>
      </c>
      <c r="E558" s="75">
        <v>353213.96</v>
      </c>
      <c r="F558" s="78" t="s">
        <v>1264</v>
      </c>
    </row>
    <row r="559" spans="1:6" x14ac:dyDescent="0.3">
      <c r="A559" s="76">
        <v>1126437</v>
      </c>
      <c r="B559" t="s">
        <v>820</v>
      </c>
      <c r="C559" t="s">
        <v>213</v>
      </c>
      <c r="D559" s="75">
        <v>133169.98000000001</v>
      </c>
      <c r="E559" s="75">
        <v>133169.98000000001</v>
      </c>
      <c r="F559" s="78" t="s">
        <v>1264</v>
      </c>
    </row>
    <row r="560" spans="1:6" x14ac:dyDescent="0.3">
      <c r="A560" s="76">
        <v>1126438</v>
      </c>
      <c r="B560" t="s">
        <v>821</v>
      </c>
      <c r="C560" t="s">
        <v>213</v>
      </c>
      <c r="D560" s="75">
        <v>1033368.68</v>
      </c>
      <c r="E560" s="75">
        <v>1248190.04</v>
      </c>
      <c r="F560" s="78">
        <v>1498141.36</v>
      </c>
    </row>
    <row r="561" spans="1:6" x14ac:dyDescent="0.3">
      <c r="A561" s="76">
        <v>1126439</v>
      </c>
      <c r="B561" t="s">
        <v>825</v>
      </c>
      <c r="C561" t="s">
        <v>213</v>
      </c>
      <c r="D561" s="75">
        <v>4392.22</v>
      </c>
      <c r="E561" s="75">
        <v>4392.22</v>
      </c>
      <c r="F561" s="78" t="s">
        <v>1264</v>
      </c>
    </row>
    <row r="562" spans="1:6" x14ac:dyDescent="0.3">
      <c r="A562" s="76">
        <v>1126440</v>
      </c>
      <c r="B562" t="s">
        <v>827</v>
      </c>
      <c r="C562" t="s">
        <v>213</v>
      </c>
      <c r="D562" s="75">
        <v>5025.8500000000004</v>
      </c>
      <c r="E562" s="75">
        <v>5025.8500000000004</v>
      </c>
      <c r="F562" s="78" t="s">
        <v>1264</v>
      </c>
    </row>
    <row r="563" spans="1:6" x14ac:dyDescent="0.3">
      <c r="A563" s="76">
        <v>1126441</v>
      </c>
      <c r="B563" t="s">
        <v>824</v>
      </c>
      <c r="C563" t="s">
        <v>213</v>
      </c>
      <c r="D563" s="75">
        <v>1895282.2</v>
      </c>
      <c r="E563" s="75">
        <v>2342895.35</v>
      </c>
      <c r="F563" s="78">
        <v>2082942.83</v>
      </c>
    </row>
    <row r="564" spans="1:6" x14ac:dyDescent="0.3">
      <c r="A564" s="76">
        <v>1126442</v>
      </c>
      <c r="B564" t="s">
        <v>828</v>
      </c>
      <c r="C564" t="s">
        <v>213</v>
      </c>
      <c r="D564" s="75">
        <v>5193.16</v>
      </c>
      <c r="E564" s="75">
        <v>5193.16</v>
      </c>
      <c r="F564" s="78" t="s">
        <v>1264</v>
      </c>
    </row>
    <row r="565" spans="1:6" x14ac:dyDescent="0.3">
      <c r="A565" s="76">
        <v>1126443</v>
      </c>
      <c r="B565" t="s">
        <v>826</v>
      </c>
      <c r="C565" t="s">
        <v>213</v>
      </c>
      <c r="D565" s="75">
        <v>364375.63</v>
      </c>
      <c r="E565" s="75">
        <v>364375.63</v>
      </c>
      <c r="F565" s="78" t="s">
        <v>1264</v>
      </c>
    </row>
    <row r="566" spans="1:6" x14ac:dyDescent="0.3">
      <c r="A566" s="76">
        <v>1126889</v>
      </c>
      <c r="B566" t="s">
        <v>829</v>
      </c>
      <c r="C566" t="s">
        <v>213</v>
      </c>
      <c r="D566" s="75">
        <v>62770.75</v>
      </c>
      <c r="E566" s="75">
        <v>62770.75</v>
      </c>
      <c r="F566" s="78" t="s">
        <v>1264</v>
      </c>
    </row>
    <row r="567" spans="1:6" x14ac:dyDescent="0.3">
      <c r="A567" s="76">
        <v>1127129</v>
      </c>
      <c r="B567" t="s">
        <v>830</v>
      </c>
      <c r="C567" t="s">
        <v>213</v>
      </c>
      <c r="D567" s="75">
        <v>1593986.21</v>
      </c>
      <c r="E567" s="75">
        <v>1593986.21</v>
      </c>
      <c r="F567" s="78" t="s">
        <v>1264</v>
      </c>
    </row>
    <row r="568" spans="1:6" x14ac:dyDescent="0.3">
      <c r="A568" s="76">
        <v>1127268</v>
      </c>
      <c r="B568" t="s">
        <v>832</v>
      </c>
      <c r="C568" t="s">
        <v>213</v>
      </c>
      <c r="D568" s="75" t="s">
        <v>1264</v>
      </c>
      <c r="E568" s="75">
        <v>674097.36</v>
      </c>
      <c r="F568" s="78" t="s">
        <v>1264</v>
      </c>
    </row>
    <row r="569" spans="1:6" x14ac:dyDescent="0.3">
      <c r="A569" s="76">
        <v>1127269</v>
      </c>
      <c r="B569" t="s">
        <v>833</v>
      </c>
      <c r="C569" t="s">
        <v>213</v>
      </c>
      <c r="D569" s="75" t="s">
        <v>1264</v>
      </c>
      <c r="E569" s="75" t="s">
        <v>1264</v>
      </c>
      <c r="F569" s="78" t="s">
        <v>1264</v>
      </c>
    </row>
    <row r="570" spans="1:6" x14ac:dyDescent="0.3">
      <c r="A570" s="76">
        <v>1127270</v>
      </c>
      <c r="B570" t="s">
        <v>831</v>
      </c>
      <c r="C570" t="s">
        <v>213</v>
      </c>
      <c r="D570" s="75">
        <v>2825826.13</v>
      </c>
      <c r="E570" s="75">
        <v>2825826.12</v>
      </c>
      <c r="F570" s="78" t="s">
        <v>1264</v>
      </c>
    </row>
    <row r="571" spans="1:6" x14ac:dyDescent="0.3">
      <c r="A571" s="76">
        <v>1127272</v>
      </c>
      <c r="B571" t="s">
        <v>834</v>
      </c>
      <c r="C571" t="s">
        <v>213</v>
      </c>
      <c r="D571" s="75" t="s">
        <v>1264</v>
      </c>
      <c r="E571" s="75" t="s">
        <v>1264</v>
      </c>
      <c r="F571" s="78" t="s">
        <v>1264</v>
      </c>
    </row>
    <row r="572" spans="1:6" x14ac:dyDescent="0.3">
      <c r="A572" s="76">
        <v>1127276</v>
      </c>
      <c r="B572" t="s">
        <v>835</v>
      </c>
      <c r="C572" t="s">
        <v>213</v>
      </c>
      <c r="D572" s="75" t="s">
        <v>1264</v>
      </c>
      <c r="E572" s="75" t="s">
        <v>1264</v>
      </c>
      <c r="F572" s="78" t="s">
        <v>1264</v>
      </c>
    </row>
    <row r="573" spans="1:6" x14ac:dyDescent="0.3">
      <c r="A573" s="76">
        <v>1127277</v>
      </c>
      <c r="B573" t="s">
        <v>836</v>
      </c>
      <c r="C573" t="s">
        <v>213</v>
      </c>
      <c r="D573" s="75" t="s">
        <v>1264</v>
      </c>
      <c r="E573" s="75" t="s">
        <v>1264</v>
      </c>
      <c r="F573" s="78" t="s">
        <v>1264</v>
      </c>
    </row>
    <row r="574" spans="1:6" x14ac:dyDescent="0.3">
      <c r="A574" s="76">
        <v>1127278</v>
      </c>
      <c r="B574" t="s">
        <v>838</v>
      </c>
      <c r="C574" t="s">
        <v>213</v>
      </c>
      <c r="D574" s="75" t="s">
        <v>1264</v>
      </c>
      <c r="E574" s="75" t="s">
        <v>1264</v>
      </c>
      <c r="F574" s="78" t="s">
        <v>1264</v>
      </c>
    </row>
    <row r="575" spans="1:6" x14ac:dyDescent="0.3">
      <c r="A575" s="76">
        <v>1127328</v>
      </c>
      <c r="B575" t="s">
        <v>839</v>
      </c>
      <c r="C575" t="s">
        <v>213</v>
      </c>
      <c r="D575" s="75" t="s">
        <v>1264</v>
      </c>
      <c r="E575" s="75" t="s">
        <v>1264</v>
      </c>
      <c r="F575" s="78" t="s">
        <v>1264</v>
      </c>
    </row>
    <row r="576" spans="1:6" x14ac:dyDescent="0.3">
      <c r="A576" s="76">
        <v>1127591</v>
      </c>
      <c r="B576" t="s">
        <v>837</v>
      </c>
      <c r="C576" t="s">
        <v>213</v>
      </c>
      <c r="D576" s="75">
        <v>106632.03</v>
      </c>
      <c r="E576" s="75">
        <v>106632.03</v>
      </c>
      <c r="F576" s="78" t="s">
        <v>1264</v>
      </c>
    </row>
    <row r="577" spans="1:6" x14ac:dyDescent="0.3">
      <c r="A577" s="76">
        <v>1127595</v>
      </c>
      <c r="B577" t="s">
        <v>840</v>
      </c>
      <c r="C577" t="s">
        <v>213</v>
      </c>
      <c r="D577" s="75">
        <v>2365.56</v>
      </c>
      <c r="E577" s="75" t="s">
        <v>1264</v>
      </c>
      <c r="F577" s="78" t="s">
        <v>1264</v>
      </c>
    </row>
    <row r="578" spans="1:6" x14ac:dyDescent="0.3">
      <c r="A578" s="76">
        <v>1127612</v>
      </c>
      <c r="B578" t="s">
        <v>841</v>
      </c>
      <c r="C578" t="s">
        <v>213</v>
      </c>
      <c r="D578" s="75">
        <v>59107.66</v>
      </c>
      <c r="E578" s="75">
        <v>59107.66</v>
      </c>
      <c r="F578" s="78" t="s">
        <v>1264</v>
      </c>
    </row>
    <row r="579" spans="1:6" x14ac:dyDescent="0.3">
      <c r="A579" s="76">
        <v>1127613</v>
      </c>
      <c r="B579" t="s">
        <v>842</v>
      </c>
      <c r="C579" t="s">
        <v>213</v>
      </c>
      <c r="D579" s="75">
        <v>159588.70000000001</v>
      </c>
      <c r="E579" s="75">
        <v>159588.70000000001</v>
      </c>
      <c r="F579" s="78" t="s">
        <v>1264</v>
      </c>
    </row>
    <row r="580" spans="1:6" x14ac:dyDescent="0.3">
      <c r="A580" s="76">
        <v>1127616</v>
      </c>
      <c r="B580" t="s">
        <v>843</v>
      </c>
      <c r="C580" t="s">
        <v>213</v>
      </c>
      <c r="D580" s="75">
        <v>45140.13</v>
      </c>
      <c r="E580" s="75">
        <v>45140.13</v>
      </c>
      <c r="F580" s="78" t="s">
        <v>1264</v>
      </c>
    </row>
    <row r="581" spans="1:6" x14ac:dyDescent="0.3">
      <c r="A581" s="76">
        <v>1127617</v>
      </c>
      <c r="B581" t="s">
        <v>844</v>
      </c>
      <c r="C581" t="s">
        <v>213</v>
      </c>
      <c r="D581" s="75">
        <v>107071.67</v>
      </c>
      <c r="E581" s="75">
        <v>107071.67</v>
      </c>
      <c r="F581" s="78" t="s">
        <v>1264</v>
      </c>
    </row>
    <row r="582" spans="1:6" x14ac:dyDescent="0.3">
      <c r="A582" s="76">
        <v>1127699</v>
      </c>
      <c r="B582" t="s">
        <v>845</v>
      </c>
      <c r="C582" t="s">
        <v>213</v>
      </c>
      <c r="D582" s="75">
        <v>72497.23</v>
      </c>
      <c r="E582" s="75">
        <v>72497.23</v>
      </c>
      <c r="F582" s="78" t="s">
        <v>1264</v>
      </c>
    </row>
    <row r="583" spans="1:6" x14ac:dyDescent="0.3">
      <c r="A583" s="76">
        <v>1127801</v>
      </c>
      <c r="B583" t="s">
        <v>1270</v>
      </c>
      <c r="C583" t="s">
        <v>213</v>
      </c>
      <c r="D583" s="75">
        <v>2265078.33</v>
      </c>
      <c r="E583" s="75">
        <v>2265078.33</v>
      </c>
      <c r="F583" s="78">
        <v>2400000.2000000002</v>
      </c>
    </row>
    <row r="584" spans="1:6" x14ac:dyDescent="0.3">
      <c r="A584" s="76">
        <v>1127802</v>
      </c>
      <c r="B584" t="s">
        <v>1271</v>
      </c>
      <c r="C584" t="s">
        <v>213</v>
      </c>
      <c r="D584" s="75">
        <v>3506087.82</v>
      </c>
      <c r="E584" s="75">
        <v>3506087.82</v>
      </c>
      <c r="F584" s="78">
        <v>3533999.98</v>
      </c>
    </row>
    <row r="585" spans="1:6" x14ac:dyDescent="0.3">
      <c r="A585" s="76">
        <v>1127885</v>
      </c>
      <c r="B585" t="s">
        <v>846</v>
      </c>
      <c r="C585" t="s">
        <v>213</v>
      </c>
      <c r="D585" s="75" t="s">
        <v>1264</v>
      </c>
      <c r="E585" s="75" t="s">
        <v>1264</v>
      </c>
      <c r="F585" s="78" t="s">
        <v>1264</v>
      </c>
    </row>
    <row r="586" spans="1:6" x14ac:dyDescent="0.3">
      <c r="A586" s="76">
        <v>1128143</v>
      </c>
      <c r="B586" t="s">
        <v>847</v>
      </c>
      <c r="C586" t="s">
        <v>213</v>
      </c>
      <c r="D586" s="75">
        <v>44772.66</v>
      </c>
      <c r="E586" s="75">
        <v>44772.66</v>
      </c>
      <c r="F586" s="78" t="s">
        <v>1264</v>
      </c>
    </row>
    <row r="587" spans="1:6" x14ac:dyDescent="0.3">
      <c r="A587" s="76">
        <v>1128945</v>
      </c>
      <c r="B587" t="s">
        <v>848</v>
      </c>
      <c r="C587" t="s">
        <v>213</v>
      </c>
      <c r="D587" s="75">
        <v>730326.21</v>
      </c>
      <c r="E587" s="75">
        <v>730326.21</v>
      </c>
      <c r="F587" s="78" t="s">
        <v>1264</v>
      </c>
    </row>
    <row r="588" spans="1:6" x14ac:dyDescent="0.3">
      <c r="A588" s="76">
        <v>1128968</v>
      </c>
      <c r="B588" t="s">
        <v>849</v>
      </c>
      <c r="C588" t="s">
        <v>213</v>
      </c>
      <c r="D588" s="75">
        <v>84696.29</v>
      </c>
      <c r="E588" s="75">
        <v>84696.29</v>
      </c>
      <c r="F588" s="78" t="s">
        <v>1264</v>
      </c>
    </row>
    <row r="589" spans="1:6" x14ac:dyDescent="0.3">
      <c r="A589" s="76">
        <v>1128969</v>
      </c>
      <c r="B589" t="s">
        <v>850</v>
      </c>
      <c r="C589" t="s">
        <v>213</v>
      </c>
      <c r="D589" s="75">
        <v>13266.57</v>
      </c>
      <c r="E589" s="75">
        <v>13266.57</v>
      </c>
      <c r="F589" s="78" t="s">
        <v>1264</v>
      </c>
    </row>
    <row r="590" spans="1:6" x14ac:dyDescent="0.3">
      <c r="A590" s="76">
        <v>1128970</v>
      </c>
      <c r="B590" t="s">
        <v>851</v>
      </c>
      <c r="C590" t="s">
        <v>213</v>
      </c>
      <c r="D590" s="75">
        <v>61617.17</v>
      </c>
      <c r="E590" s="75">
        <v>61617.17</v>
      </c>
      <c r="F590" s="78" t="s">
        <v>1264</v>
      </c>
    </row>
    <row r="591" spans="1:6" x14ac:dyDescent="0.3">
      <c r="A591" s="76">
        <v>1128971</v>
      </c>
      <c r="B591" t="s">
        <v>852</v>
      </c>
      <c r="C591" t="s">
        <v>213</v>
      </c>
      <c r="D591" s="75">
        <v>8849.4699999999993</v>
      </c>
      <c r="E591" s="75">
        <v>8849.4699999999993</v>
      </c>
      <c r="F591" s="78" t="s">
        <v>1264</v>
      </c>
    </row>
    <row r="592" spans="1:6" x14ac:dyDescent="0.3">
      <c r="A592" s="76">
        <v>1129074</v>
      </c>
      <c r="B592" t="s">
        <v>853</v>
      </c>
      <c r="C592" t="s">
        <v>213</v>
      </c>
      <c r="D592" s="75">
        <v>16620.38</v>
      </c>
      <c r="E592" s="75">
        <v>16620.38</v>
      </c>
      <c r="F592" s="78" t="s">
        <v>1264</v>
      </c>
    </row>
    <row r="593" spans="1:6" x14ac:dyDescent="0.3">
      <c r="A593" s="76">
        <v>1129075</v>
      </c>
      <c r="B593" t="s">
        <v>854</v>
      </c>
      <c r="C593" t="s">
        <v>213</v>
      </c>
      <c r="D593" s="75">
        <v>3789.36</v>
      </c>
      <c r="E593" s="75">
        <v>3789.36</v>
      </c>
      <c r="F593" s="78" t="s">
        <v>1264</v>
      </c>
    </row>
    <row r="594" spans="1:6" x14ac:dyDescent="0.3">
      <c r="A594" s="76">
        <v>1129290</v>
      </c>
      <c r="B594" t="s">
        <v>855</v>
      </c>
      <c r="C594" t="s">
        <v>213</v>
      </c>
      <c r="D594" s="75">
        <v>207434.97</v>
      </c>
      <c r="E594" s="75">
        <v>207434.97</v>
      </c>
      <c r="F594" s="78" t="s">
        <v>1264</v>
      </c>
    </row>
    <row r="595" spans="1:6" x14ac:dyDescent="0.3">
      <c r="A595" s="76">
        <v>1129525</v>
      </c>
      <c r="B595" t="s">
        <v>856</v>
      </c>
      <c r="C595" t="s">
        <v>213</v>
      </c>
      <c r="D595" s="75" t="s">
        <v>1264</v>
      </c>
      <c r="E595" s="75" t="s">
        <v>1264</v>
      </c>
      <c r="F595" s="78" t="s">
        <v>1264</v>
      </c>
    </row>
    <row r="596" spans="1:6" x14ac:dyDescent="0.3">
      <c r="A596" s="76">
        <v>1129579</v>
      </c>
      <c r="B596" t="s">
        <v>857</v>
      </c>
      <c r="C596" t="s">
        <v>213</v>
      </c>
      <c r="D596" s="75" t="s">
        <v>1264</v>
      </c>
      <c r="E596" s="75" t="s">
        <v>1264</v>
      </c>
      <c r="F596" s="78" t="s">
        <v>1264</v>
      </c>
    </row>
    <row r="597" spans="1:6" x14ac:dyDescent="0.3">
      <c r="A597" s="76">
        <v>1129589</v>
      </c>
      <c r="B597" t="s">
        <v>858</v>
      </c>
      <c r="C597" t="s">
        <v>213</v>
      </c>
      <c r="D597" s="75" t="s">
        <v>1264</v>
      </c>
      <c r="E597" s="75" t="s">
        <v>1264</v>
      </c>
      <c r="F597" s="78" t="s">
        <v>1264</v>
      </c>
    </row>
    <row r="598" spans="1:6" x14ac:dyDescent="0.3">
      <c r="A598" s="76">
        <v>1129597</v>
      </c>
      <c r="B598" t="s">
        <v>860</v>
      </c>
      <c r="C598" t="s">
        <v>213</v>
      </c>
      <c r="D598" s="75" t="s">
        <v>1264</v>
      </c>
      <c r="E598" s="75" t="s">
        <v>1264</v>
      </c>
      <c r="F598" s="78" t="s">
        <v>1264</v>
      </c>
    </row>
    <row r="599" spans="1:6" x14ac:dyDescent="0.3">
      <c r="A599" s="76">
        <v>1129600</v>
      </c>
      <c r="B599" t="s">
        <v>861</v>
      </c>
      <c r="C599" t="s">
        <v>213</v>
      </c>
      <c r="D599" s="75" t="s">
        <v>1264</v>
      </c>
      <c r="E599" s="75">
        <v>5250000</v>
      </c>
      <c r="F599" s="78" t="s">
        <v>1264</v>
      </c>
    </row>
    <row r="600" spans="1:6" x14ac:dyDescent="0.3">
      <c r="A600" s="76">
        <v>1129625</v>
      </c>
      <c r="B600" t="s">
        <v>862</v>
      </c>
      <c r="C600" t="s">
        <v>213</v>
      </c>
      <c r="D600" s="75">
        <v>51962.239999999998</v>
      </c>
      <c r="E600" s="75">
        <v>51962.239999999998</v>
      </c>
      <c r="F600" s="78" t="s">
        <v>1264</v>
      </c>
    </row>
    <row r="601" spans="1:6" x14ac:dyDescent="0.3">
      <c r="A601" s="76">
        <v>1129712</v>
      </c>
      <c r="B601" t="s">
        <v>863</v>
      </c>
      <c r="C601" t="s">
        <v>213</v>
      </c>
      <c r="D601" s="75" t="s">
        <v>1264</v>
      </c>
      <c r="E601" s="75" t="s">
        <v>1264</v>
      </c>
      <c r="F601" s="78" t="s">
        <v>1264</v>
      </c>
    </row>
    <row r="602" spans="1:6" x14ac:dyDescent="0.3">
      <c r="A602" s="76">
        <v>1129713</v>
      </c>
      <c r="B602" t="s">
        <v>864</v>
      </c>
      <c r="C602" t="s">
        <v>213</v>
      </c>
      <c r="D602" s="75" t="s">
        <v>1264</v>
      </c>
      <c r="E602" s="75" t="s">
        <v>1264</v>
      </c>
      <c r="F602" s="78" t="s">
        <v>1264</v>
      </c>
    </row>
    <row r="603" spans="1:6" x14ac:dyDescent="0.3">
      <c r="A603" s="76">
        <v>1129715</v>
      </c>
      <c r="B603" t="s">
        <v>865</v>
      </c>
      <c r="C603" t="s">
        <v>213</v>
      </c>
      <c r="D603" s="75" t="s">
        <v>1264</v>
      </c>
      <c r="E603" s="75" t="s">
        <v>1264</v>
      </c>
      <c r="F603" s="78" t="s">
        <v>1264</v>
      </c>
    </row>
    <row r="604" spans="1:6" x14ac:dyDescent="0.3">
      <c r="A604" s="76">
        <v>1129723</v>
      </c>
      <c r="B604" t="s">
        <v>271</v>
      </c>
      <c r="C604" t="s">
        <v>213</v>
      </c>
      <c r="D604" s="75">
        <v>398868.92</v>
      </c>
      <c r="E604" s="75">
        <v>400693.12</v>
      </c>
      <c r="F604" s="78" t="s">
        <v>1264</v>
      </c>
    </row>
    <row r="605" spans="1:6" x14ac:dyDescent="0.3">
      <c r="A605" s="76">
        <v>1129724</v>
      </c>
      <c r="B605" t="s">
        <v>272</v>
      </c>
      <c r="C605" t="s">
        <v>213</v>
      </c>
      <c r="D605" s="75">
        <v>461054.83</v>
      </c>
      <c r="E605" s="75">
        <v>492559.76</v>
      </c>
      <c r="F605" s="78" t="s">
        <v>1264</v>
      </c>
    </row>
    <row r="606" spans="1:6" x14ac:dyDescent="0.3">
      <c r="A606" s="76">
        <v>1129725</v>
      </c>
      <c r="B606" t="s">
        <v>273</v>
      </c>
      <c r="C606" t="s">
        <v>213</v>
      </c>
      <c r="D606" s="75">
        <v>449860.03</v>
      </c>
      <c r="E606" s="75">
        <v>451864.77</v>
      </c>
      <c r="F606" s="78" t="s">
        <v>1264</v>
      </c>
    </row>
    <row r="607" spans="1:6" x14ac:dyDescent="0.3">
      <c r="A607" s="76">
        <v>1129726</v>
      </c>
      <c r="B607" t="s">
        <v>274</v>
      </c>
      <c r="C607" t="s">
        <v>213</v>
      </c>
      <c r="D607" s="75">
        <v>369098.61</v>
      </c>
      <c r="E607" s="75">
        <v>373799.94</v>
      </c>
      <c r="F607" s="78" t="s">
        <v>1264</v>
      </c>
    </row>
    <row r="608" spans="1:6" x14ac:dyDescent="0.3">
      <c r="A608" s="76">
        <v>1129727</v>
      </c>
      <c r="B608" t="s">
        <v>275</v>
      </c>
      <c r="C608" t="s">
        <v>213</v>
      </c>
      <c r="D608" s="75">
        <v>228668.71</v>
      </c>
      <c r="E608" s="75">
        <v>230406.81</v>
      </c>
      <c r="F608" s="78" t="s">
        <v>1264</v>
      </c>
    </row>
    <row r="609" spans="1:6" x14ac:dyDescent="0.3">
      <c r="A609" s="76">
        <v>1129728</v>
      </c>
      <c r="B609" t="s">
        <v>276</v>
      </c>
      <c r="C609" t="s">
        <v>213</v>
      </c>
      <c r="D609" s="75">
        <v>37968.519999999997</v>
      </c>
      <c r="E609" s="75">
        <v>47968.52</v>
      </c>
      <c r="F609" s="78" t="s">
        <v>1264</v>
      </c>
    </row>
    <row r="610" spans="1:6" x14ac:dyDescent="0.3">
      <c r="A610" s="76">
        <v>1129729</v>
      </c>
      <c r="B610" t="s">
        <v>866</v>
      </c>
      <c r="C610" t="s">
        <v>213</v>
      </c>
      <c r="D610" s="75" t="s">
        <v>1264</v>
      </c>
      <c r="E610" s="75" t="s">
        <v>1264</v>
      </c>
      <c r="F610" s="78" t="s">
        <v>1264</v>
      </c>
    </row>
    <row r="611" spans="1:6" x14ac:dyDescent="0.3">
      <c r="A611" s="76">
        <v>1129730</v>
      </c>
      <c r="B611" t="s">
        <v>867</v>
      </c>
      <c r="C611" t="s">
        <v>213</v>
      </c>
      <c r="D611" s="75" t="s">
        <v>1264</v>
      </c>
      <c r="E611" s="75" t="s">
        <v>1264</v>
      </c>
      <c r="F611" s="78" t="s">
        <v>1264</v>
      </c>
    </row>
    <row r="612" spans="1:6" x14ac:dyDescent="0.3">
      <c r="A612" s="76">
        <v>1129859</v>
      </c>
      <c r="B612" t="s">
        <v>868</v>
      </c>
      <c r="C612" t="s">
        <v>213</v>
      </c>
      <c r="D612" s="75">
        <v>73466.570000000007</v>
      </c>
      <c r="E612" s="75">
        <v>73466.570000000007</v>
      </c>
      <c r="F612" s="78" t="s">
        <v>1264</v>
      </c>
    </row>
    <row r="613" spans="1:6" x14ac:dyDescent="0.3">
      <c r="A613" s="76">
        <v>1129877</v>
      </c>
      <c r="B613" t="s">
        <v>869</v>
      </c>
      <c r="C613" t="s">
        <v>213</v>
      </c>
      <c r="D613" s="75">
        <v>959779.16</v>
      </c>
      <c r="E613" s="75">
        <v>959779.16</v>
      </c>
      <c r="F613" s="78">
        <v>1165499.6200000001</v>
      </c>
    </row>
    <row r="614" spans="1:6" x14ac:dyDescent="0.3">
      <c r="A614" s="76">
        <v>1130013</v>
      </c>
      <c r="B614" t="s">
        <v>870</v>
      </c>
      <c r="C614" t="s">
        <v>213</v>
      </c>
      <c r="D614" s="75">
        <v>279277.06</v>
      </c>
      <c r="E614" s="75">
        <v>279277.06</v>
      </c>
      <c r="F614" s="78" t="s">
        <v>1264</v>
      </c>
    </row>
    <row r="615" spans="1:6" x14ac:dyDescent="0.3">
      <c r="A615" s="76">
        <v>1130014</v>
      </c>
      <c r="B615" t="s">
        <v>871</v>
      </c>
      <c r="C615" t="s">
        <v>213</v>
      </c>
      <c r="D615" s="75">
        <v>232700.28</v>
      </c>
      <c r="E615" s="75">
        <v>232700.28</v>
      </c>
      <c r="F615" s="78" t="s">
        <v>1264</v>
      </c>
    </row>
    <row r="616" spans="1:6" x14ac:dyDescent="0.3">
      <c r="A616" s="76">
        <v>1130015</v>
      </c>
      <c r="B616" t="s">
        <v>872</v>
      </c>
      <c r="C616" t="s">
        <v>213</v>
      </c>
      <c r="D616" s="75">
        <v>128074.69</v>
      </c>
      <c r="E616" s="75">
        <v>128074.69</v>
      </c>
      <c r="F616" s="78" t="s">
        <v>1264</v>
      </c>
    </row>
    <row r="617" spans="1:6" x14ac:dyDescent="0.3">
      <c r="A617" s="76">
        <v>1130016</v>
      </c>
      <c r="B617" t="s">
        <v>873</v>
      </c>
      <c r="C617" t="s">
        <v>213</v>
      </c>
      <c r="D617" s="75">
        <v>142311.93</v>
      </c>
      <c r="E617" s="75">
        <v>142311.93</v>
      </c>
      <c r="F617" s="78" t="s">
        <v>1264</v>
      </c>
    </row>
    <row r="618" spans="1:6" x14ac:dyDescent="0.3">
      <c r="A618" s="76">
        <v>1130163</v>
      </c>
      <c r="B618" t="s">
        <v>875</v>
      </c>
      <c r="C618" t="s">
        <v>213</v>
      </c>
      <c r="D618" s="75">
        <v>93839.31</v>
      </c>
      <c r="E618" s="75">
        <v>93839.31</v>
      </c>
      <c r="F618" s="78" t="s">
        <v>1264</v>
      </c>
    </row>
    <row r="619" spans="1:6" x14ac:dyDescent="0.3">
      <c r="A619" s="76">
        <v>1130188</v>
      </c>
      <c r="B619" t="s">
        <v>876</v>
      </c>
      <c r="C619" t="s">
        <v>213</v>
      </c>
      <c r="D619" s="75">
        <v>7508.35</v>
      </c>
      <c r="E619" s="75">
        <v>7508.35</v>
      </c>
      <c r="F619" s="78" t="s">
        <v>1264</v>
      </c>
    </row>
    <row r="620" spans="1:6" x14ac:dyDescent="0.3">
      <c r="A620" s="76">
        <v>1130189</v>
      </c>
      <c r="B620" t="s">
        <v>877</v>
      </c>
      <c r="C620" t="s">
        <v>213</v>
      </c>
      <c r="D620" s="75">
        <v>8757.33</v>
      </c>
      <c r="E620" s="75">
        <v>8757.33</v>
      </c>
      <c r="F620" s="78" t="s">
        <v>1264</v>
      </c>
    </row>
    <row r="621" spans="1:6" x14ac:dyDescent="0.3">
      <c r="A621" s="76">
        <v>1130410</v>
      </c>
      <c r="B621" t="s">
        <v>880</v>
      </c>
      <c r="C621" t="s">
        <v>213</v>
      </c>
      <c r="D621" s="75">
        <v>834393.21</v>
      </c>
      <c r="E621" s="75">
        <v>866265</v>
      </c>
      <c r="F621" s="78" t="s">
        <v>1264</v>
      </c>
    </row>
    <row r="622" spans="1:6" x14ac:dyDescent="0.3">
      <c r="A622" s="76">
        <v>1130412</v>
      </c>
      <c r="B622" t="s">
        <v>881</v>
      </c>
      <c r="C622" t="s">
        <v>213</v>
      </c>
      <c r="D622" s="75">
        <v>92682.2</v>
      </c>
      <c r="E622" s="75">
        <v>92682.2</v>
      </c>
      <c r="F622" s="78" t="s">
        <v>1264</v>
      </c>
    </row>
    <row r="623" spans="1:6" x14ac:dyDescent="0.3">
      <c r="A623" s="76">
        <v>1130440</v>
      </c>
      <c r="B623" t="s">
        <v>882</v>
      </c>
      <c r="C623" t="s">
        <v>213</v>
      </c>
      <c r="D623" s="75">
        <v>231272.97</v>
      </c>
      <c r="E623" s="75">
        <v>231272.97</v>
      </c>
      <c r="F623" s="78" t="s">
        <v>1264</v>
      </c>
    </row>
    <row r="624" spans="1:6" x14ac:dyDescent="0.3">
      <c r="A624" s="76">
        <v>1130448</v>
      </c>
      <c r="B624" t="s">
        <v>883</v>
      </c>
      <c r="C624" t="s">
        <v>213</v>
      </c>
      <c r="D624" s="75">
        <v>7258.81</v>
      </c>
      <c r="E624" s="75">
        <v>7258.81</v>
      </c>
      <c r="F624" s="78" t="s">
        <v>1264</v>
      </c>
    </row>
    <row r="625" spans="1:6" x14ac:dyDescent="0.3">
      <c r="A625" s="76">
        <v>1130449</v>
      </c>
      <c r="B625" t="s">
        <v>884</v>
      </c>
      <c r="C625" t="s">
        <v>213</v>
      </c>
      <c r="D625" s="75">
        <v>390080.08</v>
      </c>
      <c r="E625" s="75">
        <v>390080.08</v>
      </c>
      <c r="F625" s="78" t="s">
        <v>1264</v>
      </c>
    </row>
    <row r="626" spans="1:6" x14ac:dyDescent="0.3">
      <c r="A626" s="76">
        <v>1130450</v>
      </c>
      <c r="B626" t="s">
        <v>885</v>
      </c>
      <c r="C626" t="s">
        <v>213</v>
      </c>
      <c r="D626" s="75">
        <v>357109.22</v>
      </c>
      <c r="E626" s="75">
        <v>357109.22</v>
      </c>
      <c r="F626" s="78" t="s">
        <v>1264</v>
      </c>
    </row>
    <row r="627" spans="1:6" x14ac:dyDescent="0.3">
      <c r="A627" s="76">
        <v>1130451</v>
      </c>
      <c r="B627" t="s">
        <v>886</v>
      </c>
      <c r="C627" t="s">
        <v>213</v>
      </c>
      <c r="D627" s="75">
        <v>372888.47</v>
      </c>
      <c r="E627" s="75">
        <v>372888.46</v>
      </c>
      <c r="F627" s="78" t="s">
        <v>1264</v>
      </c>
    </row>
    <row r="628" spans="1:6" x14ac:dyDescent="0.3">
      <c r="A628" s="76">
        <v>1130452</v>
      </c>
      <c r="B628" t="s">
        <v>887</v>
      </c>
      <c r="C628" t="s">
        <v>213</v>
      </c>
      <c r="D628" s="75">
        <v>410867.39</v>
      </c>
      <c r="E628" s="75">
        <v>410867.39</v>
      </c>
      <c r="F628" s="78" t="s">
        <v>1264</v>
      </c>
    </row>
    <row r="629" spans="1:6" x14ac:dyDescent="0.3">
      <c r="A629" s="76">
        <v>1130453</v>
      </c>
      <c r="B629" t="s">
        <v>888</v>
      </c>
      <c r="C629" t="s">
        <v>213</v>
      </c>
      <c r="D629" s="75">
        <v>403310.99</v>
      </c>
      <c r="E629" s="75">
        <v>403310.99</v>
      </c>
      <c r="F629" s="78" t="s">
        <v>1264</v>
      </c>
    </row>
    <row r="630" spans="1:6" x14ac:dyDescent="0.3">
      <c r="A630" s="76">
        <v>1130454</v>
      </c>
      <c r="B630" t="s">
        <v>889</v>
      </c>
      <c r="C630" t="s">
        <v>213</v>
      </c>
      <c r="D630" s="75">
        <v>515749.1</v>
      </c>
      <c r="E630" s="75">
        <v>515749.1</v>
      </c>
      <c r="F630" s="78" t="s">
        <v>1264</v>
      </c>
    </row>
    <row r="631" spans="1:6" x14ac:dyDescent="0.3">
      <c r="A631" s="76">
        <v>1130455</v>
      </c>
      <c r="B631" t="s">
        <v>890</v>
      </c>
      <c r="C631" t="s">
        <v>213</v>
      </c>
      <c r="D631" s="75">
        <v>362059.58</v>
      </c>
      <c r="E631" s="75">
        <v>362059.58</v>
      </c>
      <c r="F631" s="78" t="s">
        <v>1264</v>
      </c>
    </row>
    <row r="632" spans="1:6" x14ac:dyDescent="0.3">
      <c r="A632" s="76">
        <v>1130456</v>
      </c>
      <c r="B632" t="s">
        <v>891</v>
      </c>
      <c r="C632" t="s">
        <v>213</v>
      </c>
      <c r="D632" s="75">
        <v>6502.49</v>
      </c>
      <c r="E632" s="75">
        <v>6502.49</v>
      </c>
      <c r="F632" s="78" t="s">
        <v>1264</v>
      </c>
    </row>
    <row r="633" spans="1:6" x14ac:dyDescent="0.3">
      <c r="A633" s="76">
        <v>1130682</v>
      </c>
      <c r="B633" t="s">
        <v>892</v>
      </c>
      <c r="C633" t="s">
        <v>213</v>
      </c>
      <c r="D633" s="75" t="s">
        <v>1264</v>
      </c>
      <c r="E633" s="75" t="s">
        <v>1264</v>
      </c>
      <c r="F633" s="78" t="s">
        <v>1264</v>
      </c>
    </row>
    <row r="634" spans="1:6" x14ac:dyDescent="0.3">
      <c r="A634" s="76">
        <v>1130683</v>
      </c>
      <c r="B634" t="s">
        <v>893</v>
      </c>
      <c r="C634" t="s">
        <v>213</v>
      </c>
      <c r="D634" s="75" t="s">
        <v>1264</v>
      </c>
      <c r="E634" s="75" t="s">
        <v>1264</v>
      </c>
      <c r="F634" s="78" t="s">
        <v>1264</v>
      </c>
    </row>
    <row r="635" spans="1:6" x14ac:dyDescent="0.3">
      <c r="A635" s="76">
        <v>1130705</v>
      </c>
      <c r="B635" t="s">
        <v>302</v>
      </c>
      <c r="C635" t="s">
        <v>213</v>
      </c>
      <c r="D635" s="75" t="s">
        <v>1264</v>
      </c>
      <c r="E635" s="75" t="s">
        <v>1264</v>
      </c>
      <c r="F635" s="78" t="s">
        <v>1264</v>
      </c>
    </row>
    <row r="636" spans="1:6" x14ac:dyDescent="0.3">
      <c r="A636" s="76">
        <v>1130706</v>
      </c>
      <c r="B636" t="s">
        <v>311</v>
      </c>
      <c r="C636" t="s">
        <v>213</v>
      </c>
      <c r="D636" s="75">
        <v>19365.28</v>
      </c>
      <c r="E636" s="75">
        <v>400000</v>
      </c>
      <c r="F636" s="78" t="s">
        <v>1264</v>
      </c>
    </row>
    <row r="637" spans="1:6" x14ac:dyDescent="0.3">
      <c r="A637" s="76">
        <v>1130709</v>
      </c>
      <c r="B637" t="s">
        <v>894</v>
      </c>
      <c r="C637" t="s">
        <v>213</v>
      </c>
      <c r="D637" s="75" t="s">
        <v>1264</v>
      </c>
      <c r="E637" s="75" t="s">
        <v>1264</v>
      </c>
      <c r="F637" s="78" t="s">
        <v>1264</v>
      </c>
    </row>
    <row r="638" spans="1:6" x14ac:dyDescent="0.3">
      <c r="A638" s="76">
        <v>1130711</v>
      </c>
      <c r="B638" t="s">
        <v>895</v>
      </c>
      <c r="C638" t="s">
        <v>213</v>
      </c>
      <c r="D638" s="75">
        <v>277937.09999999998</v>
      </c>
      <c r="E638" s="75">
        <v>400000</v>
      </c>
      <c r="F638" s="78" t="s">
        <v>1264</v>
      </c>
    </row>
    <row r="639" spans="1:6" x14ac:dyDescent="0.3">
      <c r="A639" s="76">
        <v>1130712</v>
      </c>
      <c r="B639" t="s">
        <v>896</v>
      </c>
      <c r="C639" t="s">
        <v>213</v>
      </c>
      <c r="D639" s="75">
        <v>142411.35999999999</v>
      </c>
      <c r="E639" s="75">
        <v>150000</v>
      </c>
      <c r="F639" s="78" t="s">
        <v>1264</v>
      </c>
    </row>
    <row r="640" spans="1:6" x14ac:dyDescent="0.3">
      <c r="A640" s="76">
        <v>1130713</v>
      </c>
      <c r="B640" t="s">
        <v>897</v>
      </c>
      <c r="C640" t="s">
        <v>213</v>
      </c>
      <c r="D640" s="75">
        <v>25061.69</v>
      </c>
      <c r="E640" s="75">
        <v>25061.69</v>
      </c>
      <c r="F640" s="78" t="s">
        <v>1264</v>
      </c>
    </row>
    <row r="641" spans="1:6" x14ac:dyDescent="0.3">
      <c r="A641" s="76">
        <v>1130714</v>
      </c>
      <c r="B641" t="s">
        <v>898</v>
      </c>
      <c r="C641" t="s">
        <v>213</v>
      </c>
      <c r="D641" s="75">
        <v>47523.56</v>
      </c>
      <c r="E641" s="75">
        <v>47523.56</v>
      </c>
      <c r="F641" s="78" t="s">
        <v>1264</v>
      </c>
    </row>
    <row r="642" spans="1:6" x14ac:dyDescent="0.3">
      <c r="A642" s="76">
        <v>1130883</v>
      </c>
      <c r="B642" t="s">
        <v>899</v>
      </c>
      <c r="C642" t="s">
        <v>213</v>
      </c>
      <c r="D642" s="75" t="s">
        <v>1264</v>
      </c>
      <c r="E642" s="75" t="s">
        <v>1264</v>
      </c>
      <c r="F642" s="78" t="s">
        <v>1264</v>
      </c>
    </row>
    <row r="643" spans="1:6" x14ac:dyDescent="0.3">
      <c r="A643" s="76">
        <v>1130960</v>
      </c>
      <c r="B643" t="s">
        <v>900</v>
      </c>
      <c r="C643" t="s">
        <v>213</v>
      </c>
      <c r="D643" s="75">
        <v>315719.40999999997</v>
      </c>
      <c r="E643" s="75">
        <v>315719.40999999997</v>
      </c>
      <c r="F643" s="78" t="s">
        <v>1264</v>
      </c>
    </row>
    <row r="644" spans="1:6" x14ac:dyDescent="0.3">
      <c r="A644" s="76">
        <v>1130961</v>
      </c>
      <c r="B644" t="s">
        <v>901</v>
      </c>
      <c r="C644" t="s">
        <v>213</v>
      </c>
      <c r="D644" s="75">
        <v>511549.94</v>
      </c>
      <c r="E644" s="75">
        <v>511549.94</v>
      </c>
      <c r="F644" s="78" t="s">
        <v>1264</v>
      </c>
    </row>
    <row r="645" spans="1:6" x14ac:dyDescent="0.3">
      <c r="A645" s="76">
        <v>1131002</v>
      </c>
      <c r="B645" t="s">
        <v>902</v>
      </c>
      <c r="C645" t="s">
        <v>213</v>
      </c>
      <c r="D645" s="75" t="s">
        <v>1264</v>
      </c>
      <c r="E645" s="75" t="s">
        <v>1264</v>
      </c>
      <c r="F645" s="78" t="s">
        <v>1264</v>
      </c>
    </row>
    <row r="646" spans="1:6" x14ac:dyDescent="0.3">
      <c r="A646" s="76">
        <v>1131003</v>
      </c>
      <c r="B646" t="s">
        <v>903</v>
      </c>
      <c r="C646" t="s">
        <v>213</v>
      </c>
      <c r="D646" s="75">
        <v>46150.05</v>
      </c>
      <c r="E646" s="75">
        <v>46150.05</v>
      </c>
      <c r="F646" s="78" t="s">
        <v>1264</v>
      </c>
    </row>
    <row r="647" spans="1:6" x14ac:dyDescent="0.3">
      <c r="A647" s="76">
        <v>1131142</v>
      </c>
      <c r="B647" t="s">
        <v>904</v>
      </c>
      <c r="C647" t="s">
        <v>213</v>
      </c>
      <c r="D647" s="75" t="s">
        <v>1264</v>
      </c>
      <c r="E647" s="75" t="s">
        <v>1264</v>
      </c>
      <c r="F647" s="78" t="s">
        <v>1264</v>
      </c>
    </row>
    <row r="648" spans="1:6" x14ac:dyDescent="0.3">
      <c r="A648" s="76">
        <v>1131143</v>
      </c>
      <c r="B648" t="s">
        <v>905</v>
      </c>
      <c r="C648" t="s">
        <v>213</v>
      </c>
      <c r="D648" s="75" t="s">
        <v>1264</v>
      </c>
      <c r="E648" s="75" t="s">
        <v>1264</v>
      </c>
      <c r="F648" s="78" t="s">
        <v>1264</v>
      </c>
    </row>
    <row r="649" spans="1:6" x14ac:dyDescent="0.3">
      <c r="A649" s="76">
        <v>1131144</v>
      </c>
      <c r="B649" t="s">
        <v>906</v>
      </c>
      <c r="C649" t="s">
        <v>213</v>
      </c>
      <c r="D649" s="75" t="s">
        <v>1264</v>
      </c>
      <c r="E649" s="75" t="s">
        <v>1264</v>
      </c>
      <c r="F649" s="78" t="s">
        <v>1264</v>
      </c>
    </row>
    <row r="650" spans="1:6" x14ac:dyDescent="0.3">
      <c r="A650" s="76">
        <v>1131145</v>
      </c>
      <c r="B650" t="s">
        <v>907</v>
      </c>
      <c r="C650" t="s">
        <v>213</v>
      </c>
      <c r="D650" s="75" t="s">
        <v>1264</v>
      </c>
      <c r="E650" s="75" t="s">
        <v>1264</v>
      </c>
      <c r="F650" s="78" t="s">
        <v>1264</v>
      </c>
    </row>
    <row r="651" spans="1:6" x14ac:dyDescent="0.3">
      <c r="A651" s="76">
        <v>1131146</v>
      </c>
      <c r="B651" t="s">
        <v>908</v>
      </c>
      <c r="C651" t="s">
        <v>213</v>
      </c>
      <c r="D651" s="75" t="s">
        <v>1264</v>
      </c>
      <c r="E651" s="75" t="s">
        <v>1264</v>
      </c>
      <c r="F651" s="78" t="s">
        <v>1264</v>
      </c>
    </row>
    <row r="652" spans="1:6" x14ac:dyDescent="0.3">
      <c r="A652" s="76">
        <v>1131147</v>
      </c>
      <c r="B652" t="s">
        <v>909</v>
      </c>
      <c r="C652" t="s">
        <v>213</v>
      </c>
      <c r="D652" s="75" t="s">
        <v>1264</v>
      </c>
      <c r="E652" s="75" t="s">
        <v>1264</v>
      </c>
      <c r="F652" s="78" t="s">
        <v>1264</v>
      </c>
    </row>
    <row r="653" spans="1:6" x14ac:dyDescent="0.3">
      <c r="A653" s="76">
        <v>1131150</v>
      </c>
      <c r="B653" t="s">
        <v>910</v>
      </c>
      <c r="C653" t="s">
        <v>213</v>
      </c>
      <c r="D653" s="75">
        <v>14071.06</v>
      </c>
      <c r="E653" s="75">
        <v>14071.06</v>
      </c>
      <c r="F653" s="78" t="s">
        <v>1264</v>
      </c>
    </row>
    <row r="654" spans="1:6" x14ac:dyDescent="0.3">
      <c r="A654" s="76">
        <v>1131152</v>
      </c>
      <c r="B654" t="s">
        <v>911</v>
      </c>
      <c r="C654" t="s">
        <v>213</v>
      </c>
      <c r="D654" s="75">
        <v>193659.93</v>
      </c>
      <c r="E654" s="75">
        <v>193659.93</v>
      </c>
      <c r="F654" s="78" t="s">
        <v>1264</v>
      </c>
    </row>
    <row r="655" spans="1:6" x14ac:dyDescent="0.3">
      <c r="A655" s="76">
        <v>1131275</v>
      </c>
      <c r="B655" t="s">
        <v>914</v>
      </c>
      <c r="C655" t="s">
        <v>213</v>
      </c>
      <c r="D655" s="75">
        <v>88093.85</v>
      </c>
      <c r="E655" s="75">
        <v>88093.85</v>
      </c>
      <c r="F655" s="78" t="s">
        <v>1264</v>
      </c>
    </row>
    <row r="656" spans="1:6" x14ac:dyDescent="0.3">
      <c r="A656" s="76">
        <v>1131328</v>
      </c>
      <c r="B656" t="s">
        <v>915</v>
      </c>
      <c r="C656" t="s">
        <v>213</v>
      </c>
      <c r="D656" s="75" t="s">
        <v>1264</v>
      </c>
      <c r="E656" s="75" t="s">
        <v>1264</v>
      </c>
      <c r="F656" s="78" t="s">
        <v>1264</v>
      </c>
    </row>
    <row r="657" spans="1:6" x14ac:dyDescent="0.3">
      <c r="A657" s="76">
        <v>1131329</v>
      </c>
      <c r="B657" t="s">
        <v>916</v>
      </c>
      <c r="C657" t="s">
        <v>213</v>
      </c>
      <c r="D657" s="75">
        <v>37226.379999999997</v>
      </c>
      <c r="E657" s="75">
        <v>235209.06</v>
      </c>
      <c r="F657" s="78" t="s">
        <v>1264</v>
      </c>
    </row>
    <row r="658" spans="1:6" x14ac:dyDescent="0.3">
      <c r="A658" s="76">
        <v>1131420</v>
      </c>
      <c r="B658" t="s">
        <v>917</v>
      </c>
      <c r="C658" t="s">
        <v>213</v>
      </c>
      <c r="D658" s="75">
        <v>100610.36</v>
      </c>
      <c r="E658" s="75">
        <v>100610.36</v>
      </c>
      <c r="F658" s="78" t="s">
        <v>1264</v>
      </c>
    </row>
    <row r="659" spans="1:6" x14ac:dyDescent="0.3">
      <c r="A659" s="76">
        <v>1131505</v>
      </c>
      <c r="B659" t="s">
        <v>918</v>
      </c>
      <c r="C659" t="s">
        <v>213</v>
      </c>
      <c r="D659" s="75">
        <v>176117.79</v>
      </c>
      <c r="E659" s="75">
        <v>176117.79</v>
      </c>
      <c r="F659" s="78" t="s">
        <v>1264</v>
      </c>
    </row>
    <row r="660" spans="1:6" x14ac:dyDescent="0.3">
      <c r="A660" s="76">
        <v>1131507</v>
      </c>
      <c r="B660" t="s">
        <v>919</v>
      </c>
      <c r="C660" t="s">
        <v>213</v>
      </c>
      <c r="D660" s="75">
        <v>145806.67000000001</v>
      </c>
      <c r="E660" s="75">
        <v>145806.67000000001</v>
      </c>
      <c r="F660" s="78" t="s">
        <v>1264</v>
      </c>
    </row>
    <row r="661" spans="1:6" x14ac:dyDescent="0.3">
      <c r="A661" s="76">
        <v>1131527</v>
      </c>
      <c r="B661" t="s">
        <v>920</v>
      </c>
      <c r="C661" t="s">
        <v>213</v>
      </c>
      <c r="D661" s="75">
        <v>11413.69</v>
      </c>
      <c r="E661" s="75">
        <v>11413.69</v>
      </c>
      <c r="F661" s="78" t="s">
        <v>1264</v>
      </c>
    </row>
    <row r="662" spans="1:6" x14ac:dyDescent="0.3">
      <c r="A662" s="76">
        <v>1131635</v>
      </c>
      <c r="B662" t="s">
        <v>921</v>
      </c>
      <c r="C662" t="s">
        <v>213</v>
      </c>
      <c r="D662" s="75">
        <v>105189.52</v>
      </c>
      <c r="E662" s="75">
        <v>105189.52</v>
      </c>
      <c r="F662" s="78" t="s">
        <v>1264</v>
      </c>
    </row>
    <row r="663" spans="1:6" x14ac:dyDescent="0.3">
      <c r="A663" s="76">
        <v>1131749</v>
      </c>
      <c r="B663" t="s">
        <v>922</v>
      </c>
      <c r="C663" t="s">
        <v>213</v>
      </c>
      <c r="D663" s="75">
        <v>26369.919999999998</v>
      </c>
      <c r="E663" s="75">
        <v>26369.919999999998</v>
      </c>
      <c r="F663" s="78" t="s">
        <v>1264</v>
      </c>
    </row>
    <row r="664" spans="1:6" x14ac:dyDescent="0.3">
      <c r="A664" s="76">
        <v>1131812</v>
      </c>
      <c r="B664" t="s">
        <v>923</v>
      </c>
      <c r="C664" t="s">
        <v>213</v>
      </c>
      <c r="D664" s="75">
        <v>48412.26</v>
      </c>
      <c r="E664" s="75">
        <v>48412.26</v>
      </c>
      <c r="F664" s="78" t="s">
        <v>1264</v>
      </c>
    </row>
    <row r="665" spans="1:6" x14ac:dyDescent="0.3">
      <c r="A665" s="76">
        <v>1131849</v>
      </c>
      <c r="B665" t="s">
        <v>924</v>
      </c>
      <c r="C665" t="s">
        <v>213</v>
      </c>
      <c r="D665" s="75">
        <v>1143999.21</v>
      </c>
      <c r="E665" s="75">
        <v>1143999.21</v>
      </c>
      <c r="F665" s="78">
        <v>1414999.78</v>
      </c>
    </row>
    <row r="666" spans="1:6" x14ac:dyDescent="0.3">
      <c r="A666" s="76">
        <v>1131897</v>
      </c>
      <c r="B666" t="s">
        <v>925</v>
      </c>
      <c r="C666" t="s">
        <v>213</v>
      </c>
      <c r="D666" s="75" t="s">
        <v>1264</v>
      </c>
      <c r="E666" s="75">
        <v>434908</v>
      </c>
      <c r="F666" s="78" t="s">
        <v>1264</v>
      </c>
    </row>
    <row r="667" spans="1:6" x14ac:dyDescent="0.3">
      <c r="A667" s="76">
        <v>1131898</v>
      </c>
      <c r="B667" t="s">
        <v>926</v>
      </c>
      <c r="C667" t="s">
        <v>213</v>
      </c>
      <c r="D667" s="75" t="s">
        <v>1264</v>
      </c>
      <c r="E667" s="75" t="s">
        <v>1264</v>
      </c>
      <c r="F667" s="78" t="s">
        <v>1264</v>
      </c>
    </row>
    <row r="668" spans="1:6" x14ac:dyDescent="0.3">
      <c r="A668" s="76">
        <v>1132085</v>
      </c>
      <c r="B668" t="s">
        <v>927</v>
      </c>
      <c r="C668" t="s">
        <v>213</v>
      </c>
      <c r="D668" s="75">
        <v>529094.42000000004</v>
      </c>
      <c r="E668" s="75">
        <v>529094.42000000004</v>
      </c>
      <c r="F668" s="78" t="s">
        <v>1264</v>
      </c>
    </row>
    <row r="669" spans="1:6" x14ac:dyDescent="0.3">
      <c r="A669" s="76">
        <v>1132088</v>
      </c>
      <c r="B669" t="s">
        <v>928</v>
      </c>
      <c r="C669" t="s">
        <v>213</v>
      </c>
      <c r="D669" s="75" t="s">
        <v>1264</v>
      </c>
      <c r="E669" s="75" t="s">
        <v>1264</v>
      </c>
      <c r="F669" s="78" t="s">
        <v>1264</v>
      </c>
    </row>
    <row r="670" spans="1:6" x14ac:dyDescent="0.3">
      <c r="A670" s="76">
        <v>1132089</v>
      </c>
      <c r="B670" t="s">
        <v>929</v>
      </c>
      <c r="C670" t="s">
        <v>213</v>
      </c>
      <c r="D670" s="75">
        <v>228134.28</v>
      </c>
      <c r="E670" s="75">
        <v>228134.28</v>
      </c>
      <c r="F670" s="78" t="s">
        <v>1264</v>
      </c>
    </row>
    <row r="671" spans="1:6" x14ac:dyDescent="0.3">
      <c r="A671" s="76">
        <v>1132160</v>
      </c>
      <c r="B671" t="s">
        <v>930</v>
      </c>
      <c r="C671" t="s">
        <v>213</v>
      </c>
      <c r="D671" s="75">
        <v>18733.259999999998</v>
      </c>
      <c r="E671" s="75">
        <v>18733.259999999998</v>
      </c>
      <c r="F671" s="78" t="s">
        <v>1264</v>
      </c>
    </row>
    <row r="672" spans="1:6" x14ac:dyDescent="0.3">
      <c r="A672" s="76">
        <v>1132177</v>
      </c>
      <c r="B672" t="s">
        <v>931</v>
      </c>
      <c r="C672" t="s">
        <v>213</v>
      </c>
      <c r="D672" s="75" t="s">
        <v>1264</v>
      </c>
      <c r="E672" s="75" t="s">
        <v>1264</v>
      </c>
      <c r="F672" s="78" t="s">
        <v>1264</v>
      </c>
    </row>
    <row r="673" spans="1:6" x14ac:dyDescent="0.3">
      <c r="A673" s="76">
        <v>1132218</v>
      </c>
      <c r="B673" t="s">
        <v>932</v>
      </c>
      <c r="C673" t="s">
        <v>213</v>
      </c>
      <c r="D673" s="75">
        <v>3764770.83</v>
      </c>
      <c r="E673" s="75">
        <v>3764770.83</v>
      </c>
      <c r="F673" s="78">
        <v>4499999.72</v>
      </c>
    </row>
    <row r="674" spans="1:6" x14ac:dyDescent="0.3">
      <c r="A674" s="76">
        <v>1132364</v>
      </c>
      <c r="B674" t="s">
        <v>933</v>
      </c>
      <c r="C674" t="s">
        <v>213</v>
      </c>
      <c r="D674" s="75">
        <v>163283.75</v>
      </c>
      <c r="E674" s="75">
        <v>163283.76</v>
      </c>
      <c r="F674" s="78" t="s">
        <v>1264</v>
      </c>
    </row>
    <row r="675" spans="1:6" x14ac:dyDescent="0.3">
      <c r="A675" s="76">
        <v>1132396</v>
      </c>
      <c r="B675" t="s">
        <v>934</v>
      </c>
      <c r="C675" t="s">
        <v>213</v>
      </c>
      <c r="D675" s="75">
        <v>59659.040000000001</v>
      </c>
      <c r="E675" s="75">
        <v>59659.040000000001</v>
      </c>
      <c r="F675" s="78" t="s">
        <v>1264</v>
      </c>
    </row>
    <row r="676" spans="1:6" x14ac:dyDescent="0.3">
      <c r="A676" s="76">
        <v>1132398</v>
      </c>
      <c r="B676" t="s">
        <v>935</v>
      </c>
      <c r="C676" t="s">
        <v>213</v>
      </c>
      <c r="D676" s="75">
        <v>157701.18</v>
      </c>
      <c r="E676" s="75">
        <v>157701.18</v>
      </c>
      <c r="F676" s="78" t="s">
        <v>1264</v>
      </c>
    </row>
    <row r="677" spans="1:6" x14ac:dyDescent="0.3">
      <c r="A677" s="76">
        <v>1132418</v>
      </c>
      <c r="B677" t="s">
        <v>936</v>
      </c>
      <c r="C677" t="s">
        <v>213</v>
      </c>
      <c r="D677" s="75">
        <v>79361.960000000006</v>
      </c>
      <c r="E677" s="75">
        <v>79361.960000000006</v>
      </c>
      <c r="F677" s="78" t="s">
        <v>1264</v>
      </c>
    </row>
    <row r="678" spans="1:6" x14ac:dyDescent="0.3">
      <c r="A678" s="76">
        <v>1132419</v>
      </c>
      <c r="B678" t="s">
        <v>937</v>
      </c>
      <c r="C678" t="s">
        <v>213</v>
      </c>
      <c r="D678" s="75">
        <v>35928.47</v>
      </c>
      <c r="E678" s="75">
        <v>35928.47</v>
      </c>
      <c r="F678" s="78" t="s">
        <v>1264</v>
      </c>
    </row>
    <row r="679" spans="1:6" x14ac:dyDescent="0.3">
      <c r="A679" s="76">
        <v>1132542</v>
      </c>
      <c r="B679" t="s">
        <v>938</v>
      </c>
      <c r="C679" t="s">
        <v>213</v>
      </c>
      <c r="D679" s="75">
        <v>228920.23</v>
      </c>
      <c r="E679" s="75">
        <v>228920.23</v>
      </c>
      <c r="F679" s="78" t="s">
        <v>1264</v>
      </c>
    </row>
    <row r="680" spans="1:6" x14ac:dyDescent="0.3">
      <c r="A680" s="76">
        <v>1132582</v>
      </c>
      <c r="B680" t="s">
        <v>939</v>
      </c>
      <c r="C680" t="s">
        <v>213</v>
      </c>
      <c r="D680" s="75">
        <v>78714.11</v>
      </c>
      <c r="E680" s="75">
        <v>78714.11</v>
      </c>
      <c r="F680" s="78" t="s">
        <v>1264</v>
      </c>
    </row>
    <row r="681" spans="1:6" x14ac:dyDescent="0.3">
      <c r="A681" s="76">
        <v>1132715</v>
      </c>
      <c r="B681" t="s">
        <v>940</v>
      </c>
      <c r="C681" t="s">
        <v>213</v>
      </c>
      <c r="D681" s="75">
        <v>44475.87</v>
      </c>
      <c r="E681" s="75">
        <v>44475.87</v>
      </c>
      <c r="F681" s="78" t="s">
        <v>1264</v>
      </c>
    </row>
    <row r="682" spans="1:6" x14ac:dyDescent="0.3">
      <c r="A682" s="76">
        <v>1132949</v>
      </c>
      <c r="B682" t="s">
        <v>941</v>
      </c>
      <c r="C682" t="s">
        <v>213</v>
      </c>
      <c r="D682" s="75">
        <v>193315.02</v>
      </c>
      <c r="E682" s="75">
        <v>193315.02</v>
      </c>
      <c r="F682" s="78" t="s">
        <v>1264</v>
      </c>
    </row>
    <row r="683" spans="1:6" x14ac:dyDescent="0.3">
      <c r="A683" s="76">
        <v>1132960</v>
      </c>
      <c r="B683" t="s">
        <v>942</v>
      </c>
      <c r="C683" t="s">
        <v>213</v>
      </c>
      <c r="D683" s="75">
        <v>158517.94</v>
      </c>
      <c r="E683" s="75">
        <v>158517.94</v>
      </c>
      <c r="F683" s="78" t="s">
        <v>1264</v>
      </c>
    </row>
    <row r="684" spans="1:6" x14ac:dyDescent="0.3">
      <c r="A684" s="76">
        <v>1133169</v>
      </c>
      <c r="B684" t="s">
        <v>943</v>
      </c>
      <c r="C684" t="s">
        <v>213</v>
      </c>
      <c r="D684" s="75" t="s">
        <v>1264</v>
      </c>
      <c r="E684" s="75" t="s">
        <v>1264</v>
      </c>
      <c r="F684" s="78" t="s">
        <v>1264</v>
      </c>
    </row>
    <row r="685" spans="1:6" x14ac:dyDescent="0.3">
      <c r="A685" s="76">
        <v>1133170</v>
      </c>
      <c r="B685" t="s">
        <v>944</v>
      </c>
      <c r="C685" t="s">
        <v>213</v>
      </c>
      <c r="D685" s="75" t="s">
        <v>1264</v>
      </c>
      <c r="E685" s="75" t="s">
        <v>1264</v>
      </c>
      <c r="F685" s="78" t="s">
        <v>1264</v>
      </c>
    </row>
    <row r="686" spans="1:6" x14ac:dyDescent="0.3">
      <c r="A686" s="76">
        <v>1133171</v>
      </c>
      <c r="B686" t="s">
        <v>945</v>
      </c>
      <c r="C686" t="s">
        <v>213</v>
      </c>
      <c r="D686" s="75" t="s">
        <v>1264</v>
      </c>
      <c r="E686" s="75" t="s">
        <v>1264</v>
      </c>
      <c r="F686" s="78" t="s">
        <v>1264</v>
      </c>
    </row>
    <row r="687" spans="1:6" x14ac:dyDescent="0.3">
      <c r="A687" s="76">
        <v>1133172</v>
      </c>
      <c r="B687" t="s">
        <v>946</v>
      </c>
      <c r="C687" t="s">
        <v>213</v>
      </c>
      <c r="D687" s="75" t="s">
        <v>1264</v>
      </c>
      <c r="E687" s="75" t="s">
        <v>1264</v>
      </c>
      <c r="F687" s="78" t="s">
        <v>1264</v>
      </c>
    </row>
    <row r="688" spans="1:6" x14ac:dyDescent="0.3">
      <c r="A688" s="76">
        <v>1133173</v>
      </c>
      <c r="B688" t="s">
        <v>947</v>
      </c>
      <c r="C688" t="s">
        <v>213</v>
      </c>
      <c r="D688" s="75" t="s">
        <v>1264</v>
      </c>
      <c r="E688" s="75" t="s">
        <v>1264</v>
      </c>
      <c r="F688" s="78" t="s">
        <v>1264</v>
      </c>
    </row>
    <row r="689" spans="1:6" x14ac:dyDescent="0.3">
      <c r="A689" s="76">
        <v>1133174</v>
      </c>
      <c r="B689" t="s">
        <v>948</v>
      </c>
      <c r="C689" t="s">
        <v>213</v>
      </c>
      <c r="D689" s="75" t="s">
        <v>1264</v>
      </c>
      <c r="E689" s="75" t="s">
        <v>1264</v>
      </c>
      <c r="F689" s="78" t="s">
        <v>1264</v>
      </c>
    </row>
    <row r="690" spans="1:6" x14ac:dyDescent="0.3">
      <c r="A690" s="76">
        <v>1133447</v>
      </c>
      <c r="B690" t="s">
        <v>949</v>
      </c>
      <c r="C690" t="s">
        <v>213</v>
      </c>
      <c r="D690" s="75" t="s">
        <v>1264</v>
      </c>
      <c r="E690" s="75" t="s">
        <v>1264</v>
      </c>
      <c r="F690" s="78" t="s">
        <v>1264</v>
      </c>
    </row>
    <row r="691" spans="1:6" x14ac:dyDescent="0.3">
      <c r="A691" s="76">
        <v>1133668</v>
      </c>
      <c r="B691" t="s">
        <v>950</v>
      </c>
      <c r="C691" t="s">
        <v>213</v>
      </c>
      <c r="D691" s="75">
        <v>56607.78</v>
      </c>
      <c r="E691" s="75">
        <v>56607.78</v>
      </c>
      <c r="F691" s="78" t="s">
        <v>1264</v>
      </c>
    </row>
    <row r="692" spans="1:6" x14ac:dyDescent="0.3">
      <c r="A692" s="76">
        <v>1133669</v>
      </c>
      <c r="B692" t="s">
        <v>951</v>
      </c>
      <c r="C692" t="s">
        <v>213</v>
      </c>
      <c r="D692" s="75">
        <v>15947.26</v>
      </c>
      <c r="E692" s="75">
        <v>15947.26</v>
      </c>
      <c r="F692" s="78" t="s">
        <v>1264</v>
      </c>
    </row>
    <row r="693" spans="1:6" x14ac:dyDescent="0.3">
      <c r="A693" s="76">
        <v>1133670</v>
      </c>
      <c r="B693" t="s">
        <v>952</v>
      </c>
      <c r="C693" t="s">
        <v>213</v>
      </c>
      <c r="D693" s="75">
        <v>26656.16</v>
      </c>
      <c r="E693" s="75">
        <v>26656.16</v>
      </c>
      <c r="F693" s="78" t="s">
        <v>1264</v>
      </c>
    </row>
    <row r="694" spans="1:6" x14ac:dyDescent="0.3">
      <c r="A694" s="76">
        <v>1133671</v>
      </c>
      <c r="B694" t="s">
        <v>953</v>
      </c>
      <c r="C694" t="s">
        <v>213</v>
      </c>
      <c r="D694" s="75">
        <v>55724.88</v>
      </c>
      <c r="E694" s="75">
        <v>55724.88</v>
      </c>
      <c r="F694" s="78" t="s">
        <v>1264</v>
      </c>
    </row>
    <row r="695" spans="1:6" x14ac:dyDescent="0.3">
      <c r="A695" s="76">
        <v>1133672</v>
      </c>
      <c r="B695" t="s">
        <v>954</v>
      </c>
      <c r="C695" t="s">
        <v>213</v>
      </c>
      <c r="D695" s="75">
        <v>78900.149999999994</v>
      </c>
      <c r="E695" s="75">
        <v>78900.149999999994</v>
      </c>
      <c r="F695" s="78" t="s">
        <v>1264</v>
      </c>
    </row>
    <row r="696" spans="1:6" x14ac:dyDescent="0.3">
      <c r="A696" s="76">
        <v>1133673</v>
      </c>
      <c r="B696" t="s">
        <v>955</v>
      </c>
      <c r="C696" t="s">
        <v>213</v>
      </c>
      <c r="D696" s="75">
        <v>22747.55</v>
      </c>
      <c r="E696" s="75">
        <v>22747.55</v>
      </c>
      <c r="F696" s="78" t="s">
        <v>1264</v>
      </c>
    </row>
    <row r="697" spans="1:6" x14ac:dyDescent="0.3">
      <c r="A697" s="76">
        <v>1133674</v>
      </c>
      <c r="B697" t="s">
        <v>956</v>
      </c>
      <c r="C697" t="s">
        <v>213</v>
      </c>
      <c r="D697" s="75">
        <v>26269.24</v>
      </c>
      <c r="E697" s="75">
        <v>26269.24</v>
      </c>
      <c r="F697" s="78" t="s">
        <v>1264</v>
      </c>
    </row>
    <row r="698" spans="1:6" x14ac:dyDescent="0.3">
      <c r="A698" s="76">
        <v>1133675</v>
      </c>
      <c r="B698" t="s">
        <v>957</v>
      </c>
      <c r="C698" t="s">
        <v>213</v>
      </c>
      <c r="D698" s="75">
        <v>20293.16</v>
      </c>
      <c r="E698" s="75">
        <v>20293.16</v>
      </c>
      <c r="F698" s="78" t="s">
        <v>1264</v>
      </c>
    </row>
    <row r="699" spans="1:6" x14ac:dyDescent="0.3">
      <c r="A699" s="76">
        <v>1133755</v>
      </c>
      <c r="B699" t="s">
        <v>958</v>
      </c>
      <c r="C699" t="s">
        <v>213</v>
      </c>
      <c r="D699" s="75">
        <v>22869.26</v>
      </c>
      <c r="E699" s="75">
        <v>22869.26</v>
      </c>
      <c r="F699" s="78" t="s">
        <v>1264</v>
      </c>
    </row>
    <row r="700" spans="1:6" x14ac:dyDescent="0.3">
      <c r="A700" s="76">
        <v>1133868</v>
      </c>
      <c r="B700" t="s">
        <v>959</v>
      </c>
      <c r="C700" t="s">
        <v>213</v>
      </c>
      <c r="D700" s="75">
        <v>492046.33</v>
      </c>
      <c r="E700" s="75">
        <v>492046.33</v>
      </c>
      <c r="F700" s="78" t="s">
        <v>1264</v>
      </c>
    </row>
    <row r="701" spans="1:6" x14ac:dyDescent="0.3">
      <c r="A701" s="76">
        <v>1133870</v>
      </c>
      <c r="B701" t="s">
        <v>960</v>
      </c>
      <c r="C701" t="s">
        <v>213</v>
      </c>
      <c r="D701" s="75">
        <v>17914.09</v>
      </c>
      <c r="E701" s="75">
        <v>17914.09</v>
      </c>
      <c r="F701" s="78" t="s">
        <v>1264</v>
      </c>
    </row>
    <row r="702" spans="1:6" x14ac:dyDescent="0.3">
      <c r="A702" s="76">
        <v>1133871</v>
      </c>
      <c r="B702" t="s">
        <v>961</v>
      </c>
      <c r="C702" t="s">
        <v>213</v>
      </c>
      <c r="D702" s="75">
        <v>23194.46</v>
      </c>
      <c r="E702" s="75">
        <v>23194.46</v>
      </c>
      <c r="F702" s="78" t="s">
        <v>1264</v>
      </c>
    </row>
    <row r="703" spans="1:6" x14ac:dyDescent="0.3">
      <c r="A703" s="76">
        <v>1133876</v>
      </c>
      <c r="B703" t="s">
        <v>962</v>
      </c>
      <c r="C703" t="s">
        <v>213</v>
      </c>
      <c r="D703" s="75" t="s">
        <v>1264</v>
      </c>
      <c r="E703" s="75" t="s">
        <v>1264</v>
      </c>
      <c r="F703" s="78" t="s">
        <v>1264</v>
      </c>
    </row>
    <row r="704" spans="1:6" x14ac:dyDescent="0.3">
      <c r="A704" s="76">
        <v>1134004</v>
      </c>
      <c r="B704" t="s">
        <v>963</v>
      </c>
      <c r="C704" t="s">
        <v>213</v>
      </c>
      <c r="D704" s="75" t="s">
        <v>1264</v>
      </c>
      <c r="E704" s="75" t="s">
        <v>1264</v>
      </c>
      <c r="F704" s="78" t="s">
        <v>1264</v>
      </c>
    </row>
    <row r="705" spans="1:6" x14ac:dyDescent="0.3">
      <c r="A705" s="76">
        <v>1134005</v>
      </c>
      <c r="B705" t="s">
        <v>964</v>
      </c>
      <c r="C705" t="s">
        <v>213</v>
      </c>
      <c r="D705" s="75" t="s">
        <v>1264</v>
      </c>
      <c r="E705" s="75" t="s">
        <v>1264</v>
      </c>
      <c r="F705" s="78" t="s">
        <v>1264</v>
      </c>
    </row>
    <row r="706" spans="1:6" x14ac:dyDescent="0.3">
      <c r="A706" s="76">
        <v>1134006</v>
      </c>
      <c r="B706" t="s">
        <v>965</v>
      </c>
      <c r="C706" t="s">
        <v>213</v>
      </c>
      <c r="D706" s="75" t="s">
        <v>1264</v>
      </c>
      <c r="E706" s="75" t="s">
        <v>1264</v>
      </c>
      <c r="F706" s="78" t="s">
        <v>1264</v>
      </c>
    </row>
    <row r="707" spans="1:6" x14ac:dyDescent="0.3">
      <c r="A707" s="76">
        <v>1134048</v>
      </c>
      <c r="B707" t="s">
        <v>966</v>
      </c>
      <c r="C707" t="s">
        <v>213</v>
      </c>
      <c r="D707" s="75">
        <v>209578.56</v>
      </c>
      <c r="E707" s="75">
        <v>209578.56</v>
      </c>
      <c r="F707" s="78" t="s">
        <v>1264</v>
      </c>
    </row>
    <row r="708" spans="1:6" x14ac:dyDescent="0.3">
      <c r="A708" s="76">
        <v>1134049</v>
      </c>
      <c r="B708" t="s">
        <v>967</v>
      </c>
      <c r="C708" t="s">
        <v>213</v>
      </c>
      <c r="D708" s="75">
        <v>583657.25</v>
      </c>
      <c r="E708" s="75">
        <v>583643.51</v>
      </c>
      <c r="F708" s="78" t="s">
        <v>1264</v>
      </c>
    </row>
    <row r="709" spans="1:6" x14ac:dyDescent="0.3">
      <c r="A709" s="76">
        <v>1134093</v>
      </c>
      <c r="B709" t="s">
        <v>316</v>
      </c>
      <c r="C709" t="s">
        <v>213</v>
      </c>
      <c r="D709" s="75">
        <v>3487115.2440999998</v>
      </c>
      <c r="E709" s="75">
        <v>2608900</v>
      </c>
      <c r="F709" s="78" t="s">
        <v>1264</v>
      </c>
    </row>
    <row r="710" spans="1:6" x14ac:dyDescent="0.3">
      <c r="A710" s="76">
        <v>1134094</v>
      </c>
      <c r="B710" t="s">
        <v>968</v>
      </c>
      <c r="C710" t="s">
        <v>213</v>
      </c>
      <c r="D710" s="75">
        <v>985883.86589999998</v>
      </c>
      <c r="E710" s="75">
        <v>900000</v>
      </c>
      <c r="F710" s="78" t="s">
        <v>1264</v>
      </c>
    </row>
    <row r="711" spans="1:6" x14ac:dyDescent="0.3">
      <c r="A711" s="76">
        <v>1134845</v>
      </c>
      <c r="B711" t="s">
        <v>969</v>
      </c>
      <c r="C711" t="s">
        <v>213</v>
      </c>
      <c r="D711" s="75">
        <v>47735.78</v>
      </c>
      <c r="E711" s="75">
        <v>47735.78</v>
      </c>
      <c r="F711" s="78" t="s">
        <v>1264</v>
      </c>
    </row>
    <row r="712" spans="1:6" x14ac:dyDescent="0.3">
      <c r="A712" s="76">
        <v>1134849</v>
      </c>
      <c r="B712" t="s">
        <v>970</v>
      </c>
      <c r="C712" t="s">
        <v>213</v>
      </c>
      <c r="D712" s="75">
        <v>97327.65</v>
      </c>
      <c r="E712" s="75">
        <v>97327.65</v>
      </c>
      <c r="F712" s="78" t="s">
        <v>1264</v>
      </c>
    </row>
    <row r="713" spans="1:6" x14ac:dyDescent="0.3">
      <c r="A713" s="76">
        <v>1134850</v>
      </c>
      <c r="B713" t="s">
        <v>971</v>
      </c>
      <c r="C713" t="s">
        <v>213</v>
      </c>
      <c r="D713" s="75">
        <v>340042.99</v>
      </c>
      <c r="E713" s="75">
        <v>340042.99</v>
      </c>
      <c r="F713" s="78" t="s">
        <v>1264</v>
      </c>
    </row>
    <row r="714" spans="1:6" x14ac:dyDescent="0.3">
      <c r="A714" s="76">
        <v>1134851</v>
      </c>
      <c r="B714" t="s">
        <v>972</v>
      </c>
      <c r="C714" t="s">
        <v>213</v>
      </c>
      <c r="D714" s="75">
        <v>564279.91</v>
      </c>
      <c r="E714" s="75">
        <v>564279.91</v>
      </c>
      <c r="F714" s="78" t="s">
        <v>1264</v>
      </c>
    </row>
    <row r="715" spans="1:6" x14ac:dyDescent="0.3">
      <c r="A715" s="76">
        <v>1134852</v>
      </c>
      <c r="B715" t="s">
        <v>973</v>
      </c>
      <c r="C715" t="s">
        <v>213</v>
      </c>
      <c r="D715" s="75" t="s">
        <v>1264</v>
      </c>
      <c r="E715" s="75" t="s">
        <v>1264</v>
      </c>
      <c r="F715" s="78" t="s">
        <v>1264</v>
      </c>
    </row>
    <row r="716" spans="1:6" x14ac:dyDescent="0.3">
      <c r="A716" s="76">
        <v>1134956</v>
      </c>
      <c r="B716" t="s">
        <v>974</v>
      </c>
      <c r="C716" t="s">
        <v>213</v>
      </c>
      <c r="D716" s="75">
        <v>150991.37</v>
      </c>
      <c r="E716" s="75">
        <v>150991.37</v>
      </c>
      <c r="F716" s="78" t="s">
        <v>1264</v>
      </c>
    </row>
    <row r="717" spans="1:6" x14ac:dyDescent="0.3">
      <c r="A717" s="76">
        <v>1134986</v>
      </c>
      <c r="B717" t="s">
        <v>975</v>
      </c>
      <c r="C717" t="s">
        <v>213</v>
      </c>
      <c r="D717" s="75">
        <v>167737.73000000001</v>
      </c>
      <c r="E717" s="75">
        <v>250000</v>
      </c>
      <c r="F717" s="78" t="s">
        <v>1264</v>
      </c>
    </row>
    <row r="718" spans="1:6" x14ac:dyDescent="0.3">
      <c r="A718" s="76">
        <v>1134994</v>
      </c>
      <c r="B718" t="s">
        <v>976</v>
      </c>
      <c r="C718" t="s">
        <v>213</v>
      </c>
      <c r="D718" s="75">
        <v>722079.56</v>
      </c>
      <c r="E718" s="75">
        <v>724000</v>
      </c>
      <c r="F718" s="78" t="s">
        <v>1264</v>
      </c>
    </row>
    <row r="719" spans="1:6" x14ac:dyDescent="0.3">
      <c r="A719" s="76">
        <v>1135044</v>
      </c>
      <c r="B719" t="s">
        <v>335</v>
      </c>
      <c r="C719" t="s">
        <v>213</v>
      </c>
      <c r="D719" s="75">
        <v>11262134.342599999</v>
      </c>
      <c r="E719" s="75" t="s">
        <v>1264</v>
      </c>
      <c r="F719" s="78" t="s">
        <v>1264</v>
      </c>
    </row>
    <row r="720" spans="1:6" x14ac:dyDescent="0.3">
      <c r="A720" s="76">
        <v>1135280</v>
      </c>
      <c r="B720" t="s">
        <v>977</v>
      </c>
      <c r="C720" t="s">
        <v>213</v>
      </c>
      <c r="D720" s="75">
        <v>31358.99</v>
      </c>
      <c r="E720" s="75">
        <v>31358.99</v>
      </c>
      <c r="F720" s="78" t="s">
        <v>1264</v>
      </c>
    </row>
    <row r="721" spans="1:6" x14ac:dyDescent="0.3">
      <c r="A721" s="76">
        <v>1135876</v>
      </c>
      <c r="B721" t="s">
        <v>978</v>
      </c>
      <c r="C721" t="s">
        <v>213</v>
      </c>
      <c r="D721" s="75" t="s">
        <v>1264</v>
      </c>
      <c r="E721" s="75" t="s">
        <v>1264</v>
      </c>
      <c r="F721" s="78" t="s">
        <v>1264</v>
      </c>
    </row>
    <row r="722" spans="1:6" x14ac:dyDescent="0.3">
      <c r="A722" s="76">
        <v>1135878</v>
      </c>
      <c r="B722" t="s">
        <v>979</v>
      </c>
      <c r="C722" t="s">
        <v>213</v>
      </c>
      <c r="D722" s="75" t="s">
        <v>1264</v>
      </c>
      <c r="E722" s="75" t="s">
        <v>1264</v>
      </c>
      <c r="F722" s="78" t="s">
        <v>1264</v>
      </c>
    </row>
    <row r="723" spans="1:6" x14ac:dyDescent="0.3">
      <c r="A723" s="76">
        <v>1135880</v>
      </c>
      <c r="B723" t="s">
        <v>980</v>
      </c>
      <c r="C723" t="s">
        <v>213</v>
      </c>
      <c r="D723" s="75" t="s">
        <v>1264</v>
      </c>
      <c r="E723" s="75" t="s">
        <v>1264</v>
      </c>
      <c r="F723" s="78" t="s">
        <v>1264</v>
      </c>
    </row>
    <row r="724" spans="1:6" x14ac:dyDescent="0.3">
      <c r="A724" s="76">
        <v>1136087</v>
      </c>
      <c r="B724" t="s">
        <v>981</v>
      </c>
      <c r="C724" t="s">
        <v>213</v>
      </c>
      <c r="D724" s="75">
        <v>468199.02</v>
      </c>
      <c r="E724" s="75">
        <v>468199.02</v>
      </c>
      <c r="F724" s="78" t="s">
        <v>1264</v>
      </c>
    </row>
    <row r="725" spans="1:6" x14ac:dyDescent="0.3">
      <c r="A725" s="76">
        <v>1136209</v>
      </c>
      <c r="B725" t="s">
        <v>982</v>
      </c>
      <c r="C725" t="s">
        <v>213</v>
      </c>
      <c r="D725" s="75">
        <v>108561.32</v>
      </c>
      <c r="E725" s="75">
        <v>108561.32</v>
      </c>
      <c r="F725" s="78" t="s">
        <v>1264</v>
      </c>
    </row>
    <row r="726" spans="1:6" x14ac:dyDescent="0.3">
      <c r="A726" s="76">
        <v>1136212</v>
      </c>
      <c r="B726" t="s">
        <v>983</v>
      </c>
      <c r="C726" t="s">
        <v>213</v>
      </c>
      <c r="D726" s="75">
        <v>11537.69</v>
      </c>
      <c r="E726" s="75">
        <v>11537.69</v>
      </c>
      <c r="F726" s="78" t="s">
        <v>1264</v>
      </c>
    </row>
    <row r="727" spans="1:6" x14ac:dyDescent="0.3">
      <c r="A727" s="76">
        <v>1136240</v>
      </c>
      <c r="B727" t="s">
        <v>984</v>
      </c>
      <c r="C727" t="s">
        <v>213</v>
      </c>
      <c r="D727" s="75">
        <v>268495.38</v>
      </c>
      <c r="E727" s="75">
        <v>268495.38</v>
      </c>
      <c r="F727" s="78" t="s">
        <v>1264</v>
      </c>
    </row>
    <row r="728" spans="1:6" x14ac:dyDescent="0.3">
      <c r="A728" s="76">
        <v>1136578</v>
      </c>
      <c r="B728" t="s">
        <v>985</v>
      </c>
      <c r="C728" t="s">
        <v>213</v>
      </c>
      <c r="D728" s="75" t="s">
        <v>1264</v>
      </c>
      <c r="E728" s="75" t="s">
        <v>1264</v>
      </c>
      <c r="F728" s="78" t="s">
        <v>1264</v>
      </c>
    </row>
    <row r="729" spans="1:6" x14ac:dyDescent="0.3">
      <c r="A729" s="76">
        <v>1136934</v>
      </c>
      <c r="B729" t="s">
        <v>987</v>
      </c>
      <c r="C729" t="s">
        <v>213</v>
      </c>
      <c r="D729" s="75">
        <v>212037.92</v>
      </c>
      <c r="E729" s="75">
        <v>212037.92</v>
      </c>
      <c r="F729" s="78" t="s">
        <v>1264</v>
      </c>
    </row>
    <row r="730" spans="1:6" x14ac:dyDescent="0.3">
      <c r="A730" s="76">
        <v>1136935</v>
      </c>
      <c r="B730" t="s">
        <v>988</v>
      </c>
      <c r="C730" t="s">
        <v>213</v>
      </c>
      <c r="D730" s="75">
        <v>326359.81</v>
      </c>
      <c r="E730" s="75">
        <v>326359.81</v>
      </c>
      <c r="F730" s="78" t="s">
        <v>1264</v>
      </c>
    </row>
    <row r="731" spans="1:6" x14ac:dyDescent="0.3">
      <c r="A731" s="76">
        <v>1137078</v>
      </c>
      <c r="B731" t="s">
        <v>990</v>
      </c>
      <c r="C731" t="s">
        <v>213</v>
      </c>
      <c r="D731" s="75">
        <v>315925.34000000003</v>
      </c>
      <c r="E731" s="75">
        <v>315925.34000000003</v>
      </c>
      <c r="F731" s="78" t="s">
        <v>1264</v>
      </c>
    </row>
    <row r="732" spans="1:6" x14ac:dyDescent="0.3">
      <c r="A732" s="76">
        <v>1137079</v>
      </c>
      <c r="B732" t="s">
        <v>991</v>
      </c>
      <c r="C732" t="s">
        <v>213</v>
      </c>
      <c r="D732" s="75">
        <v>95943.15</v>
      </c>
      <c r="E732" s="75">
        <v>95943.15</v>
      </c>
      <c r="F732" s="78" t="s">
        <v>1264</v>
      </c>
    </row>
    <row r="733" spans="1:6" x14ac:dyDescent="0.3">
      <c r="A733" s="76">
        <v>1137161</v>
      </c>
      <c r="B733" t="s">
        <v>992</v>
      </c>
      <c r="C733" t="s">
        <v>213</v>
      </c>
      <c r="D733" s="75">
        <v>53977.68</v>
      </c>
      <c r="E733" s="75">
        <v>53977.68</v>
      </c>
      <c r="F733" s="78" t="s">
        <v>1264</v>
      </c>
    </row>
    <row r="734" spans="1:6" x14ac:dyDescent="0.3">
      <c r="A734" s="76">
        <v>1137385</v>
      </c>
      <c r="B734" t="s">
        <v>993</v>
      </c>
      <c r="C734" t="s">
        <v>213</v>
      </c>
      <c r="D734" s="75">
        <v>76853.39</v>
      </c>
      <c r="E734" s="75">
        <v>76853.39</v>
      </c>
      <c r="F734" s="78" t="s">
        <v>1264</v>
      </c>
    </row>
    <row r="735" spans="1:6" x14ac:dyDescent="0.3">
      <c r="A735" s="76">
        <v>1137510</v>
      </c>
      <c r="B735" t="s">
        <v>994</v>
      </c>
      <c r="C735" t="s">
        <v>213</v>
      </c>
      <c r="D735" s="75">
        <v>141309.41</v>
      </c>
      <c r="E735" s="75">
        <v>141309.41</v>
      </c>
      <c r="F735" s="78" t="s">
        <v>1264</v>
      </c>
    </row>
    <row r="736" spans="1:6" x14ac:dyDescent="0.3">
      <c r="A736" s="76">
        <v>1137572</v>
      </c>
      <c r="B736" t="s">
        <v>366</v>
      </c>
      <c r="C736" t="s">
        <v>213</v>
      </c>
      <c r="D736" s="75">
        <v>11316.64</v>
      </c>
      <c r="E736" s="75">
        <v>20000</v>
      </c>
      <c r="F736" s="78" t="s">
        <v>1264</v>
      </c>
    </row>
    <row r="737" spans="1:6" x14ac:dyDescent="0.3">
      <c r="A737" s="76">
        <v>1137858</v>
      </c>
      <c r="B737" t="s">
        <v>996</v>
      </c>
      <c r="C737" t="s">
        <v>213</v>
      </c>
      <c r="D737" s="75">
        <v>19726.07</v>
      </c>
      <c r="E737" s="75">
        <v>19726.07</v>
      </c>
      <c r="F737" s="78" t="s">
        <v>1264</v>
      </c>
    </row>
    <row r="738" spans="1:6" x14ac:dyDescent="0.3">
      <c r="A738" s="76">
        <v>1138803</v>
      </c>
      <c r="B738" t="s">
        <v>997</v>
      </c>
      <c r="C738" t="s">
        <v>213</v>
      </c>
      <c r="D738" s="75">
        <v>96980.99</v>
      </c>
      <c r="E738" s="75">
        <v>120000</v>
      </c>
      <c r="F738" s="78" t="s">
        <v>1264</v>
      </c>
    </row>
    <row r="739" spans="1:6" x14ac:dyDescent="0.3">
      <c r="A739" s="76">
        <v>1138947</v>
      </c>
      <c r="B739" t="s">
        <v>386</v>
      </c>
      <c r="C739" t="s">
        <v>213</v>
      </c>
      <c r="D739" s="75" t="s">
        <v>1264</v>
      </c>
      <c r="E739" s="75" t="s">
        <v>1264</v>
      </c>
      <c r="F739" s="78" t="s">
        <v>1264</v>
      </c>
    </row>
    <row r="740" spans="1:6" x14ac:dyDescent="0.3">
      <c r="A740" s="76">
        <v>1139148</v>
      </c>
      <c r="B740" t="s">
        <v>998</v>
      </c>
      <c r="C740" t="s">
        <v>213</v>
      </c>
      <c r="D740" s="75" t="s">
        <v>1264</v>
      </c>
      <c r="E740" s="75" t="s">
        <v>1264</v>
      </c>
      <c r="F740" s="78" t="s">
        <v>1264</v>
      </c>
    </row>
    <row r="741" spans="1:6" x14ac:dyDescent="0.3">
      <c r="A741" s="76">
        <v>1139242</v>
      </c>
      <c r="B741" t="s">
        <v>999</v>
      </c>
      <c r="C741" t="s">
        <v>213</v>
      </c>
      <c r="D741" s="75">
        <v>307463.52</v>
      </c>
      <c r="E741" s="75">
        <v>500000</v>
      </c>
      <c r="F741" s="78" t="s">
        <v>1264</v>
      </c>
    </row>
    <row r="742" spans="1:6" x14ac:dyDescent="0.3">
      <c r="A742" s="76">
        <v>1139252</v>
      </c>
      <c r="B742" t="s">
        <v>1000</v>
      </c>
      <c r="C742" t="s">
        <v>213</v>
      </c>
      <c r="D742" s="75">
        <v>336454.41</v>
      </c>
      <c r="E742" s="75">
        <v>350000</v>
      </c>
      <c r="F742" s="78" t="s">
        <v>1264</v>
      </c>
    </row>
    <row r="743" spans="1:6" x14ac:dyDescent="0.3">
      <c r="A743" s="76">
        <v>1139253</v>
      </c>
      <c r="B743" t="s">
        <v>1001</v>
      </c>
      <c r="C743" t="s">
        <v>213</v>
      </c>
      <c r="D743" s="75">
        <v>649600.53</v>
      </c>
      <c r="E743" s="75">
        <v>650000</v>
      </c>
      <c r="F743" s="78" t="s">
        <v>1264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7"/>
  <sheetViews>
    <sheetView workbookViewId="0">
      <selection activeCell="E11" sqref="E11"/>
    </sheetView>
  </sheetViews>
  <sheetFormatPr defaultRowHeight="14.4" x14ac:dyDescent="0.3"/>
  <cols>
    <col min="1" max="2" width="18.33203125" style="24" customWidth="1"/>
    <col min="3" max="13" width="18.33203125" customWidth="1"/>
    <col min="15" max="15" width="13.5546875" bestFit="1" customWidth="1"/>
  </cols>
  <sheetData>
    <row r="1" spans="1:15" x14ac:dyDescent="0.3">
      <c r="A1" s="21" t="s">
        <v>1223</v>
      </c>
      <c r="B1" s="21" t="s">
        <v>1272</v>
      </c>
      <c r="C1" s="21" t="s">
        <v>1</v>
      </c>
      <c r="D1" s="21" t="s">
        <v>2</v>
      </c>
      <c r="E1" s="21" t="s">
        <v>1273</v>
      </c>
      <c r="F1" s="21" t="s">
        <v>1274</v>
      </c>
      <c r="G1" s="21" t="s">
        <v>1275</v>
      </c>
      <c r="H1" s="21" t="s">
        <v>1276</v>
      </c>
      <c r="I1" s="21" t="s">
        <v>1277</v>
      </c>
      <c r="J1" s="21" t="s">
        <v>1278</v>
      </c>
      <c r="K1" s="21" t="s">
        <v>1279</v>
      </c>
      <c r="L1" s="21" t="s">
        <v>1280</v>
      </c>
      <c r="M1" s="21" t="s">
        <v>1281</v>
      </c>
    </row>
    <row r="2" spans="1:15" ht="43.2" x14ac:dyDescent="0.3">
      <c r="A2" s="41">
        <v>1026798</v>
      </c>
      <c r="B2" s="41">
        <v>1026798</v>
      </c>
      <c r="C2" s="22" t="s">
        <v>1282</v>
      </c>
      <c r="D2" s="22" t="s">
        <v>1264</v>
      </c>
      <c r="E2" s="23">
        <v>216227.25999999954</v>
      </c>
      <c r="F2" s="23">
        <v>0</v>
      </c>
      <c r="G2" s="23">
        <v>216227.25999999954</v>
      </c>
      <c r="H2" s="23">
        <v>0</v>
      </c>
      <c r="I2" s="23">
        <v>0</v>
      </c>
      <c r="J2" s="23">
        <v>216227.25999999954</v>
      </c>
      <c r="K2" s="23">
        <v>216227.25999999954</v>
      </c>
      <c r="L2" s="23">
        <v>0</v>
      </c>
      <c r="M2" s="23">
        <v>0</v>
      </c>
      <c r="O2" s="30"/>
    </row>
    <row r="3" spans="1:15" ht="28.8" x14ac:dyDescent="0.3">
      <c r="A3" s="41">
        <v>1026799</v>
      </c>
      <c r="B3" s="41">
        <v>1026799</v>
      </c>
      <c r="C3" s="22" t="s">
        <v>1265</v>
      </c>
      <c r="D3" s="22" t="s">
        <v>1264</v>
      </c>
      <c r="E3" s="23">
        <v>568294.00000000047</v>
      </c>
      <c r="F3" s="23">
        <v>0</v>
      </c>
      <c r="G3" s="23">
        <v>568294.00000000047</v>
      </c>
      <c r="H3" s="23">
        <v>0</v>
      </c>
      <c r="I3" s="23">
        <v>0</v>
      </c>
      <c r="J3" s="23">
        <v>568294.00000000047</v>
      </c>
      <c r="K3" s="23">
        <v>568294.00000000047</v>
      </c>
      <c r="L3" s="23">
        <v>0</v>
      </c>
      <c r="M3" s="23">
        <v>0</v>
      </c>
      <c r="O3" s="30"/>
    </row>
    <row r="4" spans="1:15" ht="28.8" x14ac:dyDescent="0.3">
      <c r="A4" s="41">
        <v>1026800</v>
      </c>
      <c r="B4" s="41">
        <v>1026800</v>
      </c>
      <c r="C4" s="22" t="s">
        <v>1266</v>
      </c>
      <c r="D4" s="22" t="s">
        <v>1264</v>
      </c>
      <c r="E4" s="23">
        <v>179399.41999999998</v>
      </c>
      <c r="F4" s="23">
        <v>179399.41999999998</v>
      </c>
      <c r="G4" s="23">
        <v>-1.0622613899613498E-11</v>
      </c>
      <c r="H4" s="23">
        <v>0</v>
      </c>
      <c r="I4" s="23">
        <v>0</v>
      </c>
      <c r="J4" s="23">
        <v>-1.4551915228366852E-11</v>
      </c>
      <c r="K4" s="23">
        <v>-1.0622613899613498E-11</v>
      </c>
      <c r="L4" s="23">
        <v>0</v>
      </c>
      <c r="M4" s="23">
        <v>0</v>
      </c>
      <c r="O4" s="30"/>
    </row>
    <row r="5" spans="1:15" ht="28.8" x14ac:dyDescent="0.3">
      <c r="A5" s="41">
        <v>1114791</v>
      </c>
      <c r="B5" s="41">
        <v>1114791</v>
      </c>
      <c r="C5" s="22" t="s">
        <v>512</v>
      </c>
      <c r="D5" s="22" t="s">
        <v>112</v>
      </c>
      <c r="E5" s="23">
        <v>1119300.06</v>
      </c>
      <c r="F5" s="23">
        <v>1120367.4099999999</v>
      </c>
      <c r="G5" s="23">
        <v>-1067.3499999999999</v>
      </c>
      <c r="H5" s="23">
        <v>0</v>
      </c>
      <c r="I5" s="23">
        <v>0</v>
      </c>
      <c r="J5" s="23">
        <v>-1067.3499999999999</v>
      </c>
      <c r="K5" s="23">
        <v>-1067.3499999999999</v>
      </c>
      <c r="L5" s="23">
        <v>0</v>
      </c>
      <c r="M5" s="23">
        <v>0</v>
      </c>
      <c r="O5" s="30"/>
    </row>
    <row r="6" spans="1:15" ht="28.8" x14ac:dyDescent="0.3">
      <c r="A6" s="41">
        <v>1114792</v>
      </c>
      <c r="B6" s="41">
        <v>1114792</v>
      </c>
      <c r="C6" s="22" t="s">
        <v>1267</v>
      </c>
      <c r="D6" s="22" t="s">
        <v>44</v>
      </c>
      <c r="E6" s="23">
        <v>10596272.33</v>
      </c>
      <c r="F6" s="23">
        <v>10596271.609999999</v>
      </c>
      <c r="G6" s="23">
        <v>4091634.7199999997</v>
      </c>
      <c r="H6" s="23">
        <v>4091634</v>
      </c>
      <c r="I6" s="23">
        <v>0</v>
      </c>
      <c r="J6" s="23">
        <v>0.71999999973922968</v>
      </c>
      <c r="K6" s="23">
        <v>0.71999999973922968</v>
      </c>
      <c r="L6" s="23">
        <v>0</v>
      </c>
      <c r="M6" s="23">
        <v>0</v>
      </c>
      <c r="O6" s="30"/>
    </row>
    <row r="7" spans="1:15" ht="28.8" x14ac:dyDescent="0.3">
      <c r="A7" s="41">
        <v>1116885</v>
      </c>
      <c r="B7" s="41">
        <v>1116885</v>
      </c>
      <c r="C7" s="22" t="s">
        <v>1283</v>
      </c>
      <c r="D7" s="22" t="s">
        <v>1239</v>
      </c>
      <c r="E7" s="23">
        <v>1438000.0600000003</v>
      </c>
      <c r="F7" s="23">
        <v>1091709.7100000002</v>
      </c>
      <c r="G7" s="23">
        <v>346290.35000000009</v>
      </c>
      <c r="H7" s="23">
        <v>0</v>
      </c>
      <c r="I7" s="23">
        <v>0</v>
      </c>
      <c r="J7" s="23">
        <v>346290.35000000021</v>
      </c>
      <c r="K7" s="23">
        <v>346290.35000000009</v>
      </c>
      <c r="L7" s="23">
        <v>1347684</v>
      </c>
      <c r="M7" s="23">
        <v>1438000</v>
      </c>
      <c r="O7" s="30"/>
    </row>
    <row r="8" spans="1:15" ht="43.2" x14ac:dyDescent="0.3">
      <c r="A8" s="41">
        <v>1116888</v>
      </c>
      <c r="B8" s="41">
        <v>1116888</v>
      </c>
      <c r="C8" s="22" t="s">
        <v>642</v>
      </c>
      <c r="D8" s="22" t="s">
        <v>69</v>
      </c>
      <c r="E8" s="23">
        <v>661000</v>
      </c>
      <c r="F8" s="23">
        <v>517444.02999999991</v>
      </c>
      <c r="G8" s="23">
        <v>143555.96999999997</v>
      </c>
      <c r="H8" s="23">
        <v>0</v>
      </c>
      <c r="I8" s="23">
        <v>0</v>
      </c>
      <c r="J8" s="23">
        <v>143555.96999999997</v>
      </c>
      <c r="K8" s="23">
        <v>143555.96999999997</v>
      </c>
      <c r="L8" s="23">
        <v>629319</v>
      </c>
      <c r="M8" s="23">
        <v>0</v>
      </c>
      <c r="O8" s="30"/>
    </row>
    <row r="9" spans="1:15" ht="28.8" x14ac:dyDescent="0.3">
      <c r="A9" s="41">
        <v>1124962</v>
      </c>
      <c r="B9" s="41">
        <v>1124962</v>
      </c>
      <c r="C9" s="22" t="s">
        <v>770</v>
      </c>
      <c r="D9" s="22" t="s">
        <v>94</v>
      </c>
      <c r="E9" s="23">
        <v>1643900.0000000002</v>
      </c>
      <c r="F9" s="23">
        <v>1577622.7300000004</v>
      </c>
      <c r="G9" s="23">
        <v>67352.479999999792</v>
      </c>
      <c r="H9" s="23">
        <v>1075.21</v>
      </c>
      <c r="I9" s="23">
        <v>0</v>
      </c>
      <c r="J9" s="23">
        <v>66277.2699999998</v>
      </c>
      <c r="K9" s="23">
        <v>66277.2699999998</v>
      </c>
      <c r="L9" s="23">
        <v>1363106.25</v>
      </c>
      <c r="M9" s="23">
        <v>1473900</v>
      </c>
      <c r="O9" s="30"/>
    </row>
    <row r="10" spans="1:15" ht="28.8" x14ac:dyDescent="0.3">
      <c r="A10" s="41">
        <v>1125758</v>
      </c>
      <c r="B10" s="41">
        <v>1125758</v>
      </c>
      <c r="C10" s="22" t="s">
        <v>1284</v>
      </c>
      <c r="D10" s="22" t="s">
        <v>1237</v>
      </c>
      <c r="E10" s="23">
        <v>961421</v>
      </c>
      <c r="F10" s="23">
        <v>203568.61000000002</v>
      </c>
      <c r="G10" s="23">
        <v>828159.02999999991</v>
      </c>
      <c r="H10" s="23">
        <v>70306.64</v>
      </c>
      <c r="I10" s="23">
        <v>0</v>
      </c>
      <c r="J10" s="23">
        <v>757852.39</v>
      </c>
      <c r="K10" s="23">
        <v>757852.39</v>
      </c>
      <c r="L10" s="23">
        <v>961000</v>
      </c>
      <c r="M10" s="23">
        <v>0</v>
      </c>
      <c r="O10" s="30"/>
    </row>
    <row r="11" spans="1:15" ht="28.8" x14ac:dyDescent="0.3">
      <c r="A11" s="41">
        <v>1127268</v>
      </c>
      <c r="B11" s="41">
        <v>1127268</v>
      </c>
      <c r="C11" s="22" t="s">
        <v>832</v>
      </c>
      <c r="D11" s="22" t="s">
        <v>1264</v>
      </c>
      <c r="E11" s="23">
        <v>674097.36</v>
      </c>
      <c r="F11" s="23">
        <v>0</v>
      </c>
      <c r="G11" s="23">
        <v>674097.36</v>
      </c>
      <c r="H11" s="23">
        <v>0</v>
      </c>
      <c r="I11" s="23">
        <v>0</v>
      </c>
      <c r="J11" s="23">
        <v>674097.36</v>
      </c>
      <c r="K11" s="23">
        <v>674097.36</v>
      </c>
      <c r="L11" s="23">
        <v>0</v>
      </c>
      <c r="M11" s="23">
        <v>0</v>
      </c>
      <c r="O11" s="30"/>
    </row>
    <row r="12" spans="1:15" ht="28.8" x14ac:dyDescent="0.3">
      <c r="A12" s="41">
        <v>1127270</v>
      </c>
      <c r="B12" s="41">
        <v>1127270</v>
      </c>
      <c r="C12" s="22" t="s">
        <v>831</v>
      </c>
      <c r="D12" s="22" t="s">
        <v>57</v>
      </c>
      <c r="E12" s="23">
        <v>74173.87999999999</v>
      </c>
      <c r="F12" s="23">
        <v>0</v>
      </c>
      <c r="G12" s="23">
        <v>74173.87999999999</v>
      </c>
      <c r="H12" s="23">
        <v>0</v>
      </c>
      <c r="I12" s="23">
        <v>0</v>
      </c>
      <c r="J12" s="23">
        <v>74173.87999999999</v>
      </c>
      <c r="K12" s="23">
        <v>74173.87999999999</v>
      </c>
      <c r="L12" s="23">
        <v>0</v>
      </c>
      <c r="M12" s="23">
        <v>0</v>
      </c>
      <c r="O12" s="30"/>
    </row>
    <row r="13" spans="1:15" ht="43.2" x14ac:dyDescent="0.3">
      <c r="A13" s="41">
        <v>1127270</v>
      </c>
      <c r="B13" s="41">
        <v>1130455</v>
      </c>
      <c r="C13" s="22" t="s">
        <v>890</v>
      </c>
      <c r="D13" s="22" t="s">
        <v>1285</v>
      </c>
      <c r="E13" s="23">
        <v>362059.57999999996</v>
      </c>
      <c r="F13" s="23">
        <v>362059.57999999996</v>
      </c>
      <c r="G13" s="23">
        <v>9.0949470177292824E-12</v>
      </c>
      <c r="H13" s="23">
        <v>0</v>
      </c>
      <c r="I13" s="23">
        <v>0</v>
      </c>
      <c r="J13" s="23">
        <v>0</v>
      </c>
      <c r="K13" s="23">
        <v>9.0949470177292824E-12</v>
      </c>
      <c r="L13" s="23">
        <v>264000</v>
      </c>
      <c r="M13" s="23">
        <v>0</v>
      </c>
      <c r="O13" s="30"/>
    </row>
    <row r="14" spans="1:15" ht="28.8" x14ac:dyDescent="0.3">
      <c r="A14" s="41">
        <v>1127271</v>
      </c>
      <c r="B14" s="41">
        <v>1127271</v>
      </c>
      <c r="C14" s="22" t="s">
        <v>295</v>
      </c>
      <c r="D14" s="22" t="s">
        <v>1286</v>
      </c>
      <c r="E14" s="23">
        <v>4500000.0599999996</v>
      </c>
      <c r="F14" s="23">
        <v>1804531.1</v>
      </c>
      <c r="G14" s="23">
        <v>2754618.7299999995</v>
      </c>
      <c r="H14" s="23">
        <v>59149.770000000004</v>
      </c>
      <c r="I14" s="23">
        <v>0</v>
      </c>
      <c r="J14" s="23">
        <v>2695468.9599999995</v>
      </c>
      <c r="K14" s="23">
        <v>2695468.9599999995</v>
      </c>
      <c r="L14" s="23">
        <v>4490000</v>
      </c>
      <c r="M14" s="23">
        <v>0</v>
      </c>
      <c r="O14" s="30"/>
    </row>
    <row r="15" spans="1:15" ht="28.8" x14ac:dyDescent="0.3">
      <c r="A15" s="41">
        <v>1127273</v>
      </c>
      <c r="B15" s="41">
        <v>1127273</v>
      </c>
      <c r="C15" s="22" t="s">
        <v>240</v>
      </c>
      <c r="D15" s="22" t="s">
        <v>1227</v>
      </c>
      <c r="E15" s="23">
        <v>7150000</v>
      </c>
      <c r="F15" s="23">
        <v>1279042.9599999997</v>
      </c>
      <c r="G15" s="23">
        <v>6030351.5800000001</v>
      </c>
      <c r="H15" s="23">
        <v>159394.53999999998</v>
      </c>
      <c r="I15" s="23">
        <v>0</v>
      </c>
      <c r="J15" s="23">
        <v>5870957.04</v>
      </c>
      <c r="K15" s="23">
        <v>5870957.040000001</v>
      </c>
      <c r="L15" s="23">
        <v>6216230</v>
      </c>
      <c r="M15" s="23">
        <v>6216230</v>
      </c>
      <c r="O15" s="30"/>
    </row>
    <row r="16" spans="1:15" ht="28.8" x14ac:dyDescent="0.3">
      <c r="A16" s="41">
        <v>1129582</v>
      </c>
      <c r="B16" s="41">
        <v>1129582</v>
      </c>
      <c r="C16" s="22" t="s">
        <v>245</v>
      </c>
      <c r="D16" s="22" t="s">
        <v>112</v>
      </c>
      <c r="E16" s="23">
        <v>1230000</v>
      </c>
      <c r="F16" s="23">
        <v>0</v>
      </c>
      <c r="G16" s="23">
        <v>1230000</v>
      </c>
      <c r="H16" s="23">
        <v>0</v>
      </c>
      <c r="I16" s="23">
        <v>0</v>
      </c>
      <c r="J16" s="23">
        <v>1230000</v>
      </c>
      <c r="K16" s="23">
        <v>1230000</v>
      </c>
      <c r="L16" s="23">
        <v>0</v>
      </c>
      <c r="M16" s="23">
        <v>0</v>
      </c>
      <c r="O16" s="30"/>
    </row>
    <row r="17" spans="1:15" ht="28.8" x14ac:dyDescent="0.3">
      <c r="A17" s="41">
        <v>1129583</v>
      </c>
      <c r="B17" s="41">
        <v>1129583</v>
      </c>
      <c r="C17" s="22" t="s">
        <v>247</v>
      </c>
      <c r="D17" s="22" t="s">
        <v>112</v>
      </c>
      <c r="E17" s="23">
        <v>7039969</v>
      </c>
      <c r="F17" s="23">
        <v>0</v>
      </c>
      <c r="G17" s="23">
        <v>7039969</v>
      </c>
      <c r="H17" s="23">
        <v>0</v>
      </c>
      <c r="I17" s="23">
        <v>0</v>
      </c>
      <c r="J17" s="23">
        <v>7039969</v>
      </c>
      <c r="K17" s="23">
        <v>7039969</v>
      </c>
      <c r="L17" s="23">
        <v>0</v>
      </c>
      <c r="M17" s="23">
        <v>0</v>
      </c>
      <c r="O17" s="30"/>
    </row>
    <row r="18" spans="1:15" ht="28.8" x14ac:dyDescent="0.3">
      <c r="A18" s="41">
        <v>1129584</v>
      </c>
      <c r="B18" s="41">
        <v>1129584</v>
      </c>
      <c r="C18" s="22" t="s">
        <v>248</v>
      </c>
      <c r="D18" s="22" t="s">
        <v>112</v>
      </c>
      <c r="E18" s="23">
        <v>3096478.6799999997</v>
      </c>
      <c r="F18" s="23">
        <v>0</v>
      </c>
      <c r="G18" s="23">
        <v>3096478.6799999997</v>
      </c>
      <c r="H18" s="23">
        <v>0</v>
      </c>
      <c r="I18" s="23">
        <v>0</v>
      </c>
      <c r="J18" s="23">
        <v>3096478.6799999997</v>
      </c>
      <c r="K18" s="23">
        <v>3096478.6799999997</v>
      </c>
      <c r="L18" s="23">
        <v>0</v>
      </c>
      <c r="M18" s="23">
        <v>0</v>
      </c>
      <c r="O18" s="30"/>
    </row>
    <row r="19" spans="1:15" ht="28.8" x14ac:dyDescent="0.3">
      <c r="A19" s="41">
        <v>1129584</v>
      </c>
      <c r="B19" s="41">
        <v>1132218</v>
      </c>
      <c r="C19" s="22" t="s">
        <v>1287</v>
      </c>
      <c r="D19" s="22" t="s">
        <v>34</v>
      </c>
      <c r="E19" s="23">
        <v>3779770.8299999996</v>
      </c>
      <c r="F19" s="23">
        <v>3764770.8299999996</v>
      </c>
      <c r="G19" s="23">
        <v>269332.67000000016</v>
      </c>
      <c r="H19" s="23">
        <v>254332.67</v>
      </c>
      <c r="I19" s="23">
        <v>0</v>
      </c>
      <c r="J19" s="23">
        <v>14999.999999999971</v>
      </c>
      <c r="K19" s="23">
        <v>15000.000000000135</v>
      </c>
      <c r="L19" s="23">
        <v>3771500</v>
      </c>
      <c r="M19" s="23">
        <v>4500000</v>
      </c>
      <c r="O19" s="30"/>
    </row>
    <row r="20" spans="1:15" ht="28.8" x14ac:dyDescent="0.3">
      <c r="A20" s="41">
        <v>1129584</v>
      </c>
      <c r="B20" s="41">
        <v>1132949</v>
      </c>
      <c r="C20" s="22" t="s">
        <v>941</v>
      </c>
      <c r="D20" s="22" t="s">
        <v>1125</v>
      </c>
      <c r="E20" s="23">
        <v>203316</v>
      </c>
      <c r="F20" s="23">
        <v>193315.02000000002</v>
      </c>
      <c r="G20" s="23">
        <v>27948.109999999986</v>
      </c>
      <c r="H20" s="23">
        <v>17947.13</v>
      </c>
      <c r="I20" s="23">
        <v>0</v>
      </c>
      <c r="J20" s="23">
        <v>10000.979999999981</v>
      </c>
      <c r="K20" s="23">
        <v>10000.979999999985</v>
      </c>
      <c r="L20" s="23">
        <v>150000</v>
      </c>
      <c r="M20" s="23">
        <v>0</v>
      </c>
      <c r="O20" s="30"/>
    </row>
    <row r="21" spans="1:15" ht="28.8" x14ac:dyDescent="0.3">
      <c r="A21" s="41">
        <v>1129584</v>
      </c>
      <c r="B21" s="41">
        <v>1133864</v>
      </c>
      <c r="C21" s="22" t="s">
        <v>1288</v>
      </c>
      <c r="D21" s="22" t="s">
        <v>131</v>
      </c>
      <c r="E21" s="23">
        <v>347559.23</v>
      </c>
      <c r="F21" s="23">
        <v>347559.23</v>
      </c>
      <c r="G21" s="23">
        <v>-9.0949470177292824E-13</v>
      </c>
      <c r="H21" s="23">
        <v>0</v>
      </c>
      <c r="I21" s="23">
        <v>0</v>
      </c>
      <c r="J21" s="23">
        <v>0</v>
      </c>
      <c r="K21" s="23">
        <v>-9.0949470177292824E-13</v>
      </c>
      <c r="L21" s="23">
        <v>575000</v>
      </c>
      <c r="M21" s="23">
        <v>0</v>
      </c>
      <c r="O21" s="30"/>
    </row>
    <row r="22" spans="1:15" ht="28.8" x14ac:dyDescent="0.3">
      <c r="A22" s="41">
        <v>1129584</v>
      </c>
      <c r="B22" s="41">
        <v>1134845</v>
      </c>
      <c r="C22" s="22" t="s">
        <v>969</v>
      </c>
      <c r="D22" s="22" t="s">
        <v>22</v>
      </c>
      <c r="E22" s="23">
        <v>47771.12</v>
      </c>
      <c r="F22" s="23">
        <v>47771.12</v>
      </c>
      <c r="G22" s="23">
        <v>-1.8189894035458565E-12</v>
      </c>
      <c r="H22" s="23">
        <v>0</v>
      </c>
      <c r="I22" s="23">
        <v>0</v>
      </c>
      <c r="J22" s="23">
        <v>0</v>
      </c>
      <c r="K22" s="23">
        <v>-1.8189894035458565E-12</v>
      </c>
      <c r="L22" s="23">
        <v>40000</v>
      </c>
      <c r="M22" s="23">
        <v>0</v>
      </c>
      <c r="O22" s="30"/>
    </row>
    <row r="23" spans="1:15" ht="28.8" x14ac:dyDescent="0.3">
      <c r="A23" s="41">
        <v>1129584</v>
      </c>
      <c r="B23" s="41">
        <v>1136087</v>
      </c>
      <c r="C23" s="22" t="s">
        <v>981</v>
      </c>
      <c r="D23" s="22" t="s">
        <v>47</v>
      </c>
      <c r="E23" s="23">
        <v>640000</v>
      </c>
      <c r="F23" s="23">
        <v>468199.02</v>
      </c>
      <c r="G23" s="23">
        <v>640000</v>
      </c>
      <c r="H23" s="23">
        <v>468199.02</v>
      </c>
      <c r="I23" s="23">
        <v>0</v>
      </c>
      <c r="J23" s="23">
        <v>171800.97999999998</v>
      </c>
      <c r="K23" s="23">
        <v>171800.97999999998</v>
      </c>
      <c r="L23" s="23">
        <v>640000</v>
      </c>
      <c r="M23" s="23">
        <v>390000</v>
      </c>
      <c r="O23" s="30"/>
    </row>
    <row r="24" spans="1:15" ht="28.8" x14ac:dyDescent="0.3">
      <c r="A24" s="41">
        <v>1129584</v>
      </c>
      <c r="B24" s="41">
        <v>1136631</v>
      </c>
      <c r="C24" s="22" t="s">
        <v>353</v>
      </c>
      <c r="D24" s="22" t="s">
        <v>36</v>
      </c>
      <c r="E24" s="23">
        <v>100000</v>
      </c>
      <c r="F24" s="23">
        <v>0</v>
      </c>
      <c r="G24" s="23">
        <v>100000</v>
      </c>
      <c r="H24" s="23">
        <v>0</v>
      </c>
      <c r="I24" s="23">
        <v>0</v>
      </c>
      <c r="J24" s="23">
        <v>100000</v>
      </c>
      <c r="K24" s="23">
        <v>100000</v>
      </c>
      <c r="L24" s="23">
        <v>40000</v>
      </c>
      <c r="M24" s="23">
        <v>0</v>
      </c>
      <c r="O24" s="30"/>
    </row>
    <row r="25" spans="1:15" ht="28.8" x14ac:dyDescent="0.3">
      <c r="A25" s="41">
        <v>1129584</v>
      </c>
      <c r="B25" s="41">
        <v>1136633</v>
      </c>
      <c r="C25" s="22" t="s">
        <v>1289</v>
      </c>
      <c r="D25" s="22" t="s">
        <v>34</v>
      </c>
      <c r="E25" s="23">
        <v>60000</v>
      </c>
      <c r="F25" s="23">
        <v>27049.57</v>
      </c>
      <c r="G25" s="23">
        <v>60000</v>
      </c>
      <c r="H25" s="23">
        <v>27049.57</v>
      </c>
      <c r="I25" s="23">
        <v>0</v>
      </c>
      <c r="J25" s="23">
        <v>32950.43</v>
      </c>
      <c r="K25" s="23">
        <v>32950.43</v>
      </c>
      <c r="L25" s="23">
        <v>40000</v>
      </c>
      <c r="M25" s="23">
        <v>0</v>
      </c>
      <c r="O25" s="30"/>
    </row>
    <row r="26" spans="1:15" ht="28.8" x14ac:dyDescent="0.3">
      <c r="A26" s="41">
        <v>1129584</v>
      </c>
      <c r="B26" s="41">
        <v>1136972</v>
      </c>
      <c r="C26" s="22" t="s">
        <v>989</v>
      </c>
      <c r="D26" s="22" t="s">
        <v>1239</v>
      </c>
      <c r="E26" s="23">
        <v>78000</v>
      </c>
      <c r="F26" s="23">
        <v>66007.28</v>
      </c>
      <c r="G26" s="23">
        <v>78000</v>
      </c>
      <c r="H26" s="23">
        <v>66007.28</v>
      </c>
      <c r="I26" s="23">
        <v>0</v>
      </c>
      <c r="J26" s="23">
        <v>11992.720000000001</v>
      </c>
      <c r="K26" s="23">
        <v>11992.720000000001</v>
      </c>
      <c r="L26" s="23">
        <v>30000</v>
      </c>
      <c r="M26" s="23">
        <v>0</v>
      </c>
      <c r="O26" s="30"/>
    </row>
    <row r="27" spans="1:15" ht="28.8" x14ac:dyDescent="0.3">
      <c r="A27" s="41">
        <v>1129584</v>
      </c>
      <c r="B27" s="41">
        <v>1137364</v>
      </c>
      <c r="C27" s="22" t="s">
        <v>1290</v>
      </c>
      <c r="D27" s="22" t="s">
        <v>1237</v>
      </c>
      <c r="E27" s="23">
        <v>60000</v>
      </c>
      <c r="F27" s="23">
        <v>32781.29</v>
      </c>
      <c r="G27" s="23">
        <v>60000</v>
      </c>
      <c r="H27" s="23">
        <v>32781.29</v>
      </c>
      <c r="I27" s="23">
        <v>32781.300000000003</v>
      </c>
      <c r="J27" s="23">
        <v>-5562.5900000000038</v>
      </c>
      <c r="K27" s="23">
        <v>-5562.5900000000038</v>
      </c>
      <c r="L27" s="23">
        <v>20000</v>
      </c>
      <c r="M27" s="23">
        <v>0</v>
      </c>
      <c r="O27" s="30"/>
    </row>
    <row r="28" spans="1:15" ht="28.8" x14ac:dyDescent="0.3">
      <c r="A28" s="41">
        <v>1129584</v>
      </c>
      <c r="B28" s="41">
        <v>1137509</v>
      </c>
      <c r="C28" s="22" t="s">
        <v>365</v>
      </c>
      <c r="D28" s="22" t="s">
        <v>22</v>
      </c>
      <c r="E28" s="23">
        <v>630000</v>
      </c>
      <c r="F28" s="23">
        <v>209054.9</v>
      </c>
      <c r="G28" s="23">
        <v>630000</v>
      </c>
      <c r="H28" s="23">
        <v>209054.9</v>
      </c>
      <c r="I28" s="23">
        <v>0</v>
      </c>
      <c r="J28" s="23">
        <v>420945.1</v>
      </c>
      <c r="K28" s="23">
        <v>420945.1</v>
      </c>
      <c r="L28" s="23">
        <v>630000</v>
      </c>
      <c r="M28" s="23">
        <v>0</v>
      </c>
      <c r="O28" s="30"/>
    </row>
    <row r="29" spans="1:15" ht="28.8" x14ac:dyDescent="0.3">
      <c r="A29" s="41">
        <v>1129584</v>
      </c>
      <c r="B29" s="41">
        <v>1137572</v>
      </c>
      <c r="C29" s="22" t="s">
        <v>366</v>
      </c>
      <c r="D29" s="22" t="s">
        <v>30</v>
      </c>
      <c r="E29" s="23">
        <v>20000</v>
      </c>
      <c r="F29" s="23">
        <v>0</v>
      </c>
      <c r="G29" s="23">
        <v>20000</v>
      </c>
      <c r="H29" s="23">
        <v>0</v>
      </c>
      <c r="I29" s="23">
        <v>0</v>
      </c>
      <c r="J29" s="23">
        <v>20000</v>
      </c>
      <c r="K29" s="23">
        <v>20000</v>
      </c>
      <c r="L29" s="23">
        <v>20000</v>
      </c>
      <c r="M29" s="23">
        <v>0</v>
      </c>
      <c r="O29" s="30"/>
    </row>
    <row r="30" spans="1:15" ht="28.8" x14ac:dyDescent="0.3">
      <c r="A30" s="41">
        <v>1129584</v>
      </c>
      <c r="B30" s="41">
        <v>1137577</v>
      </c>
      <c r="C30" s="22" t="s">
        <v>1291</v>
      </c>
      <c r="D30" s="22" t="s">
        <v>38</v>
      </c>
      <c r="E30" s="23">
        <v>155000</v>
      </c>
      <c r="F30" s="23">
        <v>0</v>
      </c>
      <c r="G30" s="23">
        <v>155000</v>
      </c>
      <c r="H30" s="23">
        <v>0</v>
      </c>
      <c r="I30" s="23">
        <v>0</v>
      </c>
      <c r="J30" s="23">
        <v>155000</v>
      </c>
      <c r="K30" s="23">
        <v>155000</v>
      </c>
      <c r="L30" s="23">
        <v>155000</v>
      </c>
      <c r="M30" s="23">
        <v>0</v>
      </c>
      <c r="O30" s="30"/>
    </row>
    <row r="31" spans="1:15" ht="28.8" x14ac:dyDescent="0.3">
      <c r="A31" s="41">
        <v>1129584</v>
      </c>
      <c r="B31" s="41">
        <v>1137584</v>
      </c>
      <c r="C31" s="22" t="s">
        <v>368</v>
      </c>
      <c r="D31" s="22" t="s">
        <v>57</v>
      </c>
      <c r="E31" s="23">
        <v>76000</v>
      </c>
      <c r="F31" s="23">
        <v>41832.959999999999</v>
      </c>
      <c r="G31" s="23">
        <v>76000</v>
      </c>
      <c r="H31" s="23">
        <v>41832.959999999999</v>
      </c>
      <c r="I31" s="23">
        <v>0</v>
      </c>
      <c r="J31" s="23">
        <v>34167.040000000001</v>
      </c>
      <c r="K31" s="23">
        <v>34167.040000000001</v>
      </c>
      <c r="L31" s="23">
        <v>76000</v>
      </c>
      <c r="M31" s="23">
        <v>0</v>
      </c>
      <c r="O31" s="30"/>
    </row>
    <row r="32" spans="1:15" ht="28.8" x14ac:dyDescent="0.3">
      <c r="A32" s="41">
        <v>1129584</v>
      </c>
      <c r="B32" s="41">
        <v>1137860</v>
      </c>
      <c r="C32" s="22" t="s">
        <v>1292</v>
      </c>
      <c r="D32" s="22" t="s">
        <v>120</v>
      </c>
      <c r="E32" s="23">
        <v>100000</v>
      </c>
      <c r="F32" s="23">
        <v>6511.62</v>
      </c>
      <c r="G32" s="23">
        <v>100000</v>
      </c>
      <c r="H32" s="23">
        <v>6511.62</v>
      </c>
      <c r="I32" s="23">
        <v>0</v>
      </c>
      <c r="J32" s="23">
        <v>93488.38</v>
      </c>
      <c r="K32" s="23">
        <v>93488.38</v>
      </c>
      <c r="L32" s="23">
        <v>100000</v>
      </c>
      <c r="M32" s="23">
        <v>0</v>
      </c>
      <c r="O32" s="30"/>
    </row>
    <row r="33" spans="1:15" ht="28.8" x14ac:dyDescent="0.3">
      <c r="A33" s="41">
        <v>1129585</v>
      </c>
      <c r="B33" s="41">
        <v>1129585</v>
      </c>
      <c r="C33" s="22" t="s">
        <v>249</v>
      </c>
      <c r="D33" s="22" t="s">
        <v>38</v>
      </c>
      <c r="E33" s="23">
        <v>661068.12999999896</v>
      </c>
      <c r="F33" s="23">
        <v>0</v>
      </c>
      <c r="G33" s="23">
        <v>661068.12999999896</v>
      </c>
      <c r="H33" s="23">
        <v>0</v>
      </c>
      <c r="I33" s="23">
        <v>0</v>
      </c>
      <c r="J33" s="23">
        <v>661068.12999999896</v>
      </c>
      <c r="K33" s="23">
        <v>661068.12999999896</v>
      </c>
      <c r="L33" s="23">
        <v>0</v>
      </c>
      <c r="M33" s="23">
        <v>0</v>
      </c>
      <c r="O33" s="30"/>
    </row>
    <row r="34" spans="1:15" ht="28.8" x14ac:dyDescent="0.3">
      <c r="A34" s="41">
        <v>1129585</v>
      </c>
      <c r="B34" s="41">
        <v>1129714</v>
      </c>
      <c r="C34" s="22" t="s">
        <v>229</v>
      </c>
      <c r="D34" s="22" t="s">
        <v>75</v>
      </c>
      <c r="E34" s="23">
        <v>845190</v>
      </c>
      <c r="F34" s="23">
        <v>235176.7</v>
      </c>
      <c r="G34" s="23">
        <v>845190</v>
      </c>
      <c r="H34" s="23">
        <v>235176.7</v>
      </c>
      <c r="I34" s="23">
        <v>0</v>
      </c>
      <c r="J34" s="23">
        <v>610013.29999999993</v>
      </c>
      <c r="K34" s="23">
        <v>610013.29999999993</v>
      </c>
      <c r="L34" s="23">
        <v>4675000</v>
      </c>
      <c r="M34" s="23">
        <v>5050000</v>
      </c>
      <c r="O34" s="30"/>
    </row>
    <row r="35" spans="1:15" ht="28.8" x14ac:dyDescent="0.3">
      <c r="A35" s="41">
        <v>1129585</v>
      </c>
      <c r="B35" s="41">
        <v>1133219</v>
      </c>
      <c r="C35" s="22" t="s">
        <v>304</v>
      </c>
      <c r="D35" s="22" t="s">
        <v>38</v>
      </c>
      <c r="E35" s="23">
        <v>4880000</v>
      </c>
      <c r="F35" s="23">
        <v>4728758</v>
      </c>
      <c r="G35" s="23">
        <v>156049.08000000007</v>
      </c>
      <c r="H35" s="23">
        <v>4807.08</v>
      </c>
      <c r="I35" s="23">
        <v>0</v>
      </c>
      <c r="J35" s="23">
        <v>151242</v>
      </c>
      <c r="K35" s="23">
        <v>151242.00000000009</v>
      </c>
      <c r="L35" s="23">
        <v>4880000</v>
      </c>
      <c r="M35" s="23">
        <v>5700000</v>
      </c>
      <c r="O35" s="30"/>
    </row>
    <row r="36" spans="1:15" ht="28.8" x14ac:dyDescent="0.3">
      <c r="A36" s="41">
        <v>1129585</v>
      </c>
      <c r="B36" s="41">
        <v>1133220</v>
      </c>
      <c r="C36" s="22" t="s">
        <v>305</v>
      </c>
      <c r="D36" s="22" t="s">
        <v>38</v>
      </c>
      <c r="E36" s="23">
        <v>4763000</v>
      </c>
      <c r="F36" s="23">
        <v>4447489.29</v>
      </c>
      <c r="G36" s="23">
        <v>4248262.8</v>
      </c>
      <c r="H36" s="23">
        <v>3932752.09</v>
      </c>
      <c r="I36" s="23">
        <v>0</v>
      </c>
      <c r="J36" s="23">
        <v>315510.70999999996</v>
      </c>
      <c r="K36" s="23">
        <v>315510.70999999996</v>
      </c>
      <c r="L36" s="23">
        <v>4450000</v>
      </c>
      <c r="M36" s="23">
        <v>4300000</v>
      </c>
      <c r="O36" s="30"/>
    </row>
    <row r="37" spans="1:15" ht="28.8" x14ac:dyDescent="0.3">
      <c r="A37" s="41">
        <v>1129585</v>
      </c>
      <c r="B37" s="41">
        <v>1133757</v>
      </c>
      <c r="C37" s="22" t="s">
        <v>309</v>
      </c>
      <c r="D37" s="22" t="s">
        <v>38</v>
      </c>
      <c r="E37" s="23">
        <v>3390000.07</v>
      </c>
      <c r="F37" s="23">
        <v>3234050.61</v>
      </c>
      <c r="G37" s="23">
        <v>2464244.59</v>
      </c>
      <c r="H37" s="23">
        <v>2308295.13</v>
      </c>
      <c r="I37" s="23">
        <v>0</v>
      </c>
      <c r="J37" s="23">
        <v>155949.45999999996</v>
      </c>
      <c r="K37" s="23">
        <v>155949.45999999996</v>
      </c>
      <c r="L37" s="23">
        <v>3235000</v>
      </c>
      <c r="M37" s="23">
        <v>2900000</v>
      </c>
      <c r="O37" s="30"/>
    </row>
    <row r="38" spans="1:15" ht="28.8" x14ac:dyDescent="0.3">
      <c r="A38" s="41">
        <v>1129585</v>
      </c>
      <c r="B38" s="41">
        <v>1134005</v>
      </c>
      <c r="C38" s="22" t="s">
        <v>972</v>
      </c>
      <c r="D38" s="22" t="s">
        <v>38</v>
      </c>
      <c r="E38" s="23">
        <v>0</v>
      </c>
      <c r="F38" s="23">
        <v>0</v>
      </c>
      <c r="G38" s="23">
        <v>0</v>
      </c>
      <c r="H38" s="23">
        <v>0</v>
      </c>
      <c r="I38" s="23">
        <v>0</v>
      </c>
      <c r="J38" s="23">
        <v>0</v>
      </c>
      <c r="K38" s="23">
        <v>0</v>
      </c>
      <c r="L38" s="23">
        <v>300000</v>
      </c>
      <c r="M38" s="23">
        <v>0</v>
      </c>
      <c r="O38" s="30"/>
    </row>
    <row r="39" spans="1:15" ht="28.8" x14ac:dyDescent="0.3">
      <c r="A39" s="41">
        <v>1129585</v>
      </c>
      <c r="B39" s="41">
        <v>1134006</v>
      </c>
      <c r="C39" s="22" t="s">
        <v>973</v>
      </c>
      <c r="D39" s="22" t="s">
        <v>38</v>
      </c>
      <c r="E39" s="23">
        <v>0</v>
      </c>
      <c r="F39" s="23">
        <v>0</v>
      </c>
      <c r="G39" s="23">
        <v>0</v>
      </c>
      <c r="H39" s="23">
        <v>0</v>
      </c>
      <c r="I39" s="23">
        <v>0</v>
      </c>
      <c r="J39" s="23">
        <v>0</v>
      </c>
      <c r="K39" s="23">
        <v>0</v>
      </c>
      <c r="L39" s="23">
        <v>300000</v>
      </c>
      <c r="M39" s="23">
        <v>0</v>
      </c>
      <c r="O39" s="30"/>
    </row>
    <row r="40" spans="1:15" ht="28.8" x14ac:dyDescent="0.3">
      <c r="A40" s="41">
        <v>1129585</v>
      </c>
      <c r="B40" s="41">
        <v>1136086</v>
      </c>
      <c r="C40" s="22" t="s">
        <v>337</v>
      </c>
      <c r="D40" s="22" t="s">
        <v>131</v>
      </c>
      <c r="E40" s="23">
        <v>877846</v>
      </c>
      <c r="F40" s="23">
        <v>145014.92000000001</v>
      </c>
      <c r="G40" s="23">
        <v>877846</v>
      </c>
      <c r="H40" s="23">
        <v>145014.92000000001</v>
      </c>
      <c r="I40" s="23">
        <v>0</v>
      </c>
      <c r="J40" s="23">
        <v>732831.08</v>
      </c>
      <c r="K40" s="23">
        <v>732831.08</v>
      </c>
      <c r="L40" s="23">
        <v>5972000</v>
      </c>
      <c r="M40" s="23">
        <v>0</v>
      </c>
      <c r="O40" s="30"/>
    </row>
    <row r="41" spans="1:15" ht="28.8" x14ac:dyDescent="0.3">
      <c r="A41" s="41">
        <v>1129585</v>
      </c>
      <c r="B41" s="41">
        <v>1136351</v>
      </c>
      <c r="C41" s="22" t="s">
        <v>1293</v>
      </c>
      <c r="D41" s="22" t="s">
        <v>38</v>
      </c>
      <c r="E41" s="23">
        <v>300000</v>
      </c>
      <c r="F41" s="23">
        <v>102546.05</v>
      </c>
      <c r="G41" s="23">
        <v>300000</v>
      </c>
      <c r="H41" s="23">
        <v>102546.05</v>
      </c>
      <c r="I41" s="23">
        <v>0</v>
      </c>
      <c r="J41" s="23">
        <v>197453.95</v>
      </c>
      <c r="K41" s="23">
        <v>197453.95</v>
      </c>
      <c r="L41" s="23">
        <v>300000</v>
      </c>
      <c r="M41" s="23">
        <v>0</v>
      </c>
      <c r="O41" s="30"/>
    </row>
    <row r="42" spans="1:15" ht="28.8" x14ac:dyDescent="0.3">
      <c r="A42" s="41">
        <v>1129585</v>
      </c>
      <c r="B42" s="41">
        <v>1136352</v>
      </c>
      <c r="C42" s="22" t="s">
        <v>347</v>
      </c>
      <c r="D42" s="22" t="s">
        <v>38</v>
      </c>
      <c r="E42" s="23">
        <v>3127798</v>
      </c>
      <c r="F42" s="23">
        <v>2156750.5</v>
      </c>
      <c r="G42" s="23">
        <v>3127798</v>
      </c>
      <c r="H42" s="23">
        <v>2156750.5</v>
      </c>
      <c r="I42" s="23">
        <v>73.03</v>
      </c>
      <c r="J42" s="23">
        <v>970974.47</v>
      </c>
      <c r="K42" s="23">
        <v>970974.47</v>
      </c>
      <c r="L42" s="23">
        <v>3026000</v>
      </c>
      <c r="M42" s="23">
        <v>3067000</v>
      </c>
      <c r="O42" s="30"/>
    </row>
    <row r="43" spans="1:15" ht="28.8" x14ac:dyDescent="0.3">
      <c r="A43" s="41">
        <v>1129585</v>
      </c>
      <c r="B43" s="41">
        <v>1136934</v>
      </c>
      <c r="C43" s="22" t="s">
        <v>1294</v>
      </c>
      <c r="D43" s="22" t="s">
        <v>38</v>
      </c>
      <c r="E43" s="23">
        <v>212037.91999999998</v>
      </c>
      <c r="F43" s="23">
        <v>212037.92</v>
      </c>
      <c r="G43" s="23">
        <v>212037.91999999998</v>
      </c>
      <c r="H43" s="23">
        <v>212037.92</v>
      </c>
      <c r="I43" s="23">
        <v>0</v>
      </c>
      <c r="J43" s="23">
        <v>-2.9103830456733704E-11</v>
      </c>
      <c r="K43" s="23">
        <v>-2.9103830456733704E-11</v>
      </c>
      <c r="L43" s="23">
        <v>500000</v>
      </c>
      <c r="M43" s="23">
        <v>0</v>
      </c>
      <c r="O43" s="30"/>
    </row>
    <row r="44" spans="1:15" ht="28.8" x14ac:dyDescent="0.3">
      <c r="A44" s="41">
        <v>1129585</v>
      </c>
      <c r="B44" s="41">
        <v>1136935</v>
      </c>
      <c r="C44" s="22" t="s">
        <v>988</v>
      </c>
      <c r="D44" s="22" t="s">
        <v>38</v>
      </c>
      <c r="E44" s="23">
        <v>326359.81</v>
      </c>
      <c r="F44" s="23">
        <v>326359.81</v>
      </c>
      <c r="G44" s="23">
        <v>326359.81</v>
      </c>
      <c r="H44" s="23">
        <v>326359.81</v>
      </c>
      <c r="I44" s="23">
        <v>0</v>
      </c>
      <c r="J44" s="23">
        <v>0</v>
      </c>
      <c r="K44" s="23">
        <v>0</v>
      </c>
      <c r="L44" s="23">
        <v>500000</v>
      </c>
      <c r="M44" s="23">
        <v>0</v>
      </c>
      <c r="O44" s="30"/>
    </row>
    <row r="45" spans="1:15" ht="28.8" x14ac:dyDescent="0.3">
      <c r="A45" s="41">
        <v>1129585</v>
      </c>
      <c r="B45" s="41">
        <v>1137078</v>
      </c>
      <c r="C45" s="22" t="s">
        <v>1295</v>
      </c>
      <c r="D45" s="22" t="s">
        <v>38</v>
      </c>
      <c r="E45" s="23">
        <v>315925.34000000003</v>
      </c>
      <c r="F45" s="23">
        <v>315925.34000000003</v>
      </c>
      <c r="G45" s="23">
        <v>315925.34000000003</v>
      </c>
      <c r="H45" s="23">
        <v>315925.34000000003</v>
      </c>
      <c r="I45" s="23">
        <v>0</v>
      </c>
      <c r="J45" s="23">
        <v>0</v>
      </c>
      <c r="K45" s="23">
        <v>0</v>
      </c>
      <c r="L45" s="23">
        <v>300000</v>
      </c>
      <c r="M45" s="23">
        <v>0</v>
      </c>
      <c r="O45" s="30"/>
    </row>
    <row r="46" spans="1:15" ht="28.8" x14ac:dyDescent="0.3">
      <c r="A46" s="41">
        <v>1129585</v>
      </c>
      <c r="B46" s="41">
        <v>1137510</v>
      </c>
      <c r="C46" s="22" t="s">
        <v>994</v>
      </c>
      <c r="D46" s="22" t="s">
        <v>38</v>
      </c>
      <c r="E46" s="23">
        <v>141309.41</v>
      </c>
      <c r="F46" s="23">
        <v>141309.41</v>
      </c>
      <c r="G46" s="23">
        <v>141309.41</v>
      </c>
      <c r="H46" s="23">
        <v>141309.41</v>
      </c>
      <c r="I46" s="23">
        <v>0</v>
      </c>
      <c r="J46" s="23">
        <v>0</v>
      </c>
      <c r="K46" s="23">
        <v>0</v>
      </c>
      <c r="L46" s="23">
        <v>120000</v>
      </c>
      <c r="M46" s="23">
        <v>0</v>
      </c>
      <c r="O46" s="30"/>
    </row>
    <row r="47" spans="1:15" ht="28.8" x14ac:dyDescent="0.3">
      <c r="A47" s="41">
        <v>1129585</v>
      </c>
      <c r="B47" s="41">
        <v>1137996</v>
      </c>
      <c r="C47" s="22" t="s">
        <v>372</v>
      </c>
      <c r="D47" s="22" t="s">
        <v>38</v>
      </c>
      <c r="E47" s="23">
        <v>4420000</v>
      </c>
      <c r="F47" s="23">
        <v>0</v>
      </c>
      <c r="G47" s="23">
        <v>4420000</v>
      </c>
      <c r="H47" s="23">
        <v>0</v>
      </c>
      <c r="I47" s="23">
        <v>0</v>
      </c>
      <c r="J47" s="23">
        <v>4420000</v>
      </c>
      <c r="K47" s="23">
        <v>4420000</v>
      </c>
      <c r="L47" s="23">
        <v>0</v>
      </c>
      <c r="M47" s="23">
        <v>0</v>
      </c>
      <c r="O47" s="30"/>
    </row>
    <row r="48" spans="1:15" ht="28.8" x14ac:dyDescent="0.3">
      <c r="A48" s="41">
        <v>1129586</v>
      </c>
      <c r="B48" s="41">
        <v>1129586</v>
      </c>
      <c r="C48" s="22" t="s">
        <v>250</v>
      </c>
      <c r="D48" s="22" t="s">
        <v>104</v>
      </c>
      <c r="E48" s="23">
        <v>0</v>
      </c>
      <c r="F48" s="23">
        <v>0</v>
      </c>
      <c r="G48" s="23">
        <v>0</v>
      </c>
      <c r="H48" s="23">
        <v>0</v>
      </c>
      <c r="I48" s="23">
        <v>0</v>
      </c>
      <c r="J48" s="23">
        <v>0</v>
      </c>
      <c r="K48" s="23">
        <v>0</v>
      </c>
      <c r="L48" s="23">
        <v>0</v>
      </c>
      <c r="M48" s="23">
        <v>0</v>
      </c>
      <c r="O48" s="30"/>
    </row>
    <row r="49" spans="1:15" ht="28.8" x14ac:dyDescent="0.3">
      <c r="A49" s="41">
        <v>1129586</v>
      </c>
      <c r="B49" s="41">
        <v>1129716</v>
      </c>
      <c r="C49" s="22" t="s">
        <v>265</v>
      </c>
      <c r="D49" s="22" t="s">
        <v>104</v>
      </c>
      <c r="E49" s="23">
        <v>668200</v>
      </c>
      <c r="F49" s="23">
        <v>630230.29</v>
      </c>
      <c r="G49" s="23">
        <v>389516.28</v>
      </c>
      <c r="H49" s="23">
        <v>351546.57</v>
      </c>
      <c r="I49" s="23">
        <v>0</v>
      </c>
      <c r="J49" s="23">
        <v>37969.709999999963</v>
      </c>
      <c r="K49" s="23">
        <v>37969.710000000021</v>
      </c>
      <c r="L49" s="23">
        <v>600000</v>
      </c>
      <c r="M49" s="23">
        <v>0</v>
      </c>
      <c r="O49" s="30"/>
    </row>
    <row r="50" spans="1:15" ht="28.8" x14ac:dyDescent="0.3">
      <c r="A50" s="41">
        <v>1129586</v>
      </c>
      <c r="B50" s="41">
        <v>1129717</v>
      </c>
      <c r="C50" s="22" t="s">
        <v>266</v>
      </c>
      <c r="D50" s="22" t="s">
        <v>104</v>
      </c>
      <c r="E50" s="23">
        <v>359633.07999999996</v>
      </c>
      <c r="F50" s="23">
        <v>345907.92</v>
      </c>
      <c r="G50" s="23">
        <v>129913.32999999996</v>
      </c>
      <c r="H50" s="23">
        <v>116188.17</v>
      </c>
      <c r="I50" s="23">
        <v>0</v>
      </c>
      <c r="J50" s="23">
        <v>13725.159999999974</v>
      </c>
      <c r="K50" s="23">
        <v>13725.15999999996</v>
      </c>
      <c r="L50" s="23">
        <v>600000</v>
      </c>
      <c r="M50" s="23">
        <v>0</v>
      </c>
      <c r="O50" s="30"/>
    </row>
    <row r="51" spans="1:15" ht="28.8" x14ac:dyDescent="0.3">
      <c r="A51" s="41">
        <v>1129586</v>
      </c>
      <c r="B51" s="41">
        <v>1129718</v>
      </c>
      <c r="C51" s="22" t="s">
        <v>267</v>
      </c>
      <c r="D51" s="22" t="s">
        <v>104</v>
      </c>
      <c r="E51" s="23">
        <v>5157800</v>
      </c>
      <c r="F51" s="23">
        <v>5057116.66</v>
      </c>
      <c r="G51" s="23">
        <v>1908140.41</v>
      </c>
      <c r="H51" s="23">
        <v>1807457.07</v>
      </c>
      <c r="I51" s="23">
        <v>0</v>
      </c>
      <c r="J51" s="23">
        <v>100683.33999999962</v>
      </c>
      <c r="K51" s="23">
        <v>100683.33999999987</v>
      </c>
      <c r="L51" s="23">
        <v>600000</v>
      </c>
      <c r="M51" s="23">
        <v>0</v>
      </c>
      <c r="O51" s="30"/>
    </row>
    <row r="52" spans="1:15" ht="28.8" x14ac:dyDescent="0.3">
      <c r="A52" s="41">
        <v>1129586</v>
      </c>
      <c r="B52" s="41">
        <v>1129720</v>
      </c>
      <c r="C52" s="22" t="s">
        <v>268</v>
      </c>
      <c r="D52" s="22" t="s">
        <v>104</v>
      </c>
      <c r="E52" s="23">
        <v>1435738</v>
      </c>
      <c r="F52" s="23">
        <v>1394418.88</v>
      </c>
      <c r="G52" s="23">
        <v>160212.63000000006</v>
      </c>
      <c r="H52" s="23">
        <v>118893.51000000001</v>
      </c>
      <c r="I52" s="23">
        <v>0</v>
      </c>
      <c r="J52" s="23">
        <v>41319.120000000206</v>
      </c>
      <c r="K52" s="23">
        <v>41319.120000000061</v>
      </c>
      <c r="L52" s="23">
        <v>350000</v>
      </c>
      <c r="M52" s="23">
        <v>0</v>
      </c>
      <c r="O52" s="30"/>
    </row>
    <row r="53" spans="1:15" ht="28.8" x14ac:dyDescent="0.3">
      <c r="A53" s="41">
        <v>1129586</v>
      </c>
      <c r="B53" s="41">
        <v>1129721</v>
      </c>
      <c r="C53" s="22" t="s">
        <v>269</v>
      </c>
      <c r="D53" s="22" t="s">
        <v>104</v>
      </c>
      <c r="E53" s="23">
        <v>1597900</v>
      </c>
      <c r="F53" s="23">
        <v>1538698.03</v>
      </c>
      <c r="G53" s="23">
        <v>688416.21</v>
      </c>
      <c r="H53" s="23">
        <v>629214.24</v>
      </c>
      <c r="I53" s="23">
        <v>0</v>
      </c>
      <c r="J53" s="23">
        <v>59201.969999999928</v>
      </c>
      <c r="K53" s="23">
        <v>59201.969999999928</v>
      </c>
      <c r="L53" s="23">
        <v>250000</v>
      </c>
      <c r="M53" s="23">
        <v>0</v>
      </c>
      <c r="O53" s="30"/>
    </row>
    <row r="54" spans="1:15" ht="28.8" x14ac:dyDescent="0.3">
      <c r="A54" s="41">
        <v>1129586</v>
      </c>
      <c r="B54" s="41">
        <v>1129722</v>
      </c>
      <c r="C54" s="22" t="s">
        <v>270</v>
      </c>
      <c r="D54" s="22" t="s">
        <v>104</v>
      </c>
      <c r="E54" s="23">
        <v>130662</v>
      </c>
      <c r="F54" s="23">
        <v>121528.81999999999</v>
      </c>
      <c r="G54" s="23">
        <v>10000.050000000003</v>
      </c>
      <c r="H54" s="23">
        <v>866.87</v>
      </c>
      <c r="I54" s="23">
        <v>0</v>
      </c>
      <c r="J54" s="23">
        <v>9133.1800000000076</v>
      </c>
      <c r="K54" s="23">
        <v>9133.1800000000021</v>
      </c>
      <c r="L54" s="23">
        <v>100000</v>
      </c>
      <c r="M54" s="23">
        <v>0</v>
      </c>
      <c r="O54" s="30"/>
    </row>
    <row r="55" spans="1:15" ht="28.8" x14ac:dyDescent="0.3">
      <c r="A55" s="41">
        <v>1129586</v>
      </c>
      <c r="B55" s="41">
        <v>1129723</v>
      </c>
      <c r="C55" s="22" t="s">
        <v>271</v>
      </c>
      <c r="D55" s="22" t="s">
        <v>1296</v>
      </c>
      <c r="E55" s="23">
        <v>294621.12</v>
      </c>
      <c r="F55" s="23">
        <v>280693.09999999998</v>
      </c>
      <c r="G55" s="23">
        <v>130000</v>
      </c>
      <c r="H55" s="23">
        <v>116071.98</v>
      </c>
      <c r="I55" s="23">
        <v>0</v>
      </c>
      <c r="J55" s="23">
        <v>13928.020000000019</v>
      </c>
      <c r="K55" s="23">
        <v>13928.020000000004</v>
      </c>
      <c r="L55" s="23">
        <v>100000</v>
      </c>
      <c r="M55" s="23">
        <v>0</v>
      </c>
      <c r="O55" s="30"/>
    </row>
    <row r="56" spans="1:15" ht="28.8" x14ac:dyDescent="0.3">
      <c r="A56" s="41">
        <v>1129586</v>
      </c>
      <c r="B56" s="41">
        <v>1129724</v>
      </c>
      <c r="C56" s="22" t="s">
        <v>272</v>
      </c>
      <c r="D56" s="22" t="s">
        <v>1296</v>
      </c>
      <c r="E56" s="23">
        <v>352559.76</v>
      </c>
      <c r="F56" s="23">
        <v>352559.76</v>
      </c>
      <c r="G56" s="23">
        <v>145992.70000000001</v>
      </c>
      <c r="H56" s="23">
        <v>145992.70000000001</v>
      </c>
      <c r="I56" s="23">
        <v>0</v>
      </c>
      <c r="J56" s="23">
        <v>0</v>
      </c>
      <c r="K56" s="23">
        <v>0</v>
      </c>
      <c r="L56" s="23">
        <v>100000</v>
      </c>
      <c r="M56" s="23">
        <v>0</v>
      </c>
      <c r="O56" s="30"/>
    </row>
    <row r="57" spans="1:15" ht="28.8" x14ac:dyDescent="0.3">
      <c r="A57" s="41">
        <v>1129586</v>
      </c>
      <c r="B57" s="41">
        <v>1129725</v>
      </c>
      <c r="C57" s="22" t="s">
        <v>273</v>
      </c>
      <c r="D57" s="22" t="s">
        <v>1296</v>
      </c>
      <c r="E57" s="23">
        <v>331863.76999999996</v>
      </c>
      <c r="F57" s="23">
        <v>331864.46999999997</v>
      </c>
      <c r="G57" s="23">
        <v>108842.61999999998</v>
      </c>
      <c r="H57" s="23">
        <v>108843.32</v>
      </c>
      <c r="I57" s="23">
        <v>0</v>
      </c>
      <c r="J57" s="23">
        <v>-0.70000000001164153</v>
      </c>
      <c r="K57" s="23">
        <v>-0.70000000002619345</v>
      </c>
      <c r="L57" s="23">
        <v>100000</v>
      </c>
      <c r="M57" s="23">
        <v>0</v>
      </c>
      <c r="O57" s="30"/>
    </row>
    <row r="58" spans="1:15" ht="28.8" x14ac:dyDescent="0.3">
      <c r="A58" s="41">
        <v>1129586</v>
      </c>
      <c r="B58" s="41">
        <v>1129726</v>
      </c>
      <c r="C58" s="22" t="s">
        <v>274</v>
      </c>
      <c r="D58" s="22" t="s">
        <v>1296</v>
      </c>
      <c r="E58" s="23">
        <v>273810.94</v>
      </c>
      <c r="F58" s="23">
        <v>253800.11000000002</v>
      </c>
      <c r="G58" s="23">
        <v>75164.679999999993</v>
      </c>
      <c r="H58" s="23">
        <v>55153.85</v>
      </c>
      <c r="I58" s="23">
        <v>0</v>
      </c>
      <c r="J58" s="23">
        <v>20010.829999999987</v>
      </c>
      <c r="K58" s="23">
        <v>20010.829999999994</v>
      </c>
      <c r="L58" s="23">
        <v>100000</v>
      </c>
      <c r="M58" s="23">
        <v>0</v>
      </c>
      <c r="O58" s="30"/>
    </row>
    <row r="59" spans="1:15" ht="28.8" x14ac:dyDescent="0.3">
      <c r="A59" s="41">
        <v>1129586</v>
      </c>
      <c r="B59" s="41">
        <v>1129727</v>
      </c>
      <c r="C59" s="22" t="s">
        <v>275</v>
      </c>
      <c r="D59" s="22" t="s">
        <v>1296</v>
      </c>
      <c r="E59" s="23">
        <v>199242.81</v>
      </c>
      <c r="F59" s="23">
        <v>200407</v>
      </c>
      <c r="G59" s="23">
        <v>30000</v>
      </c>
      <c r="H59" s="23">
        <v>31164.19</v>
      </c>
      <c r="I59" s="23">
        <v>0</v>
      </c>
      <c r="J59" s="23">
        <v>-1164.1900000000023</v>
      </c>
      <c r="K59" s="23">
        <v>-1164.1899999999987</v>
      </c>
      <c r="L59" s="23">
        <v>50000</v>
      </c>
      <c r="M59" s="23">
        <v>0</v>
      </c>
      <c r="O59" s="30"/>
    </row>
    <row r="60" spans="1:15" ht="28.8" x14ac:dyDescent="0.3">
      <c r="A60" s="41">
        <v>1129586</v>
      </c>
      <c r="B60" s="41">
        <v>1129728</v>
      </c>
      <c r="C60" s="22" t="s">
        <v>276</v>
      </c>
      <c r="D60" s="22" t="s">
        <v>1296</v>
      </c>
      <c r="E60" s="23">
        <v>47968.520000000004</v>
      </c>
      <c r="F60" s="23">
        <v>37968.520000000004</v>
      </c>
      <c r="G60" s="23">
        <v>10000</v>
      </c>
      <c r="H60" s="23">
        <v>0</v>
      </c>
      <c r="I60" s="23">
        <v>0</v>
      </c>
      <c r="J60" s="23">
        <v>10000</v>
      </c>
      <c r="K60" s="23">
        <v>10000</v>
      </c>
      <c r="L60" s="23">
        <v>50000</v>
      </c>
      <c r="M60" s="23">
        <v>0</v>
      </c>
      <c r="O60" s="30"/>
    </row>
    <row r="61" spans="1:15" ht="28.8" x14ac:dyDescent="0.3">
      <c r="A61" s="41">
        <v>1129586</v>
      </c>
      <c r="B61" s="41">
        <v>1131511</v>
      </c>
      <c r="C61" s="22" t="s">
        <v>313</v>
      </c>
      <c r="D61" s="22" t="s">
        <v>1237</v>
      </c>
      <c r="E61" s="23">
        <v>160000</v>
      </c>
      <c r="F61" s="23">
        <v>152705.94</v>
      </c>
      <c r="G61" s="23">
        <v>17241.700000000012</v>
      </c>
      <c r="H61" s="23">
        <v>9947.64</v>
      </c>
      <c r="I61" s="23">
        <v>0</v>
      </c>
      <c r="J61" s="23">
        <v>7294.0599999999977</v>
      </c>
      <c r="K61" s="23">
        <v>7294.0600000000122</v>
      </c>
      <c r="L61" s="23">
        <v>400850</v>
      </c>
      <c r="M61" s="23">
        <v>400850</v>
      </c>
      <c r="O61" s="30"/>
    </row>
    <row r="62" spans="1:15" ht="28.8" x14ac:dyDescent="0.3">
      <c r="A62" s="41">
        <v>1129586</v>
      </c>
      <c r="B62" s="41">
        <v>1131526</v>
      </c>
      <c r="C62" s="22" t="s">
        <v>315</v>
      </c>
      <c r="D62" s="22" t="s">
        <v>1237</v>
      </c>
      <c r="E62" s="23">
        <v>440700.26</v>
      </c>
      <c r="F62" s="23">
        <v>387073.6</v>
      </c>
      <c r="G62" s="23">
        <v>145874.16000000003</v>
      </c>
      <c r="H62" s="23">
        <v>92247.5</v>
      </c>
      <c r="I62" s="23">
        <v>0</v>
      </c>
      <c r="J62" s="23">
        <v>53626.660000000018</v>
      </c>
      <c r="K62" s="23">
        <v>53626.660000000033</v>
      </c>
      <c r="L62" s="23">
        <v>3864000</v>
      </c>
      <c r="M62" s="23">
        <v>3864000</v>
      </c>
      <c r="O62" s="30"/>
    </row>
    <row r="63" spans="1:15" ht="28.8" x14ac:dyDescent="0.3">
      <c r="A63" s="41">
        <v>1129586</v>
      </c>
      <c r="B63" s="41">
        <v>1131671</v>
      </c>
      <c r="C63" s="22" t="s">
        <v>1297</v>
      </c>
      <c r="D63" s="22" t="s">
        <v>1237</v>
      </c>
      <c r="E63" s="23">
        <v>130000</v>
      </c>
      <c r="F63" s="23">
        <v>47805.29</v>
      </c>
      <c r="G63" s="23">
        <v>94423.87999999999</v>
      </c>
      <c r="H63" s="23">
        <v>12229.17</v>
      </c>
      <c r="I63" s="23">
        <v>0</v>
      </c>
      <c r="J63" s="23">
        <v>82194.709999999992</v>
      </c>
      <c r="K63" s="23">
        <v>82194.709999999992</v>
      </c>
      <c r="L63" s="23">
        <v>165000</v>
      </c>
      <c r="M63" s="23">
        <v>165000</v>
      </c>
      <c r="O63" s="30"/>
    </row>
    <row r="64" spans="1:15" ht="28.8" x14ac:dyDescent="0.3">
      <c r="A64" s="41">
        <v>1129586</v>
      </c>
      <c r="B64" s="41">
        <v>1131672</v>
      </c>
      <c r="C64" s="22" t="s">
        <v>1298</v>
      </c>
      <c r="D64" s="22" t="s">
        <v>1237</v>
      </c>
      <c r="E64" s="23">
        <v>135000</v>
      </c>
      <c r="F64" s="23">
        <v>15321.36</v>
      </c>
      <c r="G64" s="23">
        <v>123277.19</v>
      </c>
      <c r="H64" s="23">
        <v>3598.55</v>
      </c>
      <c r="I64" s="23">
        <v>0</v>
      </c>
      <c r="J64" s="23">
        <v>119678.64</v>
      </c>
      <c r="K64" s="23">
        <v>119678.64</v>
      </c>
      <c r="L64" s="23">
        <v>165000</v>
      </c>
      <c r="M64" s="23">
        <v>165000</v>
      </c>
      <c r="O64" s="30"/>
    </row>
    <row r="65" spans="1:15" ht="43.2" x14ac:dyDescent="0.3">
      <c r="A65" s="41">
        <v>1129586</v>
      </c>
      <c r="B65" s="41">
        <v>1131693</v>
      </c>
      <c r="C65" s="22" t="s">
        <v>1299</v>
      </c>
      <c r="D65" s="22" t="s">
        <v>60</v>
      </c>
      <c r="E65" s="23">
        <v>822999.99999999977</v>
      </c>
      <c r="F65" s="23">
        <v>795984.84999999986</v>
      </c>
      <c r="G65" s="23">
        <v>35201.039999999899</v>
      </c>
      <c r="H65" s="23">
        <v>8185.89</v>
      </c>
      <c r="I65" s="23">
        <v>0</v>
      </c>
      <c r="J65" s="23">
        <v>27015.149999999885</v>
      </c>
      <c r="K65" s="23">
        <v>27015.1499999999</v>
      </c>
      <c r="L65" s="23">
        <v>861671</v>
      </c>
      <c r="M65" s="23">
        <v>1100000</v>
      </c>
      <c r="O65" s="30"/>
    </row>
    <row r="66" spans="1:15" ht="28.8" x14ac:dyDescent="0.3">
      <c r="A66" s="41">
        <v>1129586</v>
      </c>
      <c r="B66" s="41">
        <v>1132523</v>
      </c>
      <c r="C66" s="22" t="s">
        <v>328</v>
      </c>
      <c r="D66" s="22" t="s">
        <v>104</v>
      </c>
      <c r="E66" s="23">
        <v>99491.68</v>
      </c>
      <c r="F66" s="23">
        <v>106311.98999999999</v>
      </c>
      <c r="G66" s="23">
        <v>27480.820000000007</v>
      </c>
      <c r="H66" s="23">
        <v>34301.129999999997</v>
      </c>
      <c r="I66" s="23">
        <v>0</v>
      </c>
      <c r="J66" s="23">
        <v>-6820.3099999999977</v>
      </c>
      <c r="K66" s="23">
        <v>-6820.3099999999904</v>
      </c>
      <c r="L66" s="23">
        <v>50000</v>
      </c>
      <c r="M66" s="23">
        <v>0</v>
      </c>
      <c r="O66" s="30"/>
    </row>
    <row r="67" spans="1:15" ht="28.8" x14ac:dyDescent="0.3">
      <c r="A67" s="41">
        <v>1129586</v>
      </c>
      <c r="B67" s="41">
        <v>1132710</v>
      </c>
      <c r="C67" s="22" t="s">
        <v>329</v>
      </c>
      <c r="D67" s="22" t="s">
        <v>1237</v>
      </c>
      <c r="E67" s="23">
        <v>100000</v>
      </c>
      <c r="F67" s="23">
        <v>76988.450000000012</v>
      </c>
      <c r="G67" s="23">
        <v>40948.759999999995</v>
      </c>
      <c r="H67" s="23">
        <v>17937.21</v>
      </c>
      <c r="I67" s="23">
        <v>0</v>
      </c>
      <c r="J67" s="23">
        <v>23011.549999999988</v>
      </c>
      <c r="K67" s="23">
        <v>23011.549999999996</v>
      </c>
      <c r="L67" s="23">
        <v>382650</v>
      </c>
      <c r="M67" s="23">
        <v>382650</v>
      </c>
      <c r="O67" s="30"/>
    </row>
    <row r="68" spans="1:15" x14ac:dyDescent="0.3">
      <c r="A68" s="41">
        <v>1129586</v>
      </c>
      <c r="B68" s="41">
        <v>1135876</v>
      </c>
      <c r="C68" s="22" t="s">
        <v>978</v>
      </c>
      <c r="D68" s="22" t="s">
        <v>57</v>
      </c>
      <c r="E68" s="23">
        <v>0</v>
      </c>
      <c r="F68" s="23">
        <v>0</v>
      </c>
      <c r="G68" s="23">
        <v>0</v>
      </c>
      <c r="H68" s="23">
        <v>0</v>
      </c>
      <c r="I68" s="23">
        <v>0</v>
      </c>
      <c r="J68" s="23">
        <v>0</v>
      </c>
      <c r="K68" s="23">
        <v>0</v>
      </c>
      <c r="L68" s="23">
        <v>0</v>
      </c>
      <c r="M68" s="23">
        <v>0</v>
      </c>
      <c r="O68" s="30"/>
    </row>
    <row r="69" spans="1:15" ht="28.8" x14ac:dyDescent="0.3">
      <c r="A69" s="41">
        <v>1129586</v>
      </c>
      <c r="B69" s="41">
        <v>1135878</v>
      </c>
      <c r="C69" s="22" t="s">
        <v>1300</v>
      </c>
      <c r="D69" s="22" t="s">
        <v>57</v>
      </c>
      <c r="E69" s="23">
        <v>0</v>
      </c>
      <c r="F69" s="23">
        <v>0</v>
      </c>
      <c r="G69" s="23">
        <v>0</v>
      </c>
      <c r="H69" s="23">
        <v>0</v>
      </c>
      <c r="I69" s="23">
        <v>0</v>
      </c>
      <c r="J69" s="23">
        <v>0</v>
      </c>
      <c r="K69" s="23">
        <v>0</v>
      </c>
      <c r="L69" s="23">
        <v>0</v>
      </c>
      <c r="M69" s="23">
        <v>0</v>
      </c>
      <c r="O69" s="30"/>
    </row>
    <row r="70" spans="1:15" x14ac:dyDescent="0.3">
      <c r="A70" s="41">
        <v>1129586</v>
      </c>
      <c r="B70" s="41">
        <v>1135880</v>
      </c>
      <c r="C70" s="22" t="s">
        <v>980</v>
      </c>
      <c r="D70" s="22" t="s">
        <v>57</v>
      </c>
      <c r="E70" s="23">
        <v>0</v>
      </c>
      <c r="F70" s="23">
        <v>0</v>
      </c>
      <c r="G70" s="23">
        <v>0</v>
      </c>
      <c r="H70" s="23">
        <v>0</v>
      </c>
      <c r="I70" s="23">
        <v>0</v>
      </c>
      <c r="J70" s="23">
        <v>0</v>
      </c>
      <c r="K70" s="23">
        <v>0</v>
      </c>
      <c r="L70" s="23">
        <v>0</v>
      </c>
      <c r="M70" s="23">
        <v>0</v>
      </c>
      <c r="O70" s="30"/>
    </row>
    <row r="71" spans="1:15" ht="43.2" x14ac:dyDescent="0.3">
      <c r="A71" s="41">
        <v>1129587</v>
      </c>
      <c r="B71" s="41">
        <v>1129587</v>
      </c>
      <c r="C71" s="22" t="s">
        <v>1224</v>
      </c>
      <c r="D71" s="22" t="s">
        <v>69</v>
      </c>
      <c r="E71" s="23">
        <v>-3000000</v>
      </c>
      <c r="F71" s="23">
        <v>0</v>
      </c>
      <c r="G71" s="23">
        <v>-3000000</v>
      </c>
      <c r="H71" s="23">
        <v>0</v>
      </c>
      <c r="I71" s="23">
        <v>0</v>
      </c>
      <c r="J71" s="23">
        <v>-3000000</v>
      </c>
      <c r="K71" s="23">
        <v>-3000000</v>
      </c>
      <c r="L71" s="23">
        <v>0</v>
      </c>
      <c r="M71" s="23">
        <v>0</v>
      </c>
      <c r="O71" s="30"/>
    </row>
    <row r="72" spans="1:15" ht="43.2" x14ac:dyDescent="0.3">
      <c r="A72" s="41">
        <v>1129587</v>
      </c>
      <c r="B72" s="41">
        <v>1131274</v>
      </c>
      <c r="C72" s="22" t="s">
        <v>913</v>
      </c>
      <c r="D72" s="22" t="s">
        <v>69</v>
      </c>
      <c r="E72" s="23">
        <v>4800000</v>
      </c>
      <c r="F72" s="23">
        <v>2973882.08</v>
      </c>
      <c r="G72" s="23">
        <v>4738755.43</v>
      </c>
      <c r="H72" s="23">
        <v>2912637.5100000002</v>
      </c>
      <c r="I72" s="23">
        <v>0</v>
      </c>
      <c r="J72" s="23">
        <v>1826117.92</v>
      </c>
      <c r="K72" s="23">
        <v>1826117.9199999995</v>
      </c>
      <c r="L72" s="23">
        <v>3180771</v>
      </c>
      <c r="M72" s="23">
        <v>4800000</v>
      </c>
      <c r="O72" s="30"/>
    </row>
    <row r="73" spans="1:15" ht="43.2" x14ac:dyDescent="0.3">
      <c r="A73" s="41">
        <v>1129587</v>
      </c>
      <c r="B73" s="41">
        <v>1136085</v>
      </c>
      <c r="C73" s="22" t="s">
        <v>331</v>
      </c>
      <c r="D73" s="22" t="s">
        <v>69</v>
      </c>
      <c r="E73" s="23">
        <v>3000000</v>
      </c>
      <c r="F73" s="23">
        <v>91162.78</v>
      </c>
      <c r="G73" s="23">
        <v>3000000</v>
      </c>
      <c r="H73" s="23">
        <v>91162.78</v>
      </c>
      <c r="I73" s="23">
        <v>0</v>
      </c>
      <c r="J73" s="23">
        <v>2908837.22</v>
      </c>
      <c r="K73" s="23">
        <v>2908837.22</v>
      </c>
      <c r="L73" s="23">
        <v>4520000</v>
      </c>
      <c r="M73" s="23">
        <v>4520000</v>
      </c>
      <c r="O73" s="30"/>
    </row>
    <row r="74" spans="1:15" ht="28.8" x14ac:dyDescent="0.3">
      <c r="A74" s="41">
        <v>1129588</v>
      </c>
      <c r="B74" s="41">
        <v>1129588</v>
      </c>
      <c r="C74" s="22" t="s">
        <v>252</v>
      </c>
      <c r="D74" s="22" t="s">
        <v>22</v>
      </c>
      <c r="E74" s="23">
        <v>-440785.45000000007</v>
      </c>
      <c r="F74" s="23">
        <v>0</v>
      </c>
      <c r="G74" s="23">
        <v>-440785.45000000007</v>
      </c>
      <c r="H74" s="23">
        <v>0</v>
      </c>
      <c r="I74" s="23">
        <v>0</v>
      </c>
      <c r="J74" s="23">
        <v>-440785.45000000007</v>
      </c>
      <c r="K74" s="23">
        <v>-440785.45000000007</v>
      </c>
      <c r="L74" s="23">
        <v>0</v>
      </c>
      <c r="M74" s="23">
        <v>0</v>
      </c>
      <c r="O74" s="30"/>
    </row>
    <row r="75" spans="1:15" ht="28.8" x14ac:dyDescent="0.3">
      <c r="A75" s="41">
        <v>1129588</v>
      </c>
      <c r="B75" s="41">
        <v>1133675</v>
      </c>
      <c r="C75" s="22" t="s">
        <v>957</v>
      </c>
      <c r="D75" s="22" t="s">
        <v>22</v>
      </c>
      <c r="E75" s="23">
        <v>20218.16</v>
      </c>
      <c r="F75" s="23">
        <v>20218.16</v>
      </c>
      <c r="G75" s="23">
        <v>3625.5999999999985</v>
      </c>
      <c r="H75" s="23">
        <v>3625.6</v>
      </c>
      <c r="I75" s="23">
        <v>0</v>
      </c>
      <c r="J75" s="23">
        <v>0</v>
      </c>
      <c r="K75" s="23">
        <v>-1.3642420526593924E-12</v>
      </c>
      <c r="L75" s="23">
        <v>40000</v>
      </c>
      <c r="M75" s="23">
        <v>0</v>
      </c>
      <c r="O75" s="30"/>
    </row>
    <row r="76" spans="1:15" ht="28.8" x14ac:dyDescent="0.3">
      <c r="A76" s="41">
        <v>1129588</v>
      </c>
      <c r="B76" s="41">
        <v>1134048</v>
      </c>
      <c r="C76" s="22" t="s">
        <v>1301</v>
      </c>
      <c r="D76" s="22" t="s">
        <v>94</v>
      </c>
      <c r="E76" s="23">
        <v>322208</v>
      </c>
      <c r="F76" s="23">
        <v>209073.74</v>
      </c>
      <c r="G76" s="23">
        <v>298895.49</v>
      </c>
      <c r="H76" s="23">
        <v>185761.23</v>
      </c>
      <c r="I76" s="23">
        <v>0</v>
      </c>
      <c r="J76" s="23">
        <v>113134.26</v>
      </c>
      <c r="K76" s="23">
        <v>113134.26</v>
      </c>
      <c r="L76" s="23">
        <v>269000</v>
      </c>
      <c r="M76" s="23">
        <v>322208</v>
      </c>
      <c r="O76" s="30"/>
    </row>
    <row r="77" spans="1:15" ht="43.2" x14ac:dyDescent="0.3">
      <c r="A77" s="41">
        <v>1129588</v>
      </c>
      <c r="B77" s="41">
        <v>1134049</v>
      </c>
      <c r="C77" s="22" t="s">
        <v>967</v>
      </c>
      <c r="D77" s="22" t="s">
        <v>94</v>
      </c>
      <c r="E77" s="23">
        <v>923533</v>
      </c>
      <c r="F77" s="23">
        <v>582244.93999999994</v>
      </c>
      <c r="G77" s="23">
        <v>854761.73</v>
      </c>
      <c r="H77" s="23">
        <v>513473.67</v>
      </c>
      <c r="I77" s="23">
        <v>0</v>
      </c>
      <c r="J77" s="23">
        <v>341288.06000000006</v>
      </c>
      <c r="K77" s="23">
        <v>341288.06</v>
      </c>
      <c r="L77" s="23">
        <v>800000</v>
      </c>
      <c r="M77" s="23">
        <v>943533</v>
      </c>
      <c r="O77" s="30"/>
    </row>
    <row r="78" spans="1:15" ht="28.8" x14ac:dyDescent="0.3">
      <c r="A78" s="41">
        <v>1129588</v>
      </c>
      <c r="B78" s="41">
        <v>1136209</v>
      </c>
      <c r="C78" s="22" t="s">
        <v>1302</v>
      </c>
      <c r="D78" s="22" t="s">
        <v>22</v>
      </c>
      <c r="E78" s="23">
        <v>108561.32</v>
      </c>
      <c r="F78" s="23">
        <v>108561.32</v>
      </c>
      <c r="G78" s="23">
        <v>108561.32</v>
      </c>
      <c r="H78" s="23">
        <v>108561.32</v>
      </c>
      <c r="I78" s="23">
        <v>0</v>
      </c>
      <c r="J78" s="23">
        <v>0</v>
      </c>
      <c r="K78" s="23">
        <v>0</v>
      </c>
      <c r="L78" s="23">
        <v>100000</v>
      </c>
      <c r="M78" s="23">
        <v>0</v>
      </c>
      <c r="O78" s="30"/>
    </row>
    <row r="79" spans="1:15" ht="28.8" x14ac:dyDescent="0.3">
      <c r="A79" s="41">
        <v>1129588</v>
      </c>
      <c r="B79" s="41">
        <v>1136212</v>
      </c>
      <c r="C79" s="22" t="s">
        <v>983</v>
      </c>
      <c r="D79" s="22" t="s">
        <v>22</v>
      </c>
      <c r="E79" s="23">
        <v>11537.690000000002</v>
      </c>
      <c r="F79" s="23">
        <v>11537.69</v>
      </c>
      <c r="G79" s="23">
        <v>11537.690000000002</v>
      </c>
      <c r="H79" s="23">
        <v>11537.69</v>
      </c>
      <c r="I79" s="23">
        <v>0</v>
      </c>
      <c r="J79" s="23">
        <v>1.8189894035458565E-12</v>
      </c>
      <c r="K79" s="23">
        <v>1.8189894035458565E-12</v>
      </c>
      <c r="L79" s="23">
        <v>50000</v>
      </c>
      <c r="M79" s="23">
        <v>0</v>
      </c>
      <c r="O79" s="30"/>
    </row>
    <row r="80" spans="1:15" ht="28.8" x14ac:dyDescent="0.3">
      <c r="A80" s="41">
        <v>1129588</v>
      </c>
      <c r="B80" s="41">
        <v>1136453</v>
      </c>
      <c r="C80" s="22" t="s">
        <v>358</v>
      </c>
      <c r="D80" s="22" t="s">
        <v>22</v>
      </c>
      <c r="E80" s="23">
        <v>25000</v>
      </c>
      <c r="F80" s="23">
        <v>12231.52</v>
      </c>
      <c r="G80" s="23">
        <v>25000</v>
      </c>
      <c r="H80" s="23">
        <v>12231.52</v>
      </c>
      <c r="I80" s="23">
        <v>0</v>
      </c>
      <c r="J80" s="23">
        <v>12768.48</v>
      </c>
      <c r="K80" s="23">
        <v>12768.48</v>
      </c>
      <c r="L80" s="23">
        <v>35000</v>
      </c>
      <c r="M80" s="23">
        <v>0</v>
      </c>
      <c r="O80" s="30"/>
    </row>
    <row r="81" spans="1:15" ht="28.8" x14ac:dyDescent="0.3">
      <c r="A81" s="41">
        <v>1129588</v>
      </c>
      <c r="B81" s="41">
        <v>1137079</v>
      </c>
      <c r="C81" s="22" t="s">
        <v>1303</v>
      </c>
      <c r="D81" s="22" t="s">
        <v>22</v>
      </c>
      <c r="E81" s="23">
        <v>95943.15</v>
      </c>
      <c r="F81" s="23">
        <v>95943.15</v>
      </c>
      <c r="G81" s="23">
        <v>95943.15</v>
      </c>
      <c r="H81" s="23">
        <v>95943.15</v>
      </c>
      <c r="I81" s="23">
        <v>0</v>
      </c>
      <c r="J81" s="23">
        <v>0</v>
      </c>
      <c r="K81" s="23">
        <v>0</v>
      </c>
      <c r="L81" s="23">
        <v>100000</v>
      </c>
      <c r="M81" s="23">
        <v>0</v>
      </c>
      <c r="O81" s="30"/>
    </row>
    <row r="82" spans="1:15" ht="28.8" x14ac:dyDescent="0.3">
      <c r="A82" s="41">
        <v>1129588</v>
      </c>
      <c r="B82" s="41">
        <v>1137161</v>
      </c>
      <c r="C82" s="22" t="s">
        <v>1304</v>
      </c>
      <c r="D82" s="22" t="s">
        <v>22</v>
      </c>
      <c r="E82" s="23">
        <v>53977.68</v>
      </c>
      <c r="F82" s="23">
        <v>53977.68</v>
      </c>
      <c r="G82" s="23">
        <v>53977.68</v>
      </c>
      <c r="H82" s="23">
        <v>53977.68</v>
      </c>
      <c r="I82" s="23">
        <v>0</v>
      </c>
      <c r="J82" s="23">
        <v>0</v>
      </c>
      <c r="K82" s="23">
        <v>0</v>
      </c>
      <c r="L82" s="23">
        <v>75000</v>
      </c>
      <c r="M82" s="23">
        <v>0</v>
      </c>
      <c r="O82" s="30"/>
    </row>
    <row r="83" spans="1:15" ht="28.8" x14ac:dyDescent="0.3">
      <c r="A83" s="41">
        <v>1129588</v>
      </c>
      <c r="B83" s="41">
        <v>1137385</v>
      </c>
      <c r="C83" s="22" t="s">
        <v>993</v>
      </c>
      <c r="D83" s="22" t="s">
        <v>22</v>
      </c>
      <c r="E83" s="23">
        <v>76853.39</v>
      </c>
      <c r="F83" s="23">
        <v>76853.39</v>
      </c>
      <c r="G83" s="23">
        <v>76853.39</v>
      </c>
      <c r="H83" s="23">
        <v>76853.39</v>
      </c>
      <c r="I83" s="23">
        <v>0</v>
      </c>
      <c r="J83" s="23">
        <v>0</v>
      </c>
      <c r="K83" s="23">
        <v>0</v>
      </c>
      <c r="L83" s="23">
        <v>0</v>
      </c>
      <c r="M83" s="23">
        <v>0</v>
      </c>
      <c r="O83" s="30"/>
    </row>
    <row r="84" spans="1:15" ht="28.8" x14ac:dyDescent="0.3">
      <c r="A84" s="41">
        <v>1129588</v>
      </c>
      <c r="B84" s="41">
        <v>1137752</v>
      </c>
      <c r="C84" s="22" t="s">
        <v>369</v>
      </c>
      <c r="D84" s="22" t="s">
        <v>47</v>
      </c>
      <c r="E84" s="23">
        <v>650000</v>
      </c>
      <c r="F84" s="23">
        <v>0</v>
      </c>
      <c r="G84" s="23">
        <v>650000</v>
      </c>
      <c r="H84" s="23">
        <v>0</v>
      </c>
      <c r="I84" s="23">
        <v>0</v>
      </c>
      <c r="J84" s="23">
        <v>650000</v>
      </c>
      <c r="K84" s="23">
        <v>650000</v>
      </c>
      <c r="L84" s="23">
        <v>650000</v>
      </c>
      <c r="M84" s="23">
        <v>0</v>
      </c>
      <c r="O84" s="30"/>
    </row>
    <row r="85" spans="1:15" ht="28.8" x14ac:dyDescent="0.3">
      <c r="A85" s="41">
        <v>1129588</v>
      </c>
      <c r="B85" s="41">
        <v>1137856</v>
      </c>
      <c r="C85" s="22" t="s">
        <v>1305</v>
      </c>
      <c r="D85" s="22" t="s">
        <v>22</v>
      </c>
      <c r="E85" s="23">
        <v>90000</v>
      </c>
      <c r="F85" s="23">
        <v>0</v>
      </c>
      <c r="G85" s="23">
        <v>90000</v>
      </c>
      <c r="H85" s="23">
        <v>0</v>
      </c>
      <c r="I85" s="23">
        <v>0</v>
      </c>
      <c r="J85" s="23">
        <v>90000</v>
      </c>
      <c r="K85" s="23">
        <v>90000</v>
      </c>
      <c r="L85" s="23">
        <v>90000</v>
      </c>
      <c r="M85" s="23">
        <v>0</v>
      </c>
      <c r="O85" s="30"/>
    </row>
    <row r="86" spans="1:15" ht="28.8" x14ac:dyDescent="0.3">
      <c r="A86" s="41">
        <v>1129588</v>
      </c>
      <c r="B86" s="41">
        <v>1137858</v>
      </c>
      <c r="C86" s="22" t="s">
        <v>1306</v>
      </c>
      <c r="D86" s="22" t="s">
        <v>22</v>
      </c>
      <c r="E86" s="23">
        <v>22000</v>
      </c>
      <c r="F86" s="23">
        <v>17508.740000000002</v>
      </c>
      <c r="G86" s="23">
        <v>22000</v>
      </c>
      <c r="H86" s="23">
        <v>17508.740000000002</v>
      </c>
      <c r="I86" s="23">
        <v>0</v>
      </c>
      <c r="J86" s="23">
        <v>4491.2599999999984</v>
      </c>
      <c r="K86" s="23">
        <v>4491.2599999999984</v>
      </c>
      <c r="L86" s="23">
        <v>22000</v>
      </c>
      <c r="M86" s="23">
        <v>0</v>
      </c>
      <c r="O86" s="30"/>
    </row>
    <row r="87" spans="1:15" ht="28.8" x14ac:dyDescent="0.3">
      <c r="A87" s="41">
        <v>1129590</v>
      </c>
      <c r="B87" s="41">
        <v>1129590</v>
      </c>
      <c r="C87" s="22" t="s">
        <v>254</v>
      </c>
      <c r="D87" s="22" t="s">
        <v>100</v>
      </c>
      <c r="E87" s="23">
        <v>406337.8600000001</v>
      </c>
      <c r="F87" s="23">
        <v>0</v>
      </c>
      <c r="G87" s="23">
        <v>406337.8600000001</v>
      </c>
      <c r="H87" s="23">
        <v>0</v>
      </c>
      <c r="I87" s="23">
        <v>0</v>
      </c>
      <c r="J87" s="23">
        <v>406337.8600000001</v>
      </c>
      <c r="K87" s="23">
        <v>406337.8600000001</v>
      </c>
      <c r="L87" s="23">
        <v>0</v>
      </c>
      <c r="M87" s="23">
        <v>0</v>
      </c>
      <c r="O87" s="30"/>
    </row>
    <row r="88" spans="1:15" ht="43.2" x14ac:dyDescent="0.3">
      <c r="A88" s="41">
        <v>1129590</v>
      </c>
      <c r="B88" s="41">
        <v>1131150</v>
      </c>
      <c r="C88" s="22" t="s">
        <v>1307</v>
      </c>
      <c r="D88" s="22" t="s">
        <v>69</v>
      </c>
      <c r="E88" s="23">
        <v>14071.060000000001</v>
      </c>
      <c r="F88" s="23">
        <v>14071.060000000001</v>
      </c>
      <c r="G88" s="23">
        <v>0</v>
      </c>
      <c r="H88" s="23">
        <v>0</v>
      </c>
      <c r="I88" s="23">
        <v>0</v>
      </c>
      <c r="J88" s="23">
        <v>0</v>
      </c>
      <c r="K88" s="23">
        <v>0</v>
      </c>
      <c r="L88" s="23">
        <v>55000</v>
      </c>
      <c r="M88" s="23">
        <v>0</v>
      </c>
      <c r="O88" s="30"/>
    </row>
    <row r="89" spans="1:15" ht="28.8" x14ac:dyDescent="0.3">
      <c r="A89" s="41">
        <v>1129590</v>
      </c>
      <c r="B89" s="41">
        <v>1131152</v>
      </c>
      <c r="C89" s="22" t="s">
        <v>1308</v>
      </c>
      <c r="D89" s="22" t="s">
        <v>69</v>
      </c>
      <c r="E89" s="23">
        <v>193659.93000000002</v>
      </c>
      <c r="F89" s="23">
        <v>193659.93000000002</v>
      </c>
      <c r="G89" s="23">
        <v>-9.0949470177292824E-13</v>
      </c>
      <c r="H89" s="23">
        <v>0</v>
      </c>
      <c r="I89" s="23">
        <v>0</v>
      </c>
      <c r="J89" s="23">
        <v>0</v>
      </c>
      <c r="K89" s="23">
        <v>-9.0949470177292824E-13</v>
      </c>
      <c r="L89" s="23">
        <v>200000</v>
      </c>
      <c r="M89" s="23">
        <v>0</v>
      </c>
      <c r="O89" s="30"/>
    </row>
    <row r="90" spans="1:15" ht="43.2" x14ac:dyDescent="0.3">
      <c r="A90" s="41">
        <v>1129590</v>
      </c>
      <c r="B90" s="41">
        <v>1131157</v>
      </c>
      <c r="C90" s="22" t="s">
        <v>1309</v>
      </c>
      <c r="D90" s="22" t="s">
        <v>69</v>
      </c>
      <c r="E90" s="23">
        <v>150000</v>
      </c>
      <c r="F90" s="23">
        <v>660.6</v>
      </c>
      <c r="G90" s="23">
        <v>149339.4</v>
      </c>
      <c r="H90" s="23">
        <v>0</v>
      </c>
      <c r="I90" s="23">
        <v>0</v>
      </c>
      <c r="J90" s="23">
        <v>149339.4</v>
      </c>
      <c r="K90" s="23">
        <v>149339.4</v>
      </c>
      <c r="L90" s="23">
        <v>150000</v>
      </c>
      <c r="M90" s="23">
        <v>0</v>
      </c>
      <c r="O90" s="30"/>
    </row>
    <row r="91" spans="1:15" ht="43.2" x14ac:dyDescent="0.3">
      <c r="A91" s="41">
        <v>1129590</v>
      </c>
      <c r="B91" s="41">
        <v>1131162</v>
      </c>
      <c r="C91" s="22" t="s">
        <v>1310</v>
      </c>
      <c r="D91" s="22" t="s">
        <v>1125</v>
      </c>
      <c r="E91" s="23">
        <v>68997.89</v>
      </c>
      <c r="F91" s="23">
        <v>68997.89</v>
      </c>
      <c r="G91" s="23">
        <v>0</v>
      </c>
      <c r="H91" s="23">
        <v>0</v>
      </c>
      <c r="I91" s="23">
        <v>0</v>
      </c>
      <c r="J91" s="23">
        <v>0</v>
      </c>
      <c r="K91" s="23">
        <v>0</v>
      </c>
      <c r="L91" s="23">
        <v>90000</v>
      </c>
      <c r="M91" s="23">
        <v>0</v>
      </c>
      <c r="O91" s="30"/>
    </row>
    <row r="92" spans="1:15" ht="43.2" x14ac:dyDescent="0.3">
      <c r="A92" s="41">
        <v>1129590</v>
      </c>
      <c r="B92" s="41">
        <v>1131163</v>
      </c>
      <c r="C92" s="22" t="s">
        <v>1311</v>
      </c>
      <c r="D92" s="22" t="s">
        <v>131</v>
      </c>
      <c r="E92" s="23">
        <v>3269290</v>
      </c>
      <c r="F92" s="23">
        <v>2319640</v>
      </c>
      <c r="G92" s="23">
        <v>963258.16999999981</v>
      </c>
      <c r="H92" s="23">
        <v>13608.17</v>
      </c>
      <c r="I92" s="23">
        <v>0</v>
      </c>
      <c r="J92" s="23">
        <v>949650</v>
      </c>
      <c r="K92" s="23">
        <v>949649.99999999977</v>
      </c>
      <c r="L92" s="23">
        <v>2340000</v>
      </c>
      <c r="M92" s="23">
        <v>3145000</v>
      </c>
      <c r="O92" s="30"/>
    </row>
    <row r="93" spans="1:15" ht="28.8" x14ac:dyDescent="0.3">
      <c r="A93" s="41">
        <v>1129590</v>
      </c>
      <c r="B93" s="41">
        <v>1132160</v>
      </c>
      <c r="C93" s="22" t="s">
        <v>1312</v>
      </c>
      <c r="D93" s="22" t="s">
        <v>69</v>
      </c>
      <c r="E93" s="23">
        <v>18733.259999999995</v>
      </c>
      <c r="F93" s="23">
        <v>18733.259999999998</v>
      </c>
      <c r="G93" s="23">
        <v>-3.637978807091713E-12</v>
      </c>
      <c r="H93" s="23">
        <v>0</v>
      </c>
      <c r="I93" s="23">
        <v>0</v>
      </c>
      <c r="J93" s="23">
        <v>-3.637978807091713E-12</v>
      </c>
      <c r="K93" s="23">
        <v>-3.637978807091713E-12</v>
      </c>
      <c r="L93" s="23">
        <v>40000</v>
      </c>
      <c r="M93" s="23">
        <v>0</v>
      </c>
      <c r="O93" s="30"/>
    </row>
    <row r="94" spans="1:15" ht="28.8" x14ac:dyDescent="0.3">
      <c r="A94" s="41">
        <v>1129590</v>
      </c>
      <c r="B94" s="41">
        <v>1137862</v>
      </c>
      <c r="C94" s="22" t="s">
        <v>1313</v>
      </c>
      <c r="D94" s="22" t="s">
        <v>75</v>
      </c>
      <c r="E94" s="23">
        <v>323200</v>
      </c>
      <c r="F94" s="23">
        <v>1750.17</v>
      </c>
      <c r="G94" s="23">
        <v>323200</v>
      </c>
      <c r="H94" s="23">
        <v>1750.17</v>
      </c>
      <c r="I94" s="23">
        <v>0</v>
      </c>
      <c r="J94" s="23">
        <v>321449.83</v>
      </c>
      <c r="K94" s="23">
        <v>321449.83</v>
      </c>
      <c r="L94" s="23">
        <v>3232000</v>
      </c>
      <c r="M94" s="23">
        <v>0</v>
      </c>
      <c r="O94" s="30"/>
    </row>
    <row r="95" spans="1:15" ht="28.8" x14ac:dyDescent="0.3">
      <c r="A95" s="41">
        <v>1129591</v>
      </c>
      <c r="B95" s="41">
        <v>1129591</v>
      </c>
      <c r="C95" s="22" t="s">
        <v>255</v>
      </c>
      <c r="D95" s="22" t="s">
        <v>62</v>
      </c>
      <c r="E95" s="23">
        <v>-36000</v>
      </c>
      <c r="F95" s="23">
        <v>0</v>
      </c>
      <c r="G95" s="23">
        <v>-36000</v>
      </c>
      <c r="H95" s="23">
        <v>0</v>
      </c>
      <c r="I95" s="23">
        <v>0</v>
      </c>
      <c r="J95" s="23">
        <v>-36000</v>
      </c>
      <c r="K95" s="23">
        <v>-36000</v>
      </c>
      <c r="L95" s="23">
        <v>0</v>
      </c>
      <c r="M95" s="23">
        <v>0</v>
      </c>
      <c r="O95" s="30"/>
    </row>
    <row r="96" spans="1:15" ht="28.8" x14ac:dyDescent="0.3">
      <c r="A96" s="41">
        <v>1129591</v>
      </c>
      <c r="B96" s="41">
        <v>1136576</v>
      </c>
      <c r="C96" s="22" t="s">
        <v>350</v>
      </c>
      <c r="D96" s="22" t="s">
        <v>30</v>
      </c>
      <c r="E96" s="23">
        <v>168509.87</v>
      </c>
      <c r="F96" s="23">
        <v>163654.76999999999</v>
      </c>
      <c r="G96" s="23">
        <v>168509.87</v>
      </c>
      <c r="H96" s="23">
        <v>163654.76999999999</v>
      </c>
      <c r="I96" s="23">
        <v>825.15</v>
      </c>
      <c r="J96" s="23">
        <v>4029.9500000000057</v>
      </c>
      <c r="K96" s="23">
        <v>4029.9500000000057</v>
      </c>
      <c r="L96" s="23">
        <v>100000</v>
      </c>
      <c r="M96" s="23">
        <v>0</v>
      </c>
      <c r="O96" s="30"/>
    </row>
    <row r="97" spans="1:15" ht="28.8" x14ac:dyDescent="0.3">
      <c r="A97" s="41">
        <v>1129591</v>
      </c>
      <c r="B97" s="41">
        <v>1136580</v>
      </c>
      <c r="C97" s="22" t="s">
        <v>263</v>
      </c>
      <c r="D97" s="22" t="s">
        <v>62</v>
      </c>
      <c r="E97" s="23">
        <v>12000</v>
      </c>
      <c r="F97" s="23">
        <v>1922.17</v>
      </c>
      <c r="G97" s="23">
        <v>12000</v>
      </c>
      <c r="H97" s="23">
        <v>1922.17</v>
      </c>
      <c r="I97" s="23">
        <v>660.6</v>
      </c>
      <c r="J97" s="23">
        <v>9417.23</v>
      </c>
      <c r="K97" s="23">
        <v>9417.23</v>
      </c>
      <c r="L97" s="23">
        <v>0</v>
      </c>
      <c r="M97" s="23">
        <v>0</v>
      </c>
      <c r="O97" s="30"/>
    </row>
    <row r="98" spans="1:15" ht="28.8" x14ac:dyDescent="0.3">
      <c r="A98" s="41">
        <v>1129591</v>
      </c>
      <c r="B98" s="41">
        <v>1136582</v>
      </c>
      <c r="C98" s="22" t="s">
        <v>361</v>
      </c>
      <c r="D98" s="22" t="s">
        <v>62</v>
      </c>
      <c r="E98" s="23">
        <v>2000</v>
      </c>
      <c r="F98" s="23">
        <v>0</v>
      </c>
      <c r="G98" s="23">
        <v>2000</v>
      </c>
      <c r="H98" s="23">
        <v>0</v>
      </c>
      <c r="I98" s="23">
        <v>0</v>
      </c>
      <c r="J98" s="23">
        <v>2000</v>
      </c>
      <c r="K98" s="23">
        <v>2000</v>
      </c>
      <c r="L98" s="23">
        <v>0</v>
      </c>
      <c r="M98" s="23">
        <v>0</v>
      </c>
      <c r="O98" s="30"/>
    </row>
    <row r="99" spans="1:15" ht="28.8" x14ac:dyDescent="0.3">
      <c r="A99" s="41">
        <v>1129591</v>
      </c>
      <c r="B99" s="41">
        <v>1136646</v>
      </c>
      <c r="C99" s="22" t="s">
        <v>363</v>
      </c>
      <c r="D99" s="22" t="s">
        <v>62</v>
      </c>
      <c r="E99" s="23">
        <v>2000</v>
      </c>
      <c r="F99" s="23">
        <v>0</v>
      </c>
      <c r="G99" s="23">
        <v>2000</v>
      </c>
      <c r="H99" s="23">
        <v>0</v>
      </c>
      <c r="I99" s="23">
        <v>0</v>
      </c>
      <c r="J99" s="23">
        <v>2000</v>
      </c>
      <c r="K99" s="23">
        <v>2000</v>
      </c>
      <c r="L99" s="23">
        <v>0</v>
      </c>
      <c r="M99" s="23">
        <v>0</v>
      </c>
      <c r="O99" s="30"/>
    </row>
    <row r="100" spans="1:15" ht="28.8" x14ac:dyDescent="0.3">
      <c r="A100" s="41">
        <v>1129592</v>
      </c>
      <c r="B100" s="41">
        <v>1129592</v>
      </c>
      <c r="C100" s="22" t="s">
        <v>256</v>
      </c>
      <c r="D100" s="22" t="s">
        <v>112</v>
      </c>
      <c r="E100" s="23">
        <v>501606</v>
      </c>
      <c r="F100" s="23">
        <v>0</v>
      </c>
      <c r="G100" s="23">
        <v>501606</v>
      </c>
      <c r="H100" s="23">
        <v>0</v>
      </c>
      <c r="I100" s="23">
        <v>0</v>
      </c>
      <c r="J100" s="23">
        <v>501606</v>
      </c>
      <c r="K100" s="23">
        <v>501606</v>
      </c>
      <c r="L100" s="23">
        <v>0</v>
      </c>
      <c r="M100" s="23">
        <v>0</v>
      </c>
      <c r="O100" s="30"/>
    </row>
    <row r="101" spans="1:15" ht="28.8" x14ac:dyDescent="0.3">
      <c r="A101" s="41">
        <v>1129593</v>
      </c>
      <c r="B101" s="41">
        <v>1129593</v>
      </c>
      <c r="C101" s="22" t="s">
        <v>257</v>
      </c>
      <c r="D101" s="22" t="s">
        <v>112</v>
      </c>
      <c r="E101" s="23">
        <v>7084394</v>
      </c>
      <c r="F101" s="23">
        <v>0</v>
      </c>
      <c r="G101" s="23">
        <v>7084394</v>
      </c>
      <c r="H101" s="23">
        <v>0</v>
      </c>
      <c r="I101" s="23">
        <v>0</v>
      </c>
      <c r="J101" s="23">
        <v>7084394</v>
      </c>
      <c r="K101" s="23">
        <v>7084394</v>
      </c>
      <c r="L101" s="23">
        <v>0</v>
      </c>
      <c r="M101" s="23">
        <v>0</v>
      </c>
      <c r="O101" s="30"/>
    </row>
    <row r="102" spans="1:15" ht="43.2" x14ac:dyDescent="0.3">
      <c r="A102" s="41">
        <v>1129594</v>
      </c>
      <c r="B102" s="41">
        <v>1129594</v>
      </c>
      <c r="C102" s="22" t="s">
        <v>1238</v>
      </c>
      <c r="D102" s="22" t="s">
        <v>1241</v>
      </c>
      <c r="E102" s="23">
        <v>-400000</v>
      </c>
      <c r="F102" s="23">
        <v>0</v>
      </c>
      <c r="G102" s="23">
        <v>-400000</v>
      </c>
      <c r="H102" s="23">
        <v>0</v>
      </c>
      <c r="I102" s="23">
        <v>0</v>
      </c>
      <c r="J102" s="23">
        <v>-400000</v>
      </c>
      <c r="K102" s="23">
        <v>-400000</v>
      </c>
      <c r="L102" s="23">
        <v>1350000</v>
      </c>
      <c r="M102" s="23">
        <v>0</v>
      </c>
      <c r="O102" s="30"/>
    </row>
    <row r="103" spans="1:15" ht="28.8" x14ac:dyDescent="0.3">
      <c r="A103" s="41">
        <v>1129594</v>
      </c>
      <c r="B103" s="41">
        <v>1136084</v>
      </c>
      <c r="C103" s="22" t="s">
        <v>1314</v>
      </c>
      <c r="D103" s="22" t="s">
        <v>69</v>
      </c>
      <c r="E103" s="23">
        <v>1049211.0899999999</v>
      </c>
      <c r="F103" s="23">
        <v>101085.67</v>
      </c>
      <c r="G103" s="23">
        <v>1049211.0899999999</v>
      </c>
      <c r="H103" s="23">
        <v>101085.67</v>
      </c>
      <c r="I103" s="23">
        <v>0</v>
      </c>
      <c r="J103" s="23">
        <v>948125.41999999993</v>
      </c>
      <c r="K103" s="23">
        <v>948125.41999999993</v>
      </c>
      <c r="L103" s="23">
        <v>1045000</v>
      </c>
      <c r="M103" s="23">
        <v>1045000</v>
      </c>
      <c r="O103" s="30"/>
    </row>
    <row r="104" spans="1:15" ht="43.2" x14ac:dyDescent="0.3">
      <c r="A104" s="41">
        <v>1129595</v>
      </c>
      <c r="B104" s="41">
        <v>1129595</v>
      </c>
      <c r="C104" s="22" t="s">
        <v>222</v>
      </c>
      <c r="D104" s="22" t="s">
        <v>120</v>
      </c>
      <c r="E104" s="23">
        <v>2300000</v>
      </c>
      <c r="F104" s="23">
        <v>358219.35000000003</v>
      </c>
      <c r="G104" s="23">
        <v>1998411.6600000001</v>
      </c>
      <c r="H104" s="23">
        <v>56631.01</v>
      </c>
      <c r="I104" s="23">
        <v>87.6</v>
      </c>
      <c r="J104" s="23">
        <v>1941693.0499999998</v>
      </c>
      <c r="K104" s="23">
        <v>1941693.0499999998</v>
      </c>
      <c r="L104" s="23">
        <v>2300000</v>
      </c>
      <c r="M104" s="23">
        <v>2300000</v>
      </c>
      <c r="O104" s="30"/>
    </row>
    <row r="105" spans="1:15" ht="43.2" x14ac:dyDescent="0.3">
      <c r="A105" s="41">
        <v>1129596</v>
      </c>
      <c r="B105" s="41">
        <v>1129596</v>
      </c>
      <c r="C105" s="22" t="s">
        <v>225</v>
      </c>
      <c r="D105" s="22" t="s">
        <v>120</v>
      </c>
      <c r="E105" s="23">
        <v>2750000</v>
      </c>
      <c r="F105" s="23">
        <v>448215.99999999994</v>
      </c>
      <c r="G105" s="23">
        <v>2385135.06</v>
      </c>
      <c r="H105" s="23">
        <v>83351.06</v>
      </c>
      <c r="I105" s="23">
        <v>728.12</v>
      </c>
      <c r="J105" s="23">
        <v>2301055.8800000004</v>
      </c>
      <c r="K105" s="23">
        <v>2301055.8800000004</v>
      </c>
      <c r="L105" s="23">
        <v>2750000</v>
      </c>
      <c r="M105" s="23">
        <v>2750000</v>
      </c>
      <c r="O105" s="30"/>
    </row>
    <row r="106" spans="1:15" ht="43.2" x14ac:dyDescent="0.3">
      <c r="A106" s="41">
        <v>1129598</v>
      </c>
      <c r="B106" s="41">
        <v>1129598</v>
      </c>
      <c r="C106" s="22" t="s">
        <v>300</v>
      </c>
      <c r="D106" s="22" t="s">
        <v>131</v>
      </c>
      <c r="E106" s="23">
        <v>2039000</v>
      </c>
      <c r="F106" s="23">
        <v>136291.44</v>
      </c>
      <c r="G106" s="23">
        <v>2039000</v>
      </c>
      <c r="H106" s="23">
        <v>136291.44</v>
      </c>
      <c r="I106" s="23">
        <v>0</v>
      </c>
      <c r="J106" s="23">
        <v>1902708.56</v>
      </c>
      <c r="K106" s="23">
        <v>1902708.56</v>
      </c>
      <c r="L106" s="23">
        <v>7132000</v>
      </c>
      <c r="M106" s="23">
        <v>0</v>
      </c>
      <c r="O106" s="30"/>
    </row>
    <row r="107" spans="1:15" ht="28.8" x14ac:dyDescent="0.3">
      <c r="A107" s="41">
        <v>1129599</v>
      </c>
      <c r="B107" s="41">
        <v>1129599</v>
      </c>
      <c r="C107" s="22" t="s">
        <v>227</v>
      </c>
      <c r="D107" s="22" t="s">
        <v>131</v>
      </c>
      <c r="E107" s="23">
        <v>3200000</v>
      </c>
      <c r="F107" s="23">
        <v>309640.90999999997</v>
      </c>
      <c r="G107" s="23">
        <v>3036341.72</v>
      </c>
      <c r="H107" s="23">
        <v>145982.63</v>
      </c>
      <c r="I107" s="23">
        <v>0</v>
      </c>
      <c r="J107" s="23">
        <v>2890359.09</v>
      </c>
      <c r="K107" s="23">
        <v>2890359.09</v>
      </c>
      <c r="L107" s="23">
        <v>2630000</v>
      </c>
      <c r="M107" s="23">
        <v>3400000</v>
      </c>
      <c r="O107" s="30"/>
    </row>
    <row r="108" spans="1:15" ht="28.8" x14ac:dyDescent="0.3">
      <c r="A108" s="41">
        <v>1129841</v>
      </c>
      <c r="B108" s="41">
        <v>1129841</v>
      </c>
      <c r="C108" s="22" t="s">
        <v>277</v>
      </c>
      <c r="D108" s="22" t="s">
        <v>112</v>
      </c>
      <c r="E108" s="23">
        <v>49269</v>
      </c>
      <c r="F108" s="23">
        <v>25389.95</v>
      </c>
      <c r="G108" s="23">
        <v>31914.600000000002</v>
      </c>
      <c r="H108" s="23">
        <v>8035.55</v>
      </c>
      <c r="I108" s="23">
        <v>0</v>
      </c>
      <c r="J108" s="23">
        <v>23879.05</v>
      </c>
      <c r="K108" s="23">
        <v>23879.050000000003</v>
      </c>
      <c r="L108" s="23">
        <v>0</v>
      </c>
      <c r="M108" s="23">
        <v>0</v>
      </c>
      <c r="O108" s="30"/>
    </row>
    <row r="109" spans="1:15" ht="28.8" x14ac:dyDescent="0.3">
      <c r="A109" s="41">
        <v>1130260</v>
      </c>
      <c r="B109" s="41">
        <v>1130260</v>
      </c>
      <c r="C109" s="22" t="s">
        <v>878</v>
      </c>
      <c r="D109" s="22" t="s">
        <v>1241</v>
      </c>
      <c r="E109" s="23">
        <v>792000</v>
      </c>
      <c r="F109" s="23">
        <v>720121.60000000009</v>
      </c>
      <c r="G109" s="23">
        <v>257066.36</v>
      </c>
      <c r="H109" s="23">
        <v>185187.96</v>
      </c>
      <c r="I109" s="23">
        <v>0</v>
      </c>
      <c r="J109" s="23">
        <v>71878.399999999965</v>
      </c>
      <c r="K109" s="23">
        <v>71878.399999999994</v>
      </c>
      <c r="L109" s="23">
        <v>792000</v>
      </c>
      <c r="M109" s="23">
        <v>0</v>
      </c>
      <c r="O109" s="30"/>
    </row>
    <row r="110" spans="1:15" ht="28.8" x14ac:dyDescent="0.3">
      <c r="A110" s="41">
        <v>1130261</v>
      </c>
      <c r="B110" s="41">
        <v>1130261</v>
      </c>
      <c r="C110" s="22" t="s">
        <v>879</v>
      </c>
      <c r="D110" s="22" t="s">
        <v>69</v>
      </c>
      <c r="E110" s="23">
        <v>452000</v>
      </c>
      <c r="F110" s="23">
        <v>580583.36</v>
      </c>
      <c r="G110" s="23">
        <v>372589.13</v>
      </c>
      <c r="H110" s="23">
        <v>501172.49</v>
      </c>
      <c r="I110" s="23">
        <v>12160.32</v>
      </c>
      <c r="J110" s="23">
        <v>-140743.68000000005</v>
      </c>
      <c r="K110" s="23">
        <v>-140743.68000000002</v>
      </c>
      <c r="L110" s="23">
        <v>474000</v>
      </c>
      <c r="M110" s="23">
        <v>0</v>
      </c>
      <c r="O110" s="30"/>
    </row>
    <row r="111" spans="1:15" ht="28.8" x14ac:dyDescent="0.3">
      <c r="A111" s="41">
        <v>1130303</v>
      </c>
      <c r="B111" s="41">
        <v>1130303</v>
      </c>
      <c r="C111" s="22" t="s">
        <v>278</v>
      </c>
      <c r="D111" s="22" t="s">
        <v>112</v>
      </c>
      <c r="E111" s="23">
        <v>16225.000000000002</v>
      </c>
      <c r="F111" s="23">
        <v>8845.7199999999993</v>
      </c>
      <c r="G111" s="23">
        <v>9155.3300000000017</v>
      </c>
      <c r="H111" s="23">
        <v>1776.05</v>
      </c>
      <c r="I111" s="23">
        <v>0</v>
      </c>
      <c r="J111" s="23">
        <v>7379.2800000000025</v>
      </c>
      <c r="K111" s="23">
        <v>7379.2800000000016</v>
      </c>
      <c r="L111" s="23">
        <v>0</v>
      </c>
      <c r="M111" s="23">
        <v>0</v>
      </c>
      <c r="O111" s="30"/>
    </row>
    <row r="112" spans="1:15" ht="43.2" x14ac:dyDescent="0.3">
      <c r="A112" s="41">
        <v>1131235</v>
      </c>
      <c r="B112" s="41">
        <v>1131235</v>
      </c>
      <c r="C112" s="22" t="s">
        <v>312</v>
      </c>
      <c r="D112" s="22" t="s">
        <v>100</v>
      </c>
      <c r="E112" s="23">
        <v>1085000</v>
      </c>
      <c r="F112" s="23">
        <v>132323.66</v>
      </c>
      <c r="G112" s="23">
        <v>995593.57</v>
      </c>
      <c r="H112" s="23">
        <v>42917.23</v>
      </c>
      <c r="I112" s="23">
        <v>0</v>
      </c>
      <c r="J112" s="23">
        <v>952676.34</v>
      </c>
      <c r="K112" s="23">
        <v>952676.34</v>
      </c>
      <c r="L112" s="23">
        <v>1085000</v>
      </c>
      <c r="M112" s="23">
        <v>0</v>
      </c>
      <c r="O112" s="30"/>
    </row>
    <row r="113" spans="1:15" ht="28.8" x14ac:dyDescent="0.3">
      <c r="A113" s="41">
        <v>1131236</v>
      </c>
      <c r="B113" s="41">
        <v>1131236</v>
      </c>
      <c r="C113" s="22" t="s">
        <v>289</v>
      </c>
      <c r="D113" s="22" t="s">
        <v>1241</v>
      </c>
      <c r="E113" s="23">
        <v>69999.999999999985</v>
      </c>
      <c r="F113" s="23">
        <v>42407.63</v>
      </c>
      <c r="G113" s="23">
        <v>29283.28999999999</v>
      </c>
      <c r="H113" s="23">
        <v>1690.92</v>
      </c>
      <c r="I113" s="23">
        <v>0</v>
      </c>
      <c r="J113" s="23">
        <v>27592.369999999995</v>
      </c>
      <c r="K113" s="23">
        <v>27592.369999999988</v>
      </c>
      <c r="L113" s="23">
        <v>240000</v>
      </c>
      <c r="M113" s="23">
        <v>0</v>
      </c>
      <c r="O113" s="30"/>
    </row>
    <row r="114" spans="1:15" ht="28.8" x14ac:dyDescent="0.3">
      <c r="A114" s="41">
        <v>1131237</v>
      </c>
      <c r="B114" s="41">
        <v>1131237</v>
      </c>
      <c r="C114" s="22" t="s">
        <v>912</v>
      </c>
      <c r="D114" s="22" t="s">
        <v>69</v>
      </c>
      <c r="E114" s="23">
        <v>662000</v>
      </c>
      <c r="F114" s="23">
        <v>719613.16999999993</v>
      </c>
      <c r="G114" s="23">
        <v>579019.49</v>
      </c>
      <c r="H114" s="23">
        <v>636632.65999999992</v>
      </c>
      <c r="I114" s="23">
        <v>67132.94</v>
      </c>
      <c r="J114" s="23">
        <v>-124746.10999999993</v>
      </c>
      <c r="K114" s="23">
        <v>-124746.10999999993</v>
      </c>
      <c r="L114" s="23">
        <v>659687</v>
      </c>
      <c r="M114" s="23">
        <v>0</v>
      </c>
      <c r="O114" s="30"/>
    </row>
    <row r="115" spans="1:15" ht="28.8" x14ac:dyDescent="0.3">
      <c r="A115" s="41">
        <v>1131333</v>
      </c>
      <c r="B115" s="41">
        <v>1130707</v>
      </c>
      <c r="C115" s="22" t="s">
        <v>1315</v>
      </c>
      <c r="D115" s="22" t="s">
        <v>120</v>
      </c>
      <c r="E115" s="23">
        <v>1100000</v>
      </c>
      <c r="F115" s="23">
        <v>426520.02999999997</v>
      </c>
      <c r="G115" s="23">
        <v>892796.27</v>
      </c>
      <c r="H115" s="23">
        <v>219316.3</v>
      </c>
      <c r="I115" s="23">
        <v>0</v>
      </c>
      <c r="J115" s="23">
        <v>673479.97</v>
      </c>
      <c r="K115" s="23">
        <v>673479.97</v>
      </c>
      <c r="L115" s="23">
        <v>2542600</v>
      </c>
      <c r="M115" s="23">
        <v>2542600</v>
      </c>
      <c r="O115" s="30"/>
    </row>
    <row r="116" spans="1:15" ht="28.8" x14ac:dyDescent="0.3">
      <c r="A116" s="41">
        <v>1131333</v>
      </c>
      <c r="B116" s="41">
        <v>1130708</v>
      </c>
      <c r="C116" s="22" t="s">
        <v>282</v>
      </c>
      <c r="D116" s="22" t="s">
        <v>120</v>
      </c>
      <c r="E116" s="23">
        <v>2050000</v>
      </c>
      <c r="F116" s="23">
        <v>1112189.1300000001</v>
      </c>
      <c r="G116" s="23">
        <v>1823851.34</v>
      </c>
      <c r="H116" s="23">
        <v>886040.47</v>
      </c>
      <c r="I116" s="23">
        <v>55</v>
      </c>
      <c r="J116" s="23">
        <v>937755.87</v>
      </c>
      <c r="K116" s="23">
        <v>937755.87</v>
      </c>
      <c r="L116" s="23">
        <v>1500000</v>
      </c>
      <c r="M116" s="23">
        <v>1916000</v>
      </c>
      <c r="O116" s="30"/>
    </row>
    <row r="117" spans="1:15" ht="28.8" x14ac:dyDescent="0.3">
      <c r="A117" s="41">
        <v>1131333</v>
      </c>
      <c r="B117" s="41">
        <v>1130710</v>
      </c>
      <c r="C117" s="22" t="s">
        <v>233</v>
      </c>
      <c r="D117" s="22" t="s">
        <v>120</v>
      </c>
      <c r="E117" s="23">
        <v>190000</v>
      </c>
      <c r="F117" s="23">
        <v>148565.63</v>
      </c>
      <c r="G117" s="23">
        <v>105586.97</v>
      </c>
      <c r="H117" s="23">
        <v>64152.6</v>
      </c>
      <c r="I117" s="23">
        <v>0</v>
      </c>
      <c r="J117" s="23">
        <v>41434.369999999995</v>
      </c>
      <c r="K117" s="23">
        <v>41434.370000000003</v>
      </c>
      <c r="L117" s="23">
        <v>900000</v>
      </c>
      <c r="M117" s="23">
        <v>0</v>
      </c>
      <c r="O117" s="30"/>
    </row>
    <row r="118" spans="1:15" ht="28.8" x14ac:dyDescent="0.3">
      <c r="A118" s="41">
        <v>1131333</v>
      </c>
      <c r="B118" s="41">
        <v>1130711</v>
      </c>
      <c r="C118" s="22" t="s">
        <v>895</v>
      </c>
      <c r="D118" s="22" t="s">
        <v>22</v>
      </c>
      <c r="E118" s="23">
        <v>400000</v>
      </c>
      <c r="F118" s="23">
        <v>277937.09999999998</v>
      </c>
      <c r="G118" s="23">
        <v>122062.9</v>
      </c>
      <c r="H118" s="23">
        <v>0</v>
      </c>
      <c r="I118" s="23">
        <v>0</v>
      </c>
      <c r="J118" s="23">
        <v>122062.9</v>
      </c>
      <c r="K118" s="23">
        <v>122062.9</v>
      </c>
      <c r="L118" s="23">
        <v>0</v>
      </c>
      <c r="M118" s="23">
        <v>0</v>
      </c>
      <c r="O118" s="30"/>
    </row>
    <row r="119" spans="1:15" ht="28.8" x14ac:dyDescent="0.3">
      <c r="A119" s="41">
        <v>1131333</v>
      </c>
      <c r="B119" s="41">
        <v>1130712</v>
      </c>
      <c r="C119" s="22" t="s">
        <v>896</v>
      </c>
      <c r="D119" s="22" t="s">
        <v>22</v>
      </c>
      <c r="E119" s="23">
        <v>150000</v>
      </c>
      <c r="F119" s="23">
        <v>142411.35999999999</v>
      </c>
      <c r="G119" s="23">
        <v>7588.6400000000049</v>
      </c>
      <c r="H119" s="23">
        <v>0</v>
      </c>
      <c r="I119" s="23">
        <v>0</v>
      </c>
      <c r="J119" s="23">
        <v>7588.6400000000067</v>
      </c>
      <c r="K119" s="23">
        <v>7588.6400000000049</v>
      </c>
      <c r="L119" s="23">
        <v>0</v>
      </c>
      <c r="M119" s="23">
        <v>0</v>
      </c>
      <c r="O119" s="30"/>
    </row>
    <row r="120" spans="1:15" ht="28.8" x14ac:dyDescent="0.3">
      <c r="A120" s="41">
        <v>1131333</v>
      </c>
      <c r="B120" s="41">
        <v>1130714</v>
      </c>
      <c r="C120" s="22" t="s">
        <v>898</v>
      </c>
      <c r="D120" s="22" t="s">
        <v>22</v>
      </c>
      <c r="E120" s="23">
        <v>47523.560000000005</v>
      </c>
      <c r="F120" s="23">
        <v>47523.560000000005</v>
      </c>
      <c r="G120" s="23">
        <v>0</v>
      </c>
      <c r="H120" s="23">
        <v>0</v>
      </c>
      <c r="I120" s="23">
        <v>0</v>
      </c>
      <c r="J120" s="23">
        <v>0</v>
      </c>
      <c r="K120" s="23">
        <v>0</v>
      </c>
      <c r="L120" s="23">
        <v>0</v>
      </c>
      <c r="M120" s="23">
        <v>0</v>
      </c>
      <c r="O120" s="30"/>
    </row>
    <row r="121" spans="1:15" ht="28.8" x14ac:dyDescent="0.3">
      <c r="A121" s="41">
        <v>1131333</v>
      </c>
      <c r="B121" s="41">
        <v>1131333</v>
      </c>
      <c r="C121" s="22" t="s">
        <v>290</v>
      </c>
      <c r="D121" s="22" t="s">
        <v>120</v>
      </c>
      <c r="E121" s="23">
        <v>688414.74</v>
      </c>
      <c r="F121" s="23">
        <v>0</v>
      </c>
      <c r="G121" s="23">
        <v>688414.74</v>
      </c>
      <c r="H121" s="23">
        <v>0</v>
      </c>
      <c r="I121" s="23">
        <v>0</v>
      </c>
      <c r="J121" s="23">
        <v>688414.74</v>
      </c>
      <c r="K121" s="23">
        <v>688414.74</v>
      </c>
      <c r="L121" s="23">
        <v>0</v>
      </c>
      <c r="M121" s="23">
        <v>0</v>
      </c>
      <c r="O121" s="30"/>
    </row>
    <row r="122" spans="1:15" ht="28.8" x14ac:dyDescent="0.3">
      <c r="A122" s="41">
        <v>1131333</v>
      </c>
      <c r="B122" s="41">
        <v>1133600</v>
      </c>
      <c r="C122" s="22" t="s">
        <v>1316</v>
      </c>
      <c r="D122" s="22" t="s">
        <v>94</v>
      </c>
      <c r="E122" s="23">
        <v>350000.01</v>
      </c>
      <c r="F122" s="23">
        <v>233155.93</v>
      </c>
      <c r="G122" s="23">
        <v>199395.86000000002</v>
      </c>
      <c r="H122" s="23">
        <v>82551.78</v>
      </c>
      <c r="I122" s="23">
        <v>0</v>
      </c>
      <c r="J122" s="23">
        <v>116844.08</v>
      </c>
      <c r="K122" s="23">
        <v>116844.08</v>
      </c>
      <c r="L122" s="23">
        <v>350000</v>
      </c>
      <c r="M122" s="23">
        <v>0</v>
      </c>
      <c r="O122" s="30"/>
    </row>
    <row r="123" spans="1:15" ht="28.8" x14ac:dyDescent="0.3">
      <c r="A123" s="41">
        <v>1131333</v>
      </c>
      <c r="B123" s="41">
        <v>1134986</v>
      </c>
      <c r="C123" s="22" t="s">
        <v>975</v>
      </c>
      <c r="D123" s="22" t="s">
        <v>120</v>
      </c>
      <c r="E123" s="23">
        <v>250000</v>
      </c>
      <c r="F123" s="23">
        <v>167737.73000000001</v>
      </c>
      <c r="G123" s="23">
        <v>82262.26999999999</v>
      </c>
      <c r="H123" s="23">
        <v>0</v>
      </c>
      <c r="I123" s="23">
        <v>0</v>
      </c>
      <c r="J123" s="23">
        <v>82262.26999999999</v>
      </c>
      <c r="K123" s="23">
        <v>82262.26999999999</v>
      </c>
      <c r="L123" s="23">
        <v>250000</v>
      </c>
      <c r="M123" s="23">
        <v>0</v>
      </c>
      <c r="O123" s="30"/>
    </row>
    <row r="124" spans="1:15" ht="28.8" x14ac:dyDescent="0.3">
      <c r="A124" s="41">
        <v>1131333</v>
      </c>
      <c r="B124" s="41">
        <v>1134994</v>
      </c>
      <c r="C124" s="22" t="s">
        <v>976</v>
      </c>
      <c r="D124" s="22" t="s">
        <v>104</v>
      </c>
      <c r="E124" s="23">
        <v>724000</v>
      </c>
      <c r="F124" s="23">
        <v>722079.56</v>
      </c>
      <c r="G124" s="23">
        <v>1851.7299999999814</v>
      </c>
      <c r="H124" s="23">
        <v>-68.709999999999994</v>
      </c>
      <c r="I124" s="23">
        <v>0</v>
      </c>
      <c r="J124" s="23">
        <v>1920.4399999999441</v>
      </c>
      <c r="K124" s="23">
        <v>1920.4399999999814</v>
      </c>
      <c r="L124" s="23">
        <v>724000</v>
      </c>
      <c r="M124" s="23">
        <v>0</v>
      </c>
      <c r="O124" s="30"/>
    </row>
    <row r="125" spans="1:15" ht="28.8" x14ac:dyDescent="0.3">
      <c r="A125" s="41">
        <v>1134079</v>
      </c>
      <c r="B125" s="41">
        <v>1134079</v>
      </c>
      <c r="C125" s="22" t="s">
        <v>332</v>
      </c>
      <c r="D125" s="22" t="s">
        <v>75</v>
      </c>
      <c r="E125" s="23">
        <v>100000</v>
      </c>
      <c r="F125" s="23">
        <v>48107.24</v>
      </c>
      <c r="G125" s="23">
        <v>100000</v>
      </c>
      <c r="H125" s="23">
        <v>48107.24</v>
      </c>
      <c r="I125" s="23">
        <v>0</v>
      </c>
      <c r="J125" s="23">
        <v>51892.76</v>
      </c>
      <c r="K125" s="23">
        <v>51892.76</v>
      </c>
      <c r="L125" s="23">
        <v>5220000</v>
      </c>
      <c r="M125" s="23">
        <v>0</v>
      </c>
      <c r="O125" s="30"/>
    </row>
    <row r="126" spans="1:15" ht="28.8" x14ac:dyDescent="0.3">
      <c r="A126" s="41">
        <v>1134080</v>
      </c>
      <c r="B126" s="41">
        <v>1134080</v>
      </c>
      <c r="C126" s="22" t="s">
        <v>333</v>
      </c>
      <c r="D126" s="22" t="s">
        <v>75</v>
      </c>
      <c r="E126" s="23">
        <v>150000</v>
      </c>
      <c r="F126" s="23">
        <v>22002.59</v>
      </c>
      <c r="G126" s="23">
        <v>150000</v>
      </c>
      <c r="H126" s="23">
        <v>22002.59</v>
      </c>
      <c r="I126" s="23">
        <v>0</v>
      </c>
      <c r="J126" s="23">
        <v>127997.41</v>
      </c>
      <c r="K126" s="23">
        <v>127997.41</v>
      </c>
      <c r="L126" s="23">
        <v>150000</v>
      </c>
      <c r="M126" s="23">
        <v>0</v>
      </c>
      <c r="O126" s="30"/>
    </row>
    <row r="127" spans="1:15" ht="43.2" x14ac:dyDescent="0.3">
      <c r="A127" s="41">
        <v>1134081</v>
      </c>
      <c r="B127" s="41">
        <v>1134081</v>
      </c>
      <c r="C127" s="22" t="s">
        <v>242</v>
      </c>
      <c r="D127" s="22" t="s">
        <v>131</v>
      </c>
      <c r="E127" s="23">
        <v>1200000</v>
      </c>
      <c r="F127" s="23">
        <v>8965.17</v>
      </c>
      <c r="G127" s="23">
        <v>1200000</v>
      </c>
      <c r="H127" s="23">
        <v>8965.17</v>
      </c>
      <c r="I127" s="23">
        <v>0</v>
      </c>
      <c r="J127" s="23">
        <v>1191034.83</v>
      </c>
      <c r="K127" s="23">
        <v>1191034.83</v>
      </c>
      <c r="L127" s="23">
        <v>1380000</v>
      </c>
      <c r="M127" s="23">
        <v>1380000</v>
      </c>
      <c r="O127" s="30"/>
    </row>
    <row r="128" spans="1:15" ht="28.8" x14ac:dyDescent="0.3">
      <c r="A128" s="41">
        <v>1134082</v>
      </c>
      <c r="B128" s="41">
        <v>1134082</v>
      </c>
      <c r="C128" s="22" t="s">
        <v>314</v>
      </c>
      <c r="D128" s="22" t="s">
        <v>1222</v>
      </c>
      <c r="E128" s="23">
        <v>900000</v>
      </c>
      <c r="F128" s="23">
        <v>197548.01</v>
      </c>
      <c r="G128" s="23">
        <v>900000</v>
      </c>
      <c r="H128" s="23">
        <v>197548.01</v>
      </c>
      <c r="I128" s="23">
        <v>0</v>
      </c>
      <c r="J128" s="23">
        <v>702451.99</v>
      </c>
      <c r="K128" s="23">
        <v>702451.99</v>
      </c>
      <c r="L128" s="23">
        <v>900000</v>
      </c>
      <c r="M128" s="23">
        <v>900000</v>
      </c>
      <c r="O128" s="30"/>
    </row>
    <row r="129" spans="1:15" ht="28.8" x14ac:dyDescent="0.3">
      <c r="A129" s="41">
        <v>1134083</v>
      </c>
      <c r="B129" s="41">
        <v>1134083</v>
      </c>
      <c r="C129" s="22" t="s">
        <v>334</v>
      </c>
      <c r="D129" s="22" t="s">
        <v>1317</v>
      </c>
      <c r="E129" s="23">
        <v>300000</v>
      </c>
      <c r="F129" s="23">
        <v>476.68</v>
      </c>
      <c r="G129" s="23">
        <v>300000</v>
      </c>
      <c r="H129" s="23">
        <v>476.68</v>
      </c>
      <c r="I129" s="23">
        <v>0</v>
      </c>
      <c r="J129" s="23">
        <v>299523.32</v>
      </c>
      <c r="K129" s="23">
        <v>299523.32</v>
      </c>
      <c r="L129" s="23">
        <v>0</v>
      </c>
      <c r="M129" s="23">
        <v>0</v>
      </c>
      <c r="O129" s="30"/>
    </row>
    <row r="130" spans="1:15" ht="28.8" x14ac:dyDescent="0.3">
      <c r="A130" s="41">
        <v>1134093</v>
      </c>
      <c r="B130" s="41">
        <v>1134093</v>
      </c>
      <c r="C130" s="22" t="s">
        <v>316</v>
      </c>
      <c r="D130" s="22" t="s">
        <v>1317</v>
      </c>
      <c r="E130" s="23">
        <v>0</v>
      </c>
      <c r="F130" s="23">
        <v>0</v>
      </c>
      <c r="G130" s="23">
        <v>0</v>
      </c>
      <c r="H130" s="23">
        <v>0</v>
      </c>
      <c r="I130" s="23">
        <v>0</v>
      </c>
      <c r="J130" s="23">
        <v>0</v>
      </c>
      <c r="K130" s="23">
        <v>0</v>
      </c>
      <c r="L130" s="23">
        <v>0</v>
      </c>
      <c r="M130" s="23">
        <v>0</v>
      </c>
      <c r="O130" s="30"/>
    </row>
    <row r="131" spans="1:15" ht="28.8" x14ac:dyDescent="0.3">
      <c r="A131" s="41">
        <v>1134093</v>
      </c>
      <c r="B131" s="41">
        <v>1136709</v>
      </c>
      <c r="C131" s="22" t="s">
        <v>356</v>
      </c>
      <c r="D131" s="22" t="s">
        <v>69</v>
      </c>
      <c r="E131" s="23">
        <v>100000</v>
      </c>
      <c r="F131" s="23">
        <v>45.74</v>
      </c>
      <c r="G131" s="23">
        <v>100000</v>
      </c>
      <c r="H131" s="23">
        <v>45.74</v>
      </c>
      <c r="I131" s="23">
        <v>0</v>
      </c>
      <c r="J131" s="23">
        <v>99954.26</v>
      </c>
      <c r="K131" s="23">
        <v>99954.26</v>
      </c>
      <c r="L131" s="23">
        <v>100000</v>
      </c>
      <c r="M131" s="23">
        <v>0</v>
      </c>
      <c r="O131" s="30"/>
    </row>
    <row r="132" spans="1:15" ht="28.8" x14ac:dyDescent="0.3">
      <c r="A132" s="41">
        <v>1134093</v>
      </c>
      <c r="B132" s="41">
        <v>1136711</v>
      </c>
      <c r="C132" s="22" t="s">
        <v>357</v>
      </c>
      <c r="D132" s="22" t="s">
        <v>69</v>
      </c>
      <c r="E132" s="23">
        <v>75000</v>
      </c>
      <c r="F132" s="23">
        <v>28294.93</v>
      </c>
      <c r="G132" s="23">
        <v>75000</v>
      </c>
      <c r="H132" s="23">
        <v>28294.93</v>
      </c>
      <c r="I132" s="23">
        <v>0</v>
      </c>
      <c r="J132" s="23">
        <v>46705.07</v>
      </c>
      <c r="K132" s="23">
        <v>46705.07</v>
      </c>
      <c r="L132" s="23">
        <v>75000</v>
      </c>
      <c r="M132" s="23">
        <v>0</v>
      </c>
      <c r="O132" s="30"/>
    </row>
    <row r="133" spans="1:15" ht="28.8" x14ac:dyDescent="0.3">
      <c r="A133" s="41">
        <v>1134093</v>
      </c>
      <c r="B133" s="41">
        <v>1136712</v>
      </c>
      <c r="C133" s="22" t="s">
        <v>364</v>
      </c>
      <c r="D133" s="22" t="s">
        <v>1318</v>
      </c>
      <c r="E133" s="23">
        <v>110000</v>
      </c>
      <c r="F133" s="23">
        <v>14184.64</v>
      </c>
      <c r="G133" s="23">
        <v>110000</v>
      </c>
      <c r="H133" s="23">
        <v>14184.64</v>
      </c>
      <c r="I133" s="23">
        <v>0</v>
      </c>
      <c r="J133" s="23">
        <v>95815.360000000001</v>
      </c>
      <c r="K133" s="23">
        <v>95815.360000000001</v>
      </c>
      <c r="L133" s="23">
        <v>110000</v>
      </c>
      <c r="M133" s="23">
        <v>0</v>
      </c>
      <c r="O133" s="30"/>
    </row>
    <row r="134" spans="1:15" ht="28.8" x14ac:dyDescent="0.3">
      <c r="A134" s="41">
        <v>1134093</v>
      </c>
      <c r="B134" s="41">
        <v>1136715</v>
      </c>
      <c r="C134" s="22" t="s">
        <v>359</v>
      </c>
      <c r="D134" s="22" t="s">
        <v>1125</v>
      </c>
      <c r="E134" s="23">
        <v>100000</v>
      </c>
      <c r="F134" s="23">
        <v>55702.559999999998</v>
      </c>
      <c r="G134" s="23">
        <v>100000</v>
      </c>
      <c r="H134" s="23">
        <v>55702.559999999998</v>
      </c>
      <c r="I134" s="23">
        <v>0</v>
      </c>
      <c r="J134" s="23">
        <v>44297.440000000002</v>
      </c>
      <c r="K134" s="23">
        <v>44297.440000000002</v>
      </c>
      <c r="L134" s="23">
        <v>100000</v>
      </c>
      <c r="M134" s="23">
        <v>0</v>
      </c>
      <c r="O134" s="30"/>
    </row>
    <row r="135" spans="1:15" ht="28.8" x14ac:dyDescent="0.3">
      <c r="A135" s="41">
        <v>1134093</v>
      </c>
      <c r="B135" s="41">
        <v>1136716</v>
      </c>
      <c r="C135" s="22" t="s">
        <v>1319</v>
      </c>
      <c r="D135" s="22" t="s">
        <v>69</v>
      </c>
      <c r="E135" s="23">
        <v>84000</v>
      </c>
      <c r="F135" s="23">
        <v>45.74</v>
      </c>
      <c r="G135" s="23">
        <v>84000</v>
      </c>
      <c r="H135" s="23">
        <v>45.74</v>
      </c>
      <c r="I135" s="23">
        <v>0</v>
      </c>
      <c r="J135" s="23">
        <v>83954.26</v>
      </c>
      <c r="K135" s="23">
        <v>83954.26</v>
      </c>
      <c r="L135" s="23">
        <v>84000</v>
      </c>
      <c r="M135" s="23">
        <v>0</v>
      </c>
      <c r="O135" s="30"/>
    </row>
    <row r="136" spans="1:15" ht="28.8" x14ac:dyDescent="0.3">
      <c r="A136" s="41">
        <v>1134094</v>
      </c>
      <c r="B136" s="41">
        <v>1134094</v>
      </c>
      <c r="C136" s="22" t="s">
        <v>968</v>
      </c>
      <c r="D136" s="22" t="s">
        <v>1320</v>
      </c>
      <c r="E136" s="23">
        <v>550000</v>
      </c>
      <c r="F136" s="23">
        <v>0</v>
      </c>
      <c r="G136" s="23">
        <v>550000</v>
      </c>
      <c r="H136" s="23">
        <v>0</v>
      </c>
      <c r="I136" s="23">
        <v>0</v>
      </c>
      <c r="J136" s="23">
        <v>550000</v>
      </c>
      <c r="K136" s="23">
        <v>550000</v>
      </c>
      <c r="L136" s="23">
        <v>0</v>
      </c>
      <c r="M136" s="23">
        <v>0</v>
      </c>
      <c r="O136" s="30"/>
    </row>
    <row r="137" spans="1:15" ht="28.8" x14ac:dyDescent="0.3">
      <c r="A137" s="41">
        <v>1134094</v>
      </c>
      <c r="B137" s="41">
        <v>1136930</v>
      </c>
      <c r="C137" s="22" t="s">
        <v>986</v>
      </c>
      <c r="D137" s="22" t="s">
        <v>1321</v>
      </c>
      <c r="E137" s="23">
        <v>250000</v>
      </c>
      <c r="F137" s="23">
        <v>0</v>
      </c>
      <c r="G137" s="23">
        <v>250000</v>
      </c>
      <c r="H137" s="23">
        <v>0</v>
      </c>
      <c r="I137" s="23">
        <v>0</v>
      </c>
      <c r="J137" s="23">
        <v>250000</v>
      </c>
      <c r="K137" s="23">
        <v>250000</v>
      </c>
      <c r="L137" s="23">
        <v>250000</v>
      </c>
      <c r="M137" s="23">
        <v>0</v>
      </c>
      <c r="O137" s="30"/>
    </row>
    <row r="138" spans="1:15" ht="28.8" x14ac:dyDescent="0.3">
      <c r="A138" s="41">
        <v>1134094</v>
      </c>
      <c r="B138" s="41">
        <v>1136931</v>
      </c>
      <c r="C138" s="22" t="s">
        <v>371</v>
      </c>
      <c r="D138" s="22" t="s">
        <v>1321</v>
      </c>
      <c r="E138" s="23">
        <v>200000</v>
      </c>
      <c r="F138" s="23">
        <v>0</v>
      </c>
      <c r="G138" s="23">
        <v>200000</v>
      </c>
      <c r="H138" s="23">
        <v>0</v>
      </c>
      <c r="I138" s="23">
        <v>0</v>
      </c>
      <c r="J138" s="23">
        <v>200000</v>
      </c>
      <c r="K138" s="23">
        <v>200000</v>
      </c>
      <c r="L138" s="23">
        <v>125000</v>
      </c>
      <c r="M138" s="23">
        <v>0</v>
      </c>
      <c r="O138" s="30"/>
    </row>
    <row r="139" spans="1:15" ht="28.8" x14ac:dyDescent="0.3">
      <c r="A139" s="41">
        <v>1134094</v>
      </c>
      <c r="B139" s="41">
        <v>1136932</v>
      </c>
      <c r="C139" s="22" t="s">
        <v>374</v>
      </c>
      <c r="D139" s="22" t="s">
        <v>1321</v>
      </c>
      <c r="E139" s="23">
        <v>75000</v>
      </c>
      <c r="F139" s="23">
        <v>0</v>
      </c>
      <c r="G139" s="23">
        <v>75000</v>
      </c>
      <c r="H139" s="23">
        <v>0</v>
      </c>
      <c r="I139" s="23">
        <v>0</v>
      </c>
      <c r="J139" s="23">
        <v>75000</v>
      </c>
      <c r="K139" s="23">
        <v>75000</v>
      </c>
      <c r="L139" s="23">
        <v>75000</v>
      </c>
      <c r="M139" s="23">
        <v>0</v>
      </c>
      <c r="O139" s="30"/>
    </row>
    <row r="140" spans="1:15" ht="28.8" x14ac:dyDescent="0.3">
      <c r="A140" s="41">
        <v>1134094</v>
      </c>
      <c r="B140" s="41">
        <v>1136933</v>
      </c>
      <c r="C140" s="22" t="s">
        <v>375</v>
      </c>
      <c r="D140" s="22" t="s">
        <v>1321</v>
      </c>
      <c r="E140" s="23">
        <v>125000</v>
      </c>
      <c r="F140" s="23">
        <v>0</v>
      </c>
      <c r="G140" s="23">
        <v>125000</v>
      </c>
      <c r="H140" s="23">
        <v>0</v>
      </c>
      <c r="I140" s="23">
        <v>0</v>
      </c>
      <c r="J140" s="23">
        <v>125000</v>
      </c>
      <c r="K140" s="23">
        <v>125000</v>
      </c>
      <c r="L140" s="23">
        <v>200000</v>
      </c>
      <c r="M140" s="23">
        <v>0</v>
      </c>
      <c r="O140" s="30"/>
    </row>
    <row r="141" spans="1:15" ht="28.8" x14ac:dyDescent="0.3">
      <c r="A141" s="41">
        <v>1135042</v>
      </c>
      <c r="B141" s="41">
        <v>1135042</v>
      </c>
      <c r="C141" s="22" t="s">
        <v>318</v>
      </c>
      <c r="D141" s="22" t="s">
        <v>1222</v>
      </c>
      <c r="E141" s="23">
        <v>505000</v>
      </c>
      <c r="F141" s="23">
        <v>10408.17</v>
      </c>
      <c r="G141" s="23">
        <v>505000</v>
      </c>
      <c r="H141" s="23">
        <v>10408.17</v>
      </c>
      <c r="I141" s="23">
        <v>0</v>
      </c>
      <c r="J141" s="23">
        <v>494591.83</v>
      </c>
      <c r="K141" s="23">
        <v>494591.83</v>
      </c>
      <c r="L141" s="23">
        <v>500000</v>
      </c>
      <c r="M141" s="23">
        <v>0</v>
      </c>
      <c r="O141" s="30"/>
    </row>
    <row r="142" spans="1:15" ht="28.8" x14ac:dyDescent="0.3">
      <c r="A142" s="41">
        <v>1135043</v>
      </c>
      <c r="B142" s="41">
        <v>1135043</v>
      </c>
      <c r="C142" s="22" t="s">
        <v>1322</v>
      </c>
      <c r="D142" s="22" t="s">
        <v>1222</v>
      </c>
      <c r="E142" s="23">
        <v>0</v>
      </c>
      <c r="F142" s="23">
        <v>0</v>
      </c>
      <c r="G142" s="23">
        <v>0</v>
      </c>
      <c r="H142" s="23">
        <v>0</v>
      </c>
      <c r="I142" s="23">
        <v>0</v>
      </c>
      <c r="J142" s="23">
        <v>0</v>
      </c>
      <c r="K142" s="23">
        <v>0</v>
      </c>
      <c r="L142" s="23">
        <v>0</v>
      </c>
      <c r="M142" s="23">
        <v>0</v>
      </c>
      <c r="O142" s="30"/>
    </row>
    <row r="143" spans="1:15" ht="28.8" x14ac:dyDescent="0.3">
      <c r="A143" s="41">
        <v>1135044</v>
      </c>
      <c r="B143" s="41">
        <v>1135044</v>
      </c>
      <c r="C143" s="22" t="s">
        <v>335</v>
      </c>
      <c r="D143" s="22" t="s">
        <v>1222</v>
      </c>
      <c r="E143" s="23">
        <v>0</v>
      </c>
      <c r="F143" s="23">
        <v>0</v>
      </c>
      <c r="G143" s="23">
        <v>0</v>
      </c>
      <c r="H143" s="23">
        <v>0</v>
      </c>
      <c r="I143" s="23">
        <v>0</v>
      </c>
      <c r="J143" s="23">
        <v>0</v>
      </c>
      <c r="K143" s="23">
        <v>0</v>
      </c>
      <c r="L143" s="23">
        <v>0</v>
      </c>
      <c r="M143" s="23">
        <v>0</v>
      </c>
      <c r="O143" s="30"/>
    </row>
    <row r="144" spans="1:15" ht="28.8" x14ac:dyDescent="0.3">
      <c r="A144" s="41">
        <v>1135045</v>
      </c>
      <c r="B144" s="41">
        <v>1135045</v>
      </c>
      <c r="C144" s="22" t="s">
        <v>321</v>
      </c>
      <c r="D144" s="22" t="s">
        <v>57</v>
      </c>
      <c r="E144" s="23">
        <v>-737000</v>
      </c>
      <c r="F144" s="23">
        <v>0</v>
      </c>
      <c r="G144" s="23">
        <v>-737000</v>
      </c>
      <c r="H144" s="23">
        <v>0</v>
      </c>
      <c r="I144" s="23">
        <v>0</v>
      </c>
      <c r="J144" s="23">
        <v>-737000</v>
      </c>
      <c r="K144" s="23">
        <v>-737000</v>
      </c>
      <c r="L144" s="23">
        <v>0</v>
      </c>
      <c r="M144" s="23">
        <v>0</v>
      </c>
      <c r="O144" s="30"/>
    </row>
    <row r="145" spans="1:15" ht="28.8" x14ac:dyDescent="0.3">
      <c r="A145" s="41">
        <v>1135045</v>
      </c>
      <c r="B145" s="41">
        <v>1136228</v>
      </c>
      <c r="C145" s="22" t="s">
        <v>338</v>
      </c>
      <c r="D145" s="22" t="s">
        <v>57</v>
      </c>
      <c r="E145" s="23">
        <v>0</v>
      </c>
      <c r="F145" s="23">
        <v>0</v>
      </c>
      <c r="G145" s="23">
        <v>0</v>
      </c>
      <c r="H145" s="23">
        <v>0</v>
      </c>
      <c r="I145" s="23">
        <v>0</v>
      </c>
      <c r="J145" s="23">
        <v>0</v>
      </c>
      <c r="K145" s="23">
        <v>0</v>
      </c>
      <c r="L145" s="23">
        <v>0</v>
      </c>
      <c r="M145" s="23">
        <v>0</v>
      </c>
      <c r="O145" s="30"/>
    </row>
    <row r="146" spans="1:15" ht="28.8" x14ac:dyDescent="0.3">
      <c r="A146" s="41">
        <v>1135045</v>
      </c>
      <c r="B146" s="41">
        <v>1136229</v>
      </c>
      <c r="C146" s="22" t="s">
        <v>339</v>
      </c>
      <c r="D146" s="22" t="s">
        <v>112</v>
      </c>
      <c r="E146" s="23">
        <v>292000</v>
      </c>
      <c r="F146" s="23">
        <v>1321.2</v>
      </c>
      <c r="G146" s="23">
        <v>292000</v>
      </c>
      <c r="H146" s="23">
        <v>1321.2</v>
      </c>
      <c r="I146" s="23">
        <v>0</v>
      </c>
      <c r="J146" s="23">
        <v>290678.8</v>
      </c>
      <c r="K146" s="23">
        <v>290678.8</v>
      </c>
      <c r="L146" s="23">
        <v>0</v>
      </c>
      <c r="M146" s="23">
        <v>0</v>
      </c>
      <c r="O146" s="30"/>
    </row>
    <row r="147" spans="1:15" ht="28.8" x14ac:dyDescent="0.3">
      <c r="A147" s="41">
        <v>1135045</v>
      </c>
      <c r="B147" s="41">
        <v>1136230</v>
      </c>
      <c r="C147" s="22" t="s">
        <v>340</v>
      </c>
      <c r="D147" s="22" t="s">
        <v>1323</v>
      </c>
      <c r="E147" s="23">
        <v>0</v>
      </c>
      <c r="F147" s="23">
        <v>0</v>
      </c>
      <c r="G147" s="23">
        <v>0</v>
      </c>
      <c r="H147" s="23">
        <v>0</v>
      </c>
      <c r="I147" s="23">
        <v>0</v>
      </c>
      <c r="J147" s="23">
        <v>0</v>
      </c>
      <c r="K147" s="23">
        <v>0</v>
      </c>
      <c r="L147" s="23">
        <v>0</v>
      </c>
      <c r="M147" s="23">
        <v>0</v>
      </c>
      <c r="O147" s="30"/>
    </row>
    <row r="148" spans="1:15" ht="28.8" x14ac:dyDescent="0.3">
      <c r="A148" s="41">
        <v>1135045</v>
      </c>
      <c r="B148" s="41">
        <v>1136231</v>
      </c>
      <c r="C148" s="22" t="s">
        <v>341</v>
      </c>
      <c r="D148" s="22" t="s">
        <v>57</v>
      </c>
      <c r="E148" s="23">
        <v>12000</v>
      </c>
      <c r="F148" s="23">
        <v>14630.92</v>
      </c>
      <c r="G148" s="23">
        <v>12000</v>
      </c>
      <c r="H148" s="23">
        <v>14630.92</v>
      </c>
      <c r="I148" s="23">
        <v>0</v>
      </c>
      <c r="J148" s="23">
        <v>-2630.92</v>
      </c>
      <c r="K148" s="23">
        <v>-2630.92</v>
      </c>
      <c r="L148" s="23">
        <v>0</v>
      </c>
      <c r="M148" s="23">
        <v>0</v>
      </c>
      <c r="O148" s="30"/>
    </row>
    <row r="149" spans="1:15" ht="28.8" x14ac:dyDescent="0.3">
      <c r="A149" s="41">
        <v>1135045</v>
      </c>
      <c r="B149" s="41">
        <v>1136232</v>
      </c>
      <c r="C149" s="22" t="s">
        <v>342</v>
      </c>
      <c r="D149" s="22" t="s">
        <v>112</v>
      </c>
      <c r="E149" s="23">
        <v>332000</v>
      </c>
      <c r="F149" s="23">
        <v>9701.56</v>
      </c>
      <c r="G149" s="23">
        <v>332000</v>
      </c>
      <c r="H149" s="23">
        <v>9701.56</v>
      </c>
      <c r="I149" s="23">
        <v>0</v>
      </c>
      <c r="J149" s="23">
        <v>322298.44</v>
      </c>
      <c r="K149" s="23">
        <v>322298.44</v>
      </c>
      <c r="L149" s="23">
        <v>0</v>
      </c>
      <c r="M149" s="23">
        <v>0</v>
      </c>
      <c r="O149" s="30"/>
    </row>
    <row r="150" spans="1:15" ht="28.8" x14ac:dyDescent="0.3">
      <c r="A150" s="41">
        <v>1135045</v>
      </c>
      <c r="B150" s="41">
        <v>1136233</v>
      </c>
      <c r="C150" s="22" t="s">
        <v>343</v>
      </c>
      <c r="D150" s="22" t="s">
        <v>1237</v>
      </c>
      <c r="E150" s="23">
        <v>108000</v>
      </c>
      <c r="F150" s="23">
        <v>119478</v>
      </c>
      <c r="G150" s="23">
        <v>108000</v>
      </c>
      <c r="H150" s="23">
        <v>119478</v>
      </c>
      <c r="I150" s="23">
        <v>0</v>
      </c>
      <c r="J150" s="23">
        <v>-11477.999999999996</v>
      </c>
      <c r="K150" s="23">
        <v>-11477.999999999996</v>
      </c>
      <c r="L150" s="23">
        <v>0</v>
      </c>
      <c r="M150" s="23">
        <v>0</v>
      </c>
      <c r="O150" s="30"/>
    </row>
    <row r="151" spans="1:15" ht="28.8" x14ac:dyDescent="0.3">
      <c r="A151" s="41">
        <v>1135045</v>
      </c>
      <c r="B151" s="41">
        <v>1136234</v>
      </c>
      <c r="C151" s="22" t="s">
        <v>344</v>
      </c>
      <c r="D151" s="22" t="s">
        <v>104</v>
      </c>
      <c r="E151" s="23">
        <v>322000</v>
      </c>
      <c r="F151" s="23">
        <v>25620.26</v>
      </c>
      <c r="G151" s="23">
        <v>322000</v>
      </c>
      <c r="H151" s="23">
        <v>25620.26</v>
      </c>
      <c r="I151" s="23">
        <v>0</v>
      </c>
      <c r="J151" s="23">
        <v>296379.74</v>
      </c>
      <c r="K151" s="23">
        <v>296379.74</v>
      </c>
      <c r="L151" s="23">
        <v>0</v>
      </c>
      <c r="M151" s="23">
        <v>0</v>
      </c>
      <c r="O151" s="30"/>
    </row>
    <row r="152" spans="1:15" ht="28.8" x14ac:dyDescent="0.3">
      <c r="A152" s="41">
        <v>1135045</v>
      </c>
      <c r="B152" s="41">
        <v>1136235</v>
      </c>
      <c r="C152" s="22" t="s">
        <v>348</v>
      </c>
      <c r="D152" s="22" t="s">
        <v>112</v>
      </c>
      <c r="E152" s="23">
        <v>332000</v>
      </c>
      <c r="F152" s="23">
        <v>29818.880000000001</v>
      </c>
      <c r="G152" s="23">
        <v>332000</v>
      </c>
      <c r="H152" s="23">
        <v>29818.880000000001</v>
      </c>
      <c r="I152" s="23">
        <v>0</v>
      </c>
      <c r="J152" s="23">
        <v>302181.12</v>
      </c>
      <c r="K152" s="23">
        <v>302181.12</v>
      </c>
      <c r="L152" s="23">
        <v>0</v>
      </c>
      <c r="M152" s="23">
        <v>0</v>
      </c>
      <c r="O152" s="30"/>
    </row>
    <row r="153" spans="1:15" ht="28.8" x14ac:dyDescent="0.3">
      <c r="A153" s="41">
        <v>1135045</v>
      </c>
      <c r="B153" s="41">
        <v>1136236</v>
      </c>
      <c r="C153" s="22" t="s">
        <v>349</v>
      </c>
      <c r="D153" s="22" t="s">
        <v>112</v>
      </c>
      <c r="E153" s="23">
        <v>332000</v>
      </c>
      <c r="F153" s="23">
        <v>5429.45</v>
      </c>
      <c r="G153" s="23">
        <v>332000</v>
      </c>
      <c r="H153" s="23">
        <v>5429.45</v>
      </c>
      <c r="I153" s="23">
        <v>0</v>
      </c>
      <c r="J153" s="23">
        <v>326570.55</v>
      </c>
      <c r="K153" s="23">
        <v>326570.55</v>
      </c>
      <c r="L153" s="23">
        <v>0</v>
      </c>
      <c r="M153" s="23">
        <v>0</v>
      </c>
      <c r="O153" s="30"/>
    </row>
    <row r="154" spans="1:15" ht="28.8" x14ac:dyDescent="0.3">
      <c r="A154" s="41">
        <v>1135045</v>
      </c>
      <c r="B154" s="41">
        <v>1136237</v>
      </c>
      <c r="C154" s="22" t="s">
        <v>351</v>
      </c>
      <c r="D154" s="22" t="s">
        <v>120</v>
      </c>
      <c r="E154" s="23">
        <v>12000</v>
      </c>
      <c r="F154" s="23">
        <v>0</v>
      </c>
      <c r="G154" s="23">
        <v>12000</v>
      </c>
      <c r="H154" s="23">
        <v>0</v>
      </c>
      <c r="I154" s="23">
        <v>0</v>
      </c>
      <c r="J154" s="23">
        <v>12000</v>
      </c>
      <c r="K154" s="23">
        <v>12000</v>
      </c>
      <c r="L154" s="23">
        <v>0</v>
      </c>
      <c r="M154" s="23">
        <v>0</v>
      </c>
      <c r="O154" s="30"/>
    </row>
    <row r="155" spans="1:15" ht="28.8" x14ac:dyDescent="0.3">
      <c r="A155" s="41">
        <v>1135045</v>
      </c>
      <c r="B155" s="41">
        <v>1136238</v>
      </c>
      <c r="C155" s="22" t="s">
        <v>352</v>
      </c>
      <c r="D155" s="22" t="s">
        <v>53</v>
      </c>
      <c r="E155" s="23">
        <v>12000</v>
      </c>
      <c r="F155" s="23">
        <v>17290.38</v>
      </c>
      <c r="G155" s="23">
        <v>12000</v>
      </c>
      <c r="H155" s="23">
        <v>17290.38</v>
      </c>
      <c r="I155" s="23">
        <v>0</v>
      </c>
      <c r="J155" s="23">
        <v>-5290.380000000001</v>
      </c>
      <c r="K155" s="23">
        <v>-5290.380000000001</v>
      </c>
      <c r="L155" s="23">
        <v>0</v>
      </c>
      <c r="M155" s="23">
        <v>0</v>
      </c>
      <c r="O155" s="30"/>
    </row>
    <row r="156" spans="1:15" ht="28.8" x14ac:dyDescent="0.3">
      <c r="A156" s="41">
        <v>1135045</v>
      </c>
      <c r="B156" s="41">
        <v>1136239</v>
      </c>
      <c r="C156" s="22" t="s">
        <v>354</v>
      </c>
      <c r="D156" s="22" t="s">
        <v>53</v>
      </c>
      <c r="E156" s="23">
        <v>12000</v>
      </c>
      <c r="F156" s="23">
        <v>9921.23</v>
      </c>
      <c r="G156" s="23">
        <v>12000</v>
      </c>
      <c r="H156" s="23">
        <v>9921.23</v>
      </c>
      <c r="I156" s="23">
        <v>0</v>
      </c>
      <c r="J156" s="23">
        <v>2078.7700000000004</v>
      </c>
      <c r="K156" s="23">
        <v>2078.7700000000004</v>
      </c>
      <c r="L156" s="23">
        <v>0</v>
      </c>
      <c r="M156" s="23">
        <v>0</v>
      </c>
      <c r="O156" s="30"/>
    </row>
    <row r="157" spans="1:15" ht="28.8" x14ac:dyDescent="0.3">
      <c r="A157" s="41">
        <v>1135045</v>
      </c>
      <c r="B157" s="41">
        <v>1136240</v>
      </c>
      <c r="C157" s="22" t="s">
        <v>984</v>
      </c>
      <c r="D157" s="22" t="s">
        <v>53</v>
      </c>
      <c r="E157" s="23">
        <v>420000</v>
      </c>
      <c r="F157" s="23">
        <v>268495.38</v>
      </c>
      <c r="G157" s="23">
        <v>420000</v>
      </c>
      <c r="H157" s="23">
        <v>268495.38</v>
      </c>
      <c r="I157" s="23">
        <v>0</v>
      </c>
      <c r="J157" s="23">
        <v>151504.62000000002</v>
      </c>
      <c r="K157" s="23">
        <v>151504.62000000002</v>
      </c>
      <c r="L157" s="23">
        <v>420000</v>
      </c>
      <c r="M157" s="23">
        <v>420000</v>
      </c>
      <c r="O157" s="30"/>
    </row>
    <row r="158" spans="1:15" ht="28.8" x14ac:dyDescent="0.3">
      <c r="A158" s="41">
        <v>1135045</v>
      </c>
      <c r="B158" s="41">
        <v>1136241</v>
      </c>
      <c r="C158" s="22" t="s">
        <v>345</v>
      </c>
      <c r="D158" s="22" t="s">
        <v>104</v>
      </c>
      <c r="E158" s="23">
        <v>800000</v>
      </c>
      <c r="F158" s="23">
        <v>11350.76</v>
      </c>
      <c r="G158" s="23">
        <v>800000</v>
      </c>
      <c r="H158" s="23">
        <v>11350.76</v>
      </c>
      <c r="I158" s="23">
        <v>0</v>
      </c>
      <c r="J158" s="23">
        <v>788649.24</v>
      </c>
      <c r="K158" s="23">
        <v>788649.24</v>
      </c>
      <c r="L158" s="23">
        <v>740000</v>
      </c>
      <c r="M158" s="23">
        <v>0</v>
      </c>
      <c r="O158" s="30"/>
    </row>
    <row r="159" spans="1:15" ht="43.2" x14ac:dyDescent="0.3">
      <c r="A159" s="41">
        <v>1135045</v>
      </c>
      <c r="B159" s="41">
        <v>1136419</v>
      </c>
      <c r="C159" s="22" t="s">
        <v>1324</v>
      </c>
      <c r="D159" s="22" t="s">
        <v>57</v>
      </c>
      <c r="E159" s="23">
        <v>12000</v>
      </c>
      <c r="F159" s="23">
        <v>11516.71</v>
      </c>
      <c r="G159" s="23">
        <v>12000</v>
      </c>
      <c r="H159" s="23">
        <v>11516.71</v>
      </c>
      <c r="I159" s="23">
        <v>0</v>
      </c>
      <c r="J159" s="23">
        <v>483.29000000000087</v>
      </c>
      <c r="K159" s="23">
        <v>483.29000000000087</v>
      </c>
      <c r="L159" s="23">
        <v>0</v>
      </c>
      <c r="M159" s="23">
        <v>0</v>
      </c>
      <c r="O159" s="30"/>
    </row>
    <row r="160" spans="1:15" ht="28.8" x14ac:dyDescent="0.3">
      <c r="A160" s="41">
        <v>1135046</v>
      </c>
      <c r="B160" s="41">
        <v>1135046</v>
      </c>
      <c r="C160" s="22" t="s">
        <v>335</v>
      </c>
      <c r="D160" s="22" t="s">
        <v>1222</v>
      </c>
      <c r="E160" s="23">
        <v>1800000</v>
      </c>
      <c r="F160" s="23">
        <v>0</v>
      </c>
      <c r="G160" s="23">
        <v>1800000</v>
      </c>
      <c r="H160" s="23">
        <v>0</v>
      </c>
      <c r="I160" s="23">
        <v>0</v>
      </c>
      <c r="J160" s="23">
        <v>1800000</v>
      </c>
      <c r="K160" s="23">
        <v>1800000</v>
      </c>
      <c r="L160" s="23">
        <v>1800000</v>
      </c>
      <c r="M160" s="23">
        <v>1800000</v>
      </c>
      <c r="O160" s="30"/>
    </row>
    <row r="161" spans="1:15" ht="28.8" x14ac:dyDescent="0.3">
      <c r="A161" s="41">
        <v>1135073</v>
      </c>
      <c r="B161" s="41">
        <v>1135073</v>
      </c>
      <c r="C161" s="22" t="s">
        <v>1325</v>
      </c>
      <c r="D161" s="22" t="s">
        <v>60</v>
      </c>
      <c r="E161" s="23">
        <v>6040480</v>
      </c>
      <c r="F161" s="23">
        <v>0</v>
      </c>
      <c r="G161" s="23">
        <v>6040480</v>
      </c>
      <c r="H161" s="23">
        <v>0</v>
      </c>
      <c r="I161" s="23">
        <v>0</v>
      </c>
      <c r="J161" s="23">
        <v>6040480</v>
      </c>
      <c r="K161" s="23">
        <v>6040480</v>
      </c>
      <c r="L161" s="23">
        <v>0</v>
      </c>
      <c r="M161" s="23">
        <v>0</v>
      </c>
      <c r="O161" s="30"/>
    </row>
    <row r="162" spans="1:15" ht="28.8" x14ac:dyDescent="0.3">
      <c r="A162" s="41">
        <v>1135073</v>
      </c>
      <c r="B162" s="41">
        <v>1135997</v>
      </c>
      <c r="C162" s="22" t="s">
        <v>258</v>
      </c>
      <c r="D162" s="22" t="s">
        <v>47</v>
      </c>
      <c r="E162" s="23">
        <v>2055000</v>
      </c>
      <c r="F162" s="23">
        <v>419949.71</v>
      </c>
      <c r="G162" s="23">
        <v>2055000</v>
      </c>
      <c r="H162" s="23">
        <v>419949.71</v>
      </c>
      <c r="I162" s="23">
        <v>0</v>
      </c>
      <c r="J162" s="23">
        <v>1635050.29</v>
      </c>
      <c r="K162" s="23">
        <v>1635050.29</v>
      </c>
      <c r="L162" s="23">
        <v>4708280</v>
      </c>
      <c r="M162" s="23">
        <v>0</v>
      </c>
      <c r="O162" s="30"/>
    </row>
    <row r="163" spans="1:15" ht="28.8" x14ac:dyDescent="0.3">
      <c r="A163" s="41">
        <v>1135073</v>
      </c>
      <c r="B163" s="41">
        <v>1135998</v>
      </c>
      <c r="C163" s="22" t="s">
        <v>260</v>
      </c>
      <c r="D163" s="22" t="s">
        <v>60</v>
      </c>
      <c r="E163" s="23">
        <v>2094000</v>
      </c>
      <c r="F163" s="23">
        <v>107729.79000000001</v>
      </c>
      <c r="G163" s="23">
        <v>2094000</v>
      </c>
      <c r="H163" s="23">
        <v>107729.79000000001</v>
      </c>
      <c r="I163" s="23">
        <v>0</v>
      </c>
      <c r="J163" s="23">
        <v>1986270.2099999997</v>
      </c>
      <c r="K163" s="23">
        <v>1986270.2099999997</v>
      </c>
      <c r="L163" s="23">
        <v>12575002.5</v>
      </c>
      <c r="M163" s="23">
        <v>0</v>
      </c>
      <c r="O163" s="30"/>
    </row>
    <row r="164" spans="1:15" ht="28.8" x14ac:dyDescent="0.3">
      <c r="A164" s="41">
        <v>1135073</v>
      </c>
      <c r="B164" s="41">
        <v>1135999</v>
      </c>
      <c r="C164" s="22" t="s">
        <v>261</v>
      </c>
      <c r="D164" s="22" t="s">
        <v>47</v>
      </c>
      <c r="E164" s="23">
        <v>920000</v>
      </c>
      <c r="F164" s="23">
        <v>169467.85</v>
      </c>
      <c r="G164" s="23">
        <v>920000</v>
      </c>
      <c r="H164" s="23">
        <v>169467.85</v>
      </c>
      <c r="I164" s="23">
        <v>0</v>
      </c>
      <c r="J164" s="23">
        <v>750532.15</v>
      </c>
      <c r="K164" s="23">
        <v>750532.15</v>
      </c>
      <c r="L164" s="23">
        <v>4728421.1875</v>
      </c>
      <c r="M164" s="23">
        <v>0</v>
      </c>
      <c r="O164" s="30"/>
    </row>
    <row r="165" spans="1:15" ht="28.8" x14ac:dyDescent="0.3">
      <c r="A165" s="41">
        <v>1135073</v>
      </c>
      <c r="B165" s="41">
        <v>1136000</v>
      </c>
      <c r="C165" s="22" t="s">
        <v>336</v>
      </c>
      <c r="D165" s="22" t="s">
        <v>60</v>
      </c>
      <c r="E165" s="23">
        <v>1500014</v>
      </c>
      <c r="F165" s="23">
        <v>18666.099999999999</v>
      </c>
      <c r="G165" s="23">
        <v>1500014</v>
      </c>
      <c r="H165" s="23">
        <v>18666.099999999999</v>
      </c>
      <c r="I165" s="23">
        <v>0</v>
      </c>
      <c r="J165" s="23">
        <v>1481347.9</v>
      </c>
      <c r="K165" s="23">
        <v>1481347.9</v>
      </c>
      <c r="L165" s="23">
        <v>14029436.46484375</v>
      </c>
      <c r="M165" s="23">
        <v>0</v>
      </c>
      <c r="O165" s="30"/>
    </row>
    <row r="166" spans="1:15" ht="28.8" x14ac:dyDescent="0.3">
      <c r="A166" s="41">
        <v>1135073</v>
      </c>
      <c r="B166" s="41">
        <v>1136001</v>
      </c>
      <c r="C166" s="22" t="s">
        <v>262</v>
      </c>
      <c r="D166" s="22" t="s">
        <v>1326</v>
      </c>
      <c r="E166" s="23">
        <v>533000</v>
      </c>
      <c r="F166" s="23">
        <v>121911.45999999999</v>
      </c>
      <c r="G166" s="23">
        <v>533000</v>
      </c>
      <c r="H166" s="23">
        <v>121911.45999999999</v>
      </c>
      <c r="I166" s="23">
        <v>0</v>
      </c>
      <c r="J166" s="23">
        <v>411088.54</v>
      </c>
      <c r="K166" s="23">
        <v>411088.54</v>
      </c>
      <c r="L166" s="23">
        <v>2886511.40625</v>
      </c>
      <c r="M166" s="23">
        <v>0</v>
      </c>
      <c r="O166" s="30"/>
    </row>
    <row r="167" spans="1:15" x14ac:dyDescent="0.3">
      <c r="A167" s="32"/>
      <c r="B167" s="31"/>
      <c r="C167" s="22"/>
      <c r="D167" s="22"/>
      <c r="E167" s="23"/>
      <c r="F167" s="23"/>
      <c r="G167" s="23"/>
      <c r="H167" s="23"/>
      <c r="I167" s="23"/>
      <c r="J167" s="23"/>
      <c r="K167" s="23"/>
      <c r="L167" s="23"/>
      <c r="M167" s="23"/>
      <c r="O167" s="30"/>
    </row>
    <row r="168" spans="1:15" x14ac:dyDescent="0.3">
      <c r="A168" s="32"/>
      <c r="B168" s="31"/>
      <c r="C168" s="22"/>
      <c r="D168" s="22"/>
      <c r="E168" s="23"/>
      <c r="F168" s="23"/>
      <c r="G168" s="23"/>
      <c r="H168" s="23"/>
      <c r="I168" s="23"/>
      <c r="J168" s="23"/>
      <c r="K168" s="23"/>
      <c r="L168" s="23"/>
      <c r="M168" s="23"/>
      <c r="O168" s="30"/>
    </row>
    <row r="169" spans="1:15" x14ac:dyDescent="0.3">
      <c r="A169" s="32"/>
      <c r="B169" s="31"/>
      <c r="C169" s="22"/>
      <c r="D169" s="22"/>
      <c r="E169" s="23"/>
      <c r="F169" s="23"/>
      <c r="G169" s="23"/>
      <c r="H169" s="23"/>
      <c r="I169" s="23"/>
      <c r="J169" s="23"/>
      <c r="K169" s="23"/>
      <c r="L169" s="23"/>
      <c r="M169" s="23"/>
      <c r="O169" s="30"/>
    </row>
    <row r="170" spans="1:15" x14ac:dyDescent="0.3">
      <c r="A170" s="32"/>
      <c r="B170" s="31"/>
      <c r="C170" s="22"/>
      <c r="D170" s="22"/>
      <c r="E170" s="23"/>
      <c r="F170" s="23"/>
      <c r="G170" s="23"/>
      <c r="H170" s="23"/>
      <c r="I170" s="23"/>
      <c r="J170" s="23"/>
      <c r="K170" s="23"/>
      <c r="L170" s="23"/>
      <c r="M170" s="23"/>
      <c r="O170" s="30"/>
    </row>
    <row r="171" spans="1:15" x14ac:dyDescent="0.3">
      <c r="A171" s="32"/>
      <c r="B171" s="31"/>
      <c r="C171" s="22"/>
      <c r="D171" s="22"/>
      <c r="E171" s="23"/>
      <c r="F171" s="23"/>
      <c r="G171" s="23"/>
      <c r="H171" s="23"/>
      <c r="I171" s="23"/>
      <c r="J171" s="23"/>
      <c r="K171" s="23"/>
      <c r="L171" s="23"/>
      <c r="M171" s="23"/>
      <c r="O171" s="30"/>
    </row>
    <row r="172" spans="1:15" x14ac:dyDescent="0.3">
      <c r="A172" s="32"/>
      <c r="B172" s="31"/>
      <c r="C172" s="22"/>
      <c r="D172" s="22"/>
      <c r="E172" s="23"/>
      <c r="F172" s="23"/>
      <c r="G172" s="23"/>
      <c r="H172" s="23"/>
      <c r="I172" s="23"/>
      <c r="J172" s="23"/>
      <c r="K172" s="23"/>
      <c r="L172" s="23"/>
      <c r="M172" s="23"/>
      <c r="O172" s="30"/>
    </row>
    <row r="173" spans="1:15" x14ac:dyDescent="0.3">
      <c r="A173" s="32"/>
      <c r="B173" s="31"/>
      <c r="C173" s="22"/>
      <c r="D173" s="22"/>
      <c r="E173" s="23"/>
      <c r="F173" s="23"/>
      <c r="G173" s="23"/>
      <c r="H173" s="23"/>
      <c r="I173" s="23"/>
      <c r="J173" s="23"/>
      <c r="K173" s="23"/>
      <c r="L173" s="23"/>
      <c r="M173" s="23"/>
      <c r="O173" s="30"/>
    </row>
    <row r="174" spans="1:15" x14ac:dyDescent="0.3">
      <c r="A174" s="32"/>
      <c r="B174" s="31"/>
      <c r="C174" s="22"/>
      <c r="D174" s="22"/>
      <c r="E174" s="23"/>
      <c r="F174" s="23"/>
      <c r="G174" s="23"/>
      <c r="H174" s="23"/>
      <c r="I174" s="23"/>
      <c r="J174" s="23"/>
      <c r="K174" s="23"/>
      <c r="L174" s="23"/>
      <c r="M174" s="23"/>
      <c r="O174" s="30"/>
    </row>
    <row r="175" spans="1:15" x14ac:dyDescent="0.3">
      <c r="A175" s="32"/>
      <c r="B175" s="31"/>
      <c r="C175" s="22"/>
      <c r="D175" s="22"/>
      <c r="E175" s="23"/>
      <c r="F175" s="23"/>
      <c r="G175" s="23"/>
      <c r="H175" s="23"/>
      <c r="I175" s="23"/>
      <c r="J175" s="23"/>
      <c r="K175" s="23"/>
      <c r="L175" s="23"/>
      <c r="M175" s="23"/>
      <c r="O175" s="30"/>
    </row>
    <row r="176" spans="1:15" x14ac:dyDescent="0.3">
      <c r="A176" s="13"/>
      <c r="B176" s="13"/>
      <c r="O176" s="30"/>
    </row>
    <row r="177" spans="15:15" x14ac:dyDescent="0.3">
      <c r="O177" s="30"/>
    </row>
    <row r="178" spans="15:15" x14ac:dyDescent="0.3">
      <c r="O178" s="30"/>
    </row>
    <row r="179" spans="15:15" x14ac:dyDescent="0.3">
      <c r="O179" s="30"/>
    </row>
    <row r="180" spans="15:15" x14ac:dyDescent="0.3">
      <c r="O180" s="30"/>
    </row>
    <row r="181" spans="15:15" x14ac:dyDescent="0.3">
      <c r="O181" s="30"/>
    </row>
    <row r="182" spans="15:15" x14ac:dyDescent="0.3">
      <c r="O182" s="30"/>
    </row>
    <row r="183" spans="15:15" x14ac:dyDescent="0.3">
      <c r="O183" s="30"/>
    </row>
    <row r="184" spans="15:15" x14ac:dyDescent="0.3">
      <c r="O184" s="30"/>
    </row>
    <row r="185" spans="15:15" x14ac:dyDescent="0.3">
      <c r="O185" s="30"/>
    </row>
    <row r="186" spans="15:15" x14ac:dyDescent="0.3">
      <c r="O186" s="30"/>
    </row>
    <row r="187" spans="15:15" x14ac:dyDescent="0.3">
      <c r="O187" s="30"/>
    </row>
    <row r="188" spans="15:15" x14ac:dyDescent="0.3">
      <c r="O188" s="30"/>
    </row>
    <row r="189" spans="15:15" x14ac:dyDescent="0.3">
      <c r="O189" s="30"/>
    </row>
    <row r="190" spans="15:15" x14ac:dyDescent="0.3">
      <c r="O190" s="30"/>
    </row>
    <row r="191" spans="15:15" x14ac:dyDescent="0.3">
      <c r="O191" s="30"/>
    </row>
    <row r="192" spans="15:15" x14ac:dyDescent="0.3">
      <c r="O192" s="30"/>
    </row>
    <row r="193" spans="15:15" x14ac:dyDescent="0.3">
      <c r="O193" s="30"/>
    </row>
    <row r="194" spans="15:15" x14ac:dyDescent="0.3">
      <c r="O194" s="30"/>
    </row>
    <row r="195" spans="15:15" x14ac:dyDescent="0.3">
      <c r="O195" s="30"/>
    </row>
    <row r="196" spans="15:15" x14ac:dyDescent="0.3">
      <c r="O196" s="30"/>
    </row>
    <row r="197" spans="15:15" x14ac:dyDescent="0.3">
      <c r="O197" s="30"/>
    </row>
    <row r="198" spans="15:15" x14ac:dyDescent="0.3">
      <c r="O198" s="30"/>
    </row>
    <row r="199" spans="15:15" x14ac:dyDescent="0.3">
      <c r="O199" s="30"/>
    </row>
    <row r="200" spans="15:15" x14ac:dyDescent="0.3">
      <c r="O200" s="30"/>
    </row>
    <row r="201" spans="15:15" x14ac:dyDescent="0.3">
      <c r="O201" s="30"/>
    </row>
    <row r="202" spans="15:15" x14ac:dyDescent="0.3">
      <c r="O202" s="30"/>
    </row>
    <row r="203" spans="15:15" x14ac:dyDescent="0.3">
      <c r="O203" s="30"/>
    </row>
    <row r="204" spans="15:15" x14ac:dyDescent="0.3">
      <c r="O204" s="30"/>
    </row>
    <row r="205" spans="15:15" x14ac:dyDescent="0.3">
      <c r="O205" s="30"/>
    </row>
    <row r="206" spans="15:15" x14ac:dyDescent="0.3">
      <c r="O206" s="30"/>
    </row>
    <row r="207" spans="15:15" x14ac:dyDescent="0.3">
      <c r="O207" s="30"/>
    </row>
    <row r="208" spans="15:15" x14ac:dyDescent="0.3">
      <c r="O208" s="30"/>
    </row>
    <row r="209" spans="15:15" x14ac:dyDescent="0.3">
      <c r="O209" s="30"/>
    </row>
    <row r="210" spans="15:15" x14ac:dyDescent="0.3">
      <c r="O210" s="30"/>
    </row>
    <row r="211" spans="15:15" x14ac:dyDescent="0.3">
      <c r="O211" s="30"/>
    </row>
    <row r="212" spans="15:15" x14ac:dyDescent="0.3">
      <c r="O212" s="30"/>
    </row>
    <row r="213" spans="15:15" x14ac:dyDescent="0.3">
      <c r="O213" s="30"/>
    </row>
    <row r="214" spans="15:15" x14ac:dyDescent="0.3">
      <c r="O214" s="30"/>
    </row>
    <row r="215" spans="15:15" x14ac:dyDescent="0.3">
      <c r="O215" s="30"/>
    </row>
    <row r="216" spans="15:15" x14ac:dyDescent="0.3">
      <c r="O216" s="30"/>
    </row>
    <row r="217" spans="15:15" x14ac:dyDescent="0.3">
      <c r="O217" s="30"/>
    </row>
    <row r="218" spans="15:15" x14ac:dyDescent="0.3">
      <c r="O218" s="30"/>
    </row>
    <row r="219" spans="15:15" x14ac:dyDescent="0.3">
      <c r="O219" s="30"/>
    </row>
    <row r="220" spans="15:15" x14ac:dyDescent="0.3">
      <c r="O220" s="30"/>
    </row>
    <row r="221" spans="15:15" x14ac:dyDescent="0.3">
      <c r="O221" s="30"/>
    </row>
    <row r="222" spans="15:15" x14ac:dyDescent="0.3">
      <c r="O222" s="30"/>
    </row>
    <row r="223" spans="15:15" x14ac:dyDescent="0.3">
      <c r="O223" s="30"/>
    </row>
    <row r="224" spans="15:15" x14ac:dyDescent="0.3">
      <c r="O224" s="30"/>
    </row>
    <row r="225" spans="15:15" x14ac:dyDescent="0.3">
      <c r="O225" s="30"/>
    </row>
    <row r="226" spans="15:15" x14ac:dyDescent="0.3">
      <c r="O226" s="30"/>
    </row>
    <row r="227" spans="15:15" x14ac:dyDescent="0.3">
      <c r="O227" s="30"/>
    </row>
    <row r="228" spans="15:15" x14ac:dyDescent="0.3">
      <c r="O228" s="30"/>
    </row>
    <row r="229" spans="15:15" x14ac:dyDescent="0.3">
      <c r="O229" s="30"/>
    </row>
    <row r="230" spans="15:15" x14ac:dyDescent="0.3">
      <c r="O230" s="30"/>
    </row>
    <row r="231" spans="15:15" x14ac:dyDescent="0.3">
      <c r="O231" s="30"/>
    </row>
    <row r="232" spans="15:15" x14ac:dyDescent="0.3">
      <c r="O232" s="30"/>
    </row>
    <row r="233" spans="15:15" x14ac:dyDescent="0.3">
      <c r="O233" s="30"/>
    </row>
    <row r="234" spans="15:15" x14ac:dyDescent="0.3">
      <c r="O234" s="30"/>
    </row>
    <row r="235" spans="15:15" x14ac:dyDescent="0.3">
      <c r="O235" s="30"/>
    </row>
    <row r="236" spans="15:15" x14ac:dyDescent="0.3">
      <c r="O236" s="30"/>
    </row>
    <row r="237" spans="15:15" x14ac:dyDescent="0.3">
      <c r="O237" s="30"/>
    </row>
    <row r="238" spans="15:15" x14ac:dyDescent="0.3">
      <c r="O238" s="30"/>
    </row>
    <row r="239" spans="15:15" x14ac:dyDescent="0.3">
      <c r="O239" s="30"/>
    </row>
    <row r="240" spans="15:15" x14ac:dyDescent="0.3">
      <c r="O240" s="30"/>
    </row>
    <row r="241" spans="15:15" x14ac:dyDescent="0.3">
      <c r="O241" s="30"/>
    </row>
    <row r="242" spans="15:15" x14ac:dyDescent="0.3">
      <c r="O242" s="30"/>
    </row>
    <row r="243" spans="15:15" x14ac:dyDescent="0.3">
      <c r="O243" s="30"/>
    </row>
    <row r="244" spans="15:15" x14ac:dyDescent="0.3">
      <c r="O244" s="30"/>
    </row>
    <row r="245" spans="15:15" x14ac:dyDescent="0.3">
      <c r="O245" s="30"/>
    </row>
    <row r="246" spans="15:15" x14ac:dyDescent="0.3">
      <c r="O246" s="30"/>
    </row>
    <row r="247" spans="15:15" x14ac:dyDescent="0.3">
      <c r="O247" s="30"/>
    </row>
    <row r="248" spans="15:15" x14ac:dyDescent="0.3">
      <c r="O248" s="30"/>
    </row>
    <row r="249" spans="15:15" x14ac:dyDescent="0.3">
      <c r="O249" s="30"/>
    </row>
    <row r="250" spans="15:15" x14ac:dyDescent="0.3">
      <c r="O250" s="30"/>
    </row>
    <row r="251" spans="15:15" x14ac:dyDescent="0.3">
      <c r="O251" s="30"/>
    </row>
    <row r="252" spans="15:15" x14ac:dyDescent="0.3">
      <c r="O252" s="30"/>
    </row>
    <row r="253" spans="15:15" x14ac:dyDescent="0.3">
      <c r="O253" s="30"/>
    </row>
    <row r="254" spans="15:15" x14ac:dyDescent="0.3">
      <c r="O254" s="30"/>
    </row>
    <row r="255" spans="15:15" x14ac:dyDescent="0.3">
      <c r="O255" s="30"/>
    </row>
    <row r="256" spans="15:15" x14ac:dyDescent="0.3">
      <c r="O256" s="30"/>
    </row>
    <row r="257" spans="15:15" x14ac:dyDescent="0.3">
      <c r="O257" s="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0"/>
  <sheetViews>
    <sheetView topLeftCell="A53" workbookViewId="0">
      <selection activeCell="D138" sqref="D138"/>
    </sheetView>
  </sheetViews>
  <sheetFormatPr defaultRowHeight="14.4" x14ac:dyDescent="0.3"/>
  <cols>
    <col min="1" max="2" width="20.33203125" style="24" customWidth="1"/>
    <col min="3" max="5" width="20.33203125" customWidth="1"/>
    <col min="6" max="6" width="30.44140625" customWidth="1"/>
    <col min="7" max="13" width="20.33203125" customWidth="1"/>
  </cols>
  <sheetData>
    <row r="1" spans="1:13" x14ac:dyDescent="0.3">
      <c r="A1" s="25" t="s">
        <v>1223</v>
      </c>
      <c r="B1" s="25" t="s">
        <v>1272</v>
      </c>
      <c r="C1" s="25" t="s">
        <v>1</v>
      </c>
      <c r="D1" s="25" t="s">
        <v>2</v>
      </c>
      <c r="E1" s="25" t="s">
        <v>1273</v>
      </c>
      <c r="F1" s="25" t="s">
        <v>1274</v>
      </c>
      <c r="G1" s="25" t="s">
        <v>1275</v>
      </c>
      <c r="H1" s="25" t="s">
        <v>1276</v>
      </c>
      <c r="I1" s="25" t="s">
        <v>1327</v>
      </c>
      <c r="J1" s="25" t="s">
        <v>1278</v>
      </c>
      <c r="K1" s="25" t="s">
        <v>1279</v>
      </c>
      <c r="L1" s="25" t="s">
        <v>1328</v>
      </c>
      <c r="M1" s="25" t="s">
        <v>1329</v>
      </c>
    </row>
    <row r="2" spans="1:13" ht="28.8" x14ac:dyDescent="0.3">
      <c r="A2" s="34">
        <v>1027158</v>
      </c>
      <c r="B2" s="34">
        <v>1027158</v>
      </c>
      <c r="C2" s="26" t="s">
        <v>479</v>
      </c>
      <c r="D2" s="26" t="s">
        <v>38</v>
      </c>
      <c r="E2" s="27">
        <v>1.4438228390645236E-10</v>
      </c>
      <c r="F2" s="27">
        <v>0</v>
      </c>
      <c r="G2" s="27">
        <v>1.4438228390645236E-10</v>
      </c>
      <c r="H2" s="27">
        <v>0</v>
      </c>
      <c r="I2" s="27">
        <v>0</v>
      </c>
      <c r="J2" s="27">
        <v>1.4438228390645236E-10</v>
      </c>
      <c r="K2" s="27">
        <v>1.4438228390645236E-10</v>
      </c>
      <c r="L2" s="28">
        <v>0</v>
      </c>
      <c r="M2" s="28">
        <v>0</v>
      </c>
    </row>
    <row r="3" spans="1:13" ht="28.8" x14ac:dyDescent="0.3">
      <c r="A3" s="34">
        <v>1027160</v>
      </c>
      <c r="B3" s="34">
        <v>1027160</v>
      </c>
      <c r="C3" s="26" t="s">
        <v>478</v>
      </c>
      <c r="D3" s="26" t="s">
        <v>22</v>
      </c>
      <c r="E3" s="27">
        <v>0</v>
      </c>
      <c r="F3" s="27">
        <v>0</v>
      </c>
      <c r="G3" s="27">
        <v>0</v>
      </c>
      <c r="H3" s="27">
        <v>0</v>
      </c>
      <c r="I3" s="27">
        <v>0</v>
      </c>
      <c r="J3" s="27">
        <v>0</v>
      </c>
      <c r="K3" s="27">
        <v>0</v>
      </c>
      <c r="L3" s="28">
        <v>0</v>
      </c>
      <c r="M3" s="28">
        <v>0</v>
      </c>
    </row>
    <row r="4" spans="1:13" ht="28.8" x14ac:dyDescent="0.3">
      <c r="A4" s="34">
        <v>1027161</v>
      </c>
      <c r="B4" s="34">
        <v>1027161</v>
      </c>
      <c r="C4" s="26" t="s">
        <v>481</v>
      </c>
      <c r="D4" s="26" t="s">
        <v>1241</v>
      </c>
      <c r="E4" s="27">
        <v>-5.4569682106375694E-12</v>
      </c>
      <c r="F4" s="27">
        <v>0</v>
      </c>
      <c r="G4" s="27">
        <v>-5.4569682106375694E-12</v>
      </c>
      <c r="H4" s="27">
        <v>0</v>
      </c>
      <c r="I4" s="27">
        <v>0</v>
      </c>
      <c r="J4" s="27">
        <v>-5.4569682106375694E-12</v>
      </c>
      <c r="K4" s="27">
        <v>-5.4569682106375694E-12</v>
      </c>
      <c r="L4" s="28">
        <v>0</v>
      </c>
      <c r="M4" s="28">
        <v>0</v>
      </c>
    </row>
    <row r="5" spans="1:13" x14ac:dyDescent="0.3">
      <c r="A5" s="34">
        <v>1027163</v>
      </c>
      <c r="B5" s="34">
        <v>1027163</v>
      </c>
      <c r="C5" s="26" t="s">
        <v>1236</v>
      </c>
      <c r="D5" s="26" t="s">
        <v>112</v>
      </c>
      <c r="E5" s="27">
        <v>240260.65000000017</v>
      </c>
      <c r="F5" s="27">
        <v>0</v>
      </c>
      <c r="G5" s="27">
        <v>240260.65000000017</v>
      </c>
      <c r="H5" s="27">
        <v>0</v>
      </c>
      <c r="I5" s="27">
        <v>0</v>
      </c>
      <c r="J5" s="27">
        <v>240260.65000000017</v>
      </c>
      <c r="K5" s="27">
        <v>240260.65000000017</v>
      </c>
      <c r="L5" s="28">
        <v>0</v>
      </c>
      <c r="M5" s="28">
        <v>0</v>
      </c>
    </row>
    <row r="6" spans="1:13" ht="28.8" x14ac:dyDescent="0.3">
      <c r="A6" s="34">
        <v>1027163</v>
      </c>
      <c r="B6" s="34">
        <v>1125296</v>
      </c>
      <c r="C6" s="26" t="s">
        <v>1330</v>
      </c>
      <c r="D6" s="26" t="s">
        <v>60</v>
      </c>
      <c r="E6" s="27">
        <v>1422409.0200000003</v>
      </c>
      <c r="F6" s="27">
        <v>1076335.96</v>
      </c>
      <c r="G6" s="27">
        <v>547266.78000000026</v>
      </c>
      <c r="H6" s="27">
        <v>201193.72</v>
      </c>
      <c r="I6" s="27">
        <v>0</v>
      </c>
      <c r="J6" s="27">
        <v>346073.06000000017</v>
      </c>
      <c r="K6" s="27">
        <v>346073.06000000017</v>
      </c>
      <c r="L6" s="28">
        <v>1085170.552734375</v>
      </c>
      <c r="M6" s="28">
        <v>1038929.92578125</v>
      </c>
    </row>
    <row r="7" spans="1:13" ht="28.8" x14ac:dyDescent="0.3">
      <c r="A7" s="34">
        <v>1027163</v>
      </c>
      <c r="B7" s="34">
        <v>1130162</v>
      </c>
      <c r="C7" s="26" t="s">
        <v>874</v>
      </c>
      <c r="D7" s="26" t="s">
        <v>1237</v>
      </c>
      <c r="E7" s="27">
        <v>835149</v>
      </c>
      <c r="F7" s="27">
        <v>770500.51000000013</v>
      </c>
      <c r="G7" s="27">
        <v>605078.32999999996</v>
      </c>
      <c r="H7" s="27">
        <v>540429.84</v>
      </c>
      <c r="I7" s="27">
        <v>0</v>
      </c>
      <c r="J7" s="27">
        <v>64648.489999999969</v>
      </c>
      <c r="K7" s="27">
        <v>64648.489999999969</v>
      </c>
      <c r="L7" s="28">
        <v>600000</v>
      </c>
      <c r="M7" s="28">
        <v>633831</v>
      </c>
    </row>
    <row r="8" spans="1:13" ht="28.8" x14ac:dyDescent="0.3">
      <c r="A8" s="34">
        <v>1027163</v>
      </c>
      <c r="B8" s="34">
        <v>1130410</v>
      </c>
      <c r="C8" s="26" t="s">
        <v>880</v>
      </c>
      <c r="D8" s="26" t="s">
        <v>1237</v>
      </c>
      <c r="E8" s="27">
        <v>866265</v>
      </c>
      <c r="F8" s="27">
        <v>830504.86</v>
      </c>
      <c r="G8" s="27">
        <v>618850.50999999989</v>
      </c>
      <c r="H8" s="27">
        <v>583090.37</v>
      </c>
      <c r="I8" s="27">
        <v>0</v>
      </c>
      <c r="J8" s="27">
        <v>35760.139999999919</v>
      </c>
      <c r="K8" s="27">
        <v>35760.139999999934</v>
      </c>
      <c r="L8" s="28">
        <v>787400</v>
      </c>
      <c r="M8" s="28">
        <v>0</v>
      </c>
    </row>
    <row r="9" spans="1:13" ht="28.8" x14ac:dyDescent="0.3">
      <c r="A9" s="34">
        <v>1027163</v>
      </c>
      <c r="B9" s="34">
        <v>1131582</v>
      </c>
      <c r="C9" s="26" t="s">
        <v>294</v>
      </c>
      <c r="D9" s="26" t="s">
        <v>104</v>
      </c>
      <c r="E9" s="27">
        <v>1020000</v>
      </c>
      <c r="F9" s="27">
        <v>994760.7</v>
      </c>
      <c r="G9" s="27">
        <v>25517.440000000002</v>
      </c>
      <c r="H9" s="27">
        <v>278.14</v>
      </c>
      <c r="I9" s="27">
        <v>0</v>
      </c>
      <c r="J9" s="27">
        <v>25239.300000000061</v>
      </c>
      <c r="K9" s="27">
        <v>25239.300000000003</v>
      </c>
      <c r="L9" s="28">
        <v>1155000</v>
      </c>
      <c r="M9" s="28">
        <v>1155000</v>
      </c>
    </row>
    <row r="10" spans="1:13" ht="28.8" x14ac:dyDescent="0.3">
      <c r="A10" s="34">
        <v>1111172</v>
      </c>
      <c r="B10" s="34">
        <v>1111172</v>
      </c>
      <c r="C10" s="26" t="s">
        <v>1331</v>
      </c>
      <c r="D10" s="26" t="s">
        <v>1285</v>
      </c>
      <c r="E10" s="27">
        <v>0</v>
      </c>
      <c r="F10" s="27">
        <v>0</v>
      </c>
      <c r="G10" s="27">
        <v>0</v>
      </c>
      <c r="H10" s="27">
        <v>0</v>
      </c>
      <c r="I10" s="27">
        <v>0</v>
      </c>
      <c r="J10" s="27">
        <v>0</v>
      </c>
      <c r="K10" s="27">
        <v>0</v>
      </c>
      <c r="L10" s="28">
        <v>0</v>
      </c>
      <c r="M10" s="28">
        <v>0</v>
      </c>
    </row>
    <row r="11" spans="1:13" ht="28.8" x14ac:dyDescent="0.3">
      <c r="A11" s="34">
        <v>1111819</v>
      </c>
      <c r="B11" s="34">
        <v>1111819</v>
      </c>
      <c r="C11" s="26" t="s">
        <v>232</v>
      </c>
      <c r="D11" s="26" t="s">
        <v>104</v>
      </c>
      <c r="E11" s="27">
        <v>560360.82000000123</v>
      </c>
      <c r="F11" s="27">
        <v>0</v>
      </c>
      <c r="G11" s="27">
        <v>560360.82000000123</v>
      </c>
      <c r="H11" s="27">
        <v>0</v>
      </c>
      <c r="I11" s="27">
        <v>0</v>
      </c>
      <c r="J11" s="27">
        <v>560360.82000000123</v>
      </c>
      <c r="K11" s="27">
        <v>560360.82000000123</v>
      </c>
      <c r="L11" s="28">
        <v>0</v>
      </c>
      <c r="M11" s="28">
        <v>0</v>
      </c>
    </row>
    <row r="12" spans="1:13" ht="28.8" x14ac:dyDescent="0.3">
      <c r="A12" s="34">
        <v>1111819</v>
      </c>
      <c r="B12" s="34">
        <v>1126438</v>
      </c>
      <c r="C12" s="26" t="s">
        <v>1332</v>
      </c>
      <c r="D12" s="26" t="s">
        <v>60</v>
      </c>
      <c r="E12" s="27">
        <v>1248190.04</v>
      </c>
      <c r="F12" s="27">
        <v>1033368.6800000002</v>
      </c>
      <c r="G12" s="27">
        <v>215014.79000000004</v>
      </c>
      <c r="H12" s="27">
        <v>193.43</v>
      </c>
      <c r="I12" s="27">
        <v>0</v>
      </c>
      <c r="J12" s="27">
        <v>214821.36000000004</v>
      </c>
      <c r="K12" s="27">
        <v>214821.36000000004</v>
      </c>
      <c r="L12" s="28">
        <v>1040745.185546875</v>
      </c>
      <c r="M12" s="28">
        <v>1498143.09765625</v>
      </c>
    </row>
    <row r="13" spans="1:13" ht="28.8" x14ac:dyDescent="0.3">
      <c r="A13" s="34">
        <v>1111819</v>
      </c>
      <c r="B13" s="34">
        <v>1126441</v>
      </c>
      <c r="C13" s="26" t="s">
        <v>1333</v>
      </c>
      <c r="D13" s="26" t="s">
        <v>60</v>
      </c>
      <c r="E13" s="27">
        <v>2342895.35</v>
      </c>
      <c r="F13" s="27">
        <v>1895282.1999999997</v>
      </c>
      <c r="G13" s="27">
        <v>1928213.61</v>
      </c>
      <c r="H13" s="27">
        <v>1480600.46</v>
      </c>
      <c r="I13" s="27">
        <v>0</v>
      </c>
      <c r="J13" s="27">
        <v>447613.14999999997</v>
      </c>
      <c r="K13" s="27">
        <v>447613.14999999997</v>
      </c>
      <c r="L13" s="28">
        <v>1905096.921875</v>
      </c>
      <c r="M13" s="28">
        <v>2082942.408203125</v>
      </c>
    </row>
    <row r="14" spans="1:13" ht="28.8" x14ac:dyDescent="0.3">
      <c r="A14" s="34">
        <v>1111819</v>
      </c>
      <c r="B14" s="34">
        <v>1126443</v>
      </c>
      <c r="C14" s="26" t="s">
        <v>1334</v>
      </c>
      <c r="D14" s="26" t="s">
        <v>60</v>
      </c>
      <c r="E14" s="27">
        <v>364375.63</v>
      </c>
      <c r="F14" s="27">
        <v>364375.63000000006</v>
      </c>
      <c r="G14" s="27">
        <v>991.97999999996318</v>
      </c>
      <c r="H14" s="27">
        <v>991.98</v>
      </c>
      <c r="I14" s="27">
        <v>0</v>
      </c>
      <c r="J14" s="27">
        <v>-3.0013325158506632E-11</v>
      </c>
      <c r="K14" s="27">
        <v>-3.6834535421803594E-11</v>
      </c>
      <c r="L14" s="28">
        <v>363258.66931152344</v>
      </c>
      <c r="M14" s="28">
        <v>406885.70556640625</v>
      </c>
    </row>
    <row r="15" spans="1:13" ht="28.8" x14ac:dyDescent="0.3">
      <c r="A15" s="34">
        <v>1111819</v>
      </c>
      <c r="B15" s="34">
        <v>1127589</v>
      </c>
      <c r="C15" s="26" t="s">
        <v>298</v>
      </c>
      <c r="D15" s="26" t="s">
        <v>100</v>
      </c>
      <c r="E15" s="27">
        <v>760146</v>
      </c>
      <c r="F15" s="27">
        <v>209467.63999999998</v>
      </c>
      <c r="G15" s="27">
        <v>586385.78</v>
      </c>
      <c r="H15" s="27">
        <v>35707.42</v>
      </c>
      <c r="I15" s="27">
        <v>0</v>
      </c>
      <c r="J15" s="27">
        <v>550678.36</v>
      </c>
      <c r="K15" s="27">
        <v>550678.3600000001</v>
      </c>
      <c r="L15" s="28">
        <v>391713</v>
      </c>
      <c r="M15" s="28">
        <v>0</v>
      </c>
    </row>
    <row r="16" spans="1:13" ht="28.8" x14ac:dyDescent="0.3">
      <c r="A16" s="34">
        <v>1111819</v>
      </c>
      <c r="B16" s="34">
        <v>1127590</v>
      </c>
      <c r="C16" s="26" t="s">
        <v>244</v>
      </c>
      <c r="D16" s="26" t="s">
        <v>1241</v>
      </c>
      <c r="E16" s="27">
        <v>409594</v>
      </c>
      <c r="F16" s="27">
        <v>235859.80000000002</v>
      </c>
      <c r="G16" s="27">
        <v>225438.70999999996</v>
      </c>
      <c r="H16" s="27">
        <v>51704.51</v>
      </c>
      <c r="I16" s="27">
        <v>0</v>
      </c>
      <c r="J16" s="27">
        <v>173734.19999999995</v>
      </c>
      <c r="K16" s="27">
        <v>173734.19999999995</v>
      </c>
      <c r="L16" s="28">
        <v>409594</v>
      </c>
      <c r="M16" s="28">
        <v>0</v>
      </c>
    </row>
    <row r="17" spans="1:13" x14ac:dyDescent="0.3">
      <c r="A17" s="34">
        <v>1124986</v>
      </c>
      <c r="B17" s="34">
        <v>1124986</v>
      </c>
      <c r="C17" s="26" t="s">
        <v>237</v>
      </c>
      <c r="D17" s="26" t="s">
        <v>1335</v>
      </c>
      <c r="E17" s="27">
        <v>835183.59</v>
      </c>
      <c r="F17" s="27">
        <v>0</v>
      </c>
      <c r="G17" s="27">
        <v>835183.59</v>
      </c>
      <c r="H17" s="27">
        <v>0</v>
      </c>
      <c r="I17" s="27">
        <v>0</v>
      </c>
      <c r="J17" s="27">
        <v>835183.59</v>
      </c>
      <c r="K17" s="27">
        <v>835183.59</v>
      </c>
      <c r="L17" s="28">
        <v>4370500</v>
      </c>
      <c r="M17" s="28">
        <v>0</v>
      </c>
    </row>
    <row r="18" spans="1:13" ht="28.8" x14ac:dyDescent="0.3">
      <c r="A18" s="34">
        <v>1127270</v>
      </c>
      <c r="B18" s="34">
        <v>1127270</v>
      </c>
      <c r="C18" s="26" t="s">
        <v>831</v>
      </c>
      <c r="D18" s="26" t="s">
        <v>57</v>
      </c>
      <c r="E18" s="27">
        <v>74173.87999999999</v>
      </c>
      <c r="F18" s="27">
        <v>0</v>
      </c>
      <c r="G18" s="27">
        <v>74173.87999999999</v>
      </c>
      <c r="H18" s="27">
        <v>0</v>
      </c>
      <c r="I18" s="27">
        <v>0</v>
      </c>
      <c r="J18" s="27">
        <v>74173.87999999999</v>
      </c>
      <c r="K18" s="27">
        <v>74173.87999999999</v>
      </c>
      <c r="L18" s="28">
        <v>0</v>
      </c>
      <c r="M18" s="28">
        <v>0</v>
      </c>
    </row>
    <row r="19" spans="1:13" ht="28.8" x14ac:dyDescent="0.3">
      <c r="A19" s="34">
        <v>1127270</v>
      </c>
      <c r="B19" s="34">
        <v>1130455</v>
      </c>
      <c r="C19" s="26" t="s">
        <v>890</v>
      </c>
      <c r="D19" s="26" t="s">
        <v>1285</v>
      </c>
      <c r="E19" s="27">
        <v>362059.57999999996</v>
      </c>
      <c r="F19" s="27">
        <v>362059.57999999996</v>
      </c>
      <c r="G19" s="27">
        <v>9.0949470177292824E-12</v>
      </c>
      <c r="H19" s="27">
        <v>0</v>
      </c>
      <c r="I19" s="27">
        <v>0</v>
      </c>
      <c r="J19" s="27">
        <v>0</v>
      </c>
      <c r="K19" s="27">
        <v>9.0949470177292824E-12</v>
      </c>
      <c r="L19" s="28">
        <v>264000</v>
      </c>
      <c r="M19" s="28">
        <v>0</v>
      </c>
    </row>
    <row r="20" spans="1:13" ht="28.8" x14ac:dyDescent="0.3">
      <c r="A20" s="34">
        <v>1129584</v>
      </c>
      <c r="B20" s="34">
        <v>1129584</v>
      </c>
      <c r="C20" s="26" t="s">
        <v>248</v>
      </c>
      <c r="D20" s="26" t="s">
        <v>112</v>
      </c>
      <c r="E20" s="27">
        <v>3096478.6799999997</v>
      </c>
      <c r="F20" s="27">
        <v>0</v>
      </c>
      <c r="G20" s="27">
        <v>3096478.6799999997</v>
      </c>
      <c r="H20" s="27">
        <v>0</v>
      </c>
      <c r="I20" s="27">
        <v>0</v>
      </c>
      <c r="J20" s="27">
        <v>3096478.6799999997</v>
      </c>
      <c r="K20" s="27">
        <v>3096478.6799999997</v>
      </c>
      <c r="L20" s="28">
        <v>0</v>
      </c>
      <c r="M20" s="28">
        <v>0</v>
      </c>
    </row>
    <row r="21" spans="1:13" ht="28.8" x14ac:dyDescent="0.3">
      <c r="A21" s="34">
        <v>1129584</v>
      </c>
      <c r="B21" s="34">
        <v>1132218</v>
      </c>
      <c r="C21" s="26" t="s">
        <v>1287</v>
      </c>
      <c r="D21" s="26" t="s">
        <v>34</v>
      </c>
      <c r="E21" s="27">
        <v>3779770.8299999996</v>
      </c>
      <c r="F21" s="27">
        <v>3764770.8299999996</v>
      </c>
      <c r="G21" s="27">
        <v>269332.67000000016</v>
      </c>
      <c r="H21" s="27">
        <v>254332.67</v>
      </c>
      <c r="I21" s="27">
        <v>0</v>
      </c>
      <c r="J21" s="27">
        <v>14999.999999999971</v>
      </c>
      <c r="K21" s="27">
        <v>15000.000000000135</v>
      </c>
      <c r="L21" s="28">
        <v>3771500</v>
      </c>
      <c r="M21" s="28">
        <v>4500000</v>
      </c>
    </row>
    <row r="22" spans="1:13" ht="28.8" x14ac:dyDescent="0.3">
      <c r="A22" s="34">
        <v>1129584</v>
      </c>
      <c r="B22" s="34">
        <v>1132949</v>
      </c>
      <c r="C22" s="26" t="s">
        <v>941</v>
      </c>
      <c r="D22" s="26" t="s">
        <v>1125</v>
      </c>
      <c r="E22" s="27">
        <v>203316</v>
      </c>
      <c r="F22" s="27">
        <v>193315.02000000002</v>
      </c>
      <c r="G22" s="27">
        <v>27948.109999999986</v>
      </c>
      <c r="H22" s="27">
        <v>17947.13</v>
      </c>
      <c r="I22" s="27">
        <v>0</v>
      </c>
      <c r="J22" s="27">
        <v>10000.979999999981</v>
      </c>
      <c r="K22" s="27">
        <v>10000.979999999985</v>
      </c>
      <c r="L22" s="28">
        <v>150000</v>
      </c>
      <c r="M22" s="28">
        <v>0</v>
      </c>
    </row>
    <row r="23" spans="1:13" ht="28.8" x14ac:dyDescent="0.3">
      <c r="A23" s="34">
        <v>1129584</v>
      </c>
      <c r="B23" s="34">
        <v>1133864</v>
      </c>
      <c r="C23" s="26" t="s">
        <v>1288</v>
      </c>
      <c r="D23" s="26" t="s">
        <v>131</v>
      </c>
      <c r="E23" s="27">
        <v>347559.23</v>
      </c>
      <c r="F23" s="27">
        <v>347559.23</v>
      </c>
      <c r="G23" s="27">
        <v>-9.0949470177292824E-13</v>
      </c>
      <c r="H23" s="27">
        <v>0</v>
      </c>
      <c r="I23" s="27">
        <v>0</v>
      </c>
      <c r="J23" s="27">
        <v>0</v>
      </c>
      <c r="K23" s="27">
        <v>-9.0949470177292824E-13</v>
      </c>
      <c r="L23" s="28">
        <v>575000</v>
      </c>
      <c r="M23" s="28">
        <v>0</v>
      </c>
    </row>
    <row r="24" spans="1:13" ht="28.8" x14ac:dyDescent="0.3">
      <c r="A24" s="34">
        <v>1129584</v>
      </c>
      <c r="B24" s="34">
        <v>1134845</v>
      </c>
      <c r="C24" s="26" t="s">
        <v>969</v>
      </c>
      <c r="D24" s="26" t="s">
        <v>22</v>
      </c>
      <c r="E24" s="27">
        <v>47771.12</v>
      </c>
      <c r="F24" s="27">
        <v>47771.12</v>
      </c>
      <c r="G24" s="27">
        <v>-1.8189894035458565E-12</v>
      </c>
      <c r="H24" s="27">
        <v>0</v>
      </c>
      <c r="I24" s="27">
        <v>0</v>
      </c>
      <c r="J24" s="27">
        <v>0</v>
      </c>
      <c r="K24" s="27">
        <v>-1.8189894035458565E-12</v>
      </c>
      <c r="L24" s="28">
        <v>40000</v>
      </c>
      <c r="M24" s="28">
        <v>0</v>
      </c>
    </row>
    <row r="25" spans="1:13" ht="28.8" x14ac:dyDescent="0.3">
      <c r="A25" s="34">
        <v>1129584</v>
      </c>
      <c r="B25" s="34">
        <v>1136087</v>
      </c>
      <c r="C25" s="26" t="s">
        <v>981</v>
      </c>
      <c r="D25" s="26" t="s">
        <v>47</v>
      </c>
      <c r="E25" s="27">
        <v>640000</v>
      </c>
      <c r="F25" s="27">
        <v>468199.02</v>
      </c>
      <c r="G25" s="27">
        <v>640000</v>
      </c>
      <c r="H25" s="27">
        <v>468199.02</v>
      </c>
      <c r="I25" s="27">
        <v>0</v>
      </c>
      <c r="J25" s="27">
        <v>171800.97999999998</v>
      </c>
      <c r="K25" s="27">
        <v>171800.97999999998</v>
      </c>
      <c r="L25" s="28">
        <v>640000</v>
      </c>
      <c r="M25" s="28">
        <v>390000</v>
      </c>
    </row>
    <row r="26" spans="1:13" ht="28.8" x14ac:dyDescent="0.3">
      <c r="A26" s="34">
        <v>1129584</v>
      </c>
      <c r="B26" s="34">
        <v>1136631</v>
      </c>
      <c r="C26" s="26" t="s">
        <v>353</v>
      </c>
      <c r="D26" s="26" t="s">
        <v>36</v>
      </c>
      <c r="E26" s="27">
        <v>100000</v>
      </c>
      <c r="F26" s="27">
        <v>0</v>
      </c>
      <c r="G26" s="27">
        <v>100000</v>
      </c>
      <c r="H26" s="27">
        <v>0</v>
      </c>
      <c r="I26" s="27">
        <v>0</v>
      </c>
      <c r="J26" s="27">
        <v>100000</v>
      </c>
      <c r="K26" s="27">
        <v>100000</v>
      </c>
      <c r="L26" s="28">
        <v>40000</v>
      </c>
      <c r="M26" s="28">
        <v>0</v>
      </c>
    </row>
    <row r="27" spans="1:13" ht="28.8" x14ac:dyDescent="0.3">
      <c r="A27" s="34">
        <v>1129584</v>
      </c>
      <c r="B27" s="34">
        <v>1136633</v>
      </c>
      <c r="C27" s="26" t="s">
        <v>1289</v>
      </c>
      <c r="D27" s="26" t="s">
        <v>34</v>
      </c>
      <c r="E27" s="27">
        <v>60000</v>
      </c>
      <c r="F27" s="27">
        <v>27049.57</v>
      </c>
      <c r="G27" s="27">
        <v>60000</v>
      </c>
      <c r="H27" s="27">
        <v>27049.57</v>
      </c>
      <c r="I27" s="27">
        <v>0</v>
      </c>
      <c r="J27" s="27">
        <v>32950.43</v>
      </c>
      <c r="K27" s="27">
        <v>32950.43</v>
      </c>
      <c r="L27" s="28">
        <v>40000</v>
      </c>
      <c r="M27" s="28">
        <v>0</v>
      </c>
    </row>
    <row r="28" spans="1:13" ht="28.8" x14ac:dyDescent="0.3">
      <c r="A28" s="34">
        <v>1129584</v>
      </c>
      <c r="B28" s="34">
        <v>1136972</v>
      </c>
      <c r="C28" s="26" t="s">
        <v>989</v>
      </c>
      <c r="D28" s="26" t="s">
        <v>1239</v>
      </c>
      <c r="E28" s="27">
        <v>78000</v>
      </c>
      <c r="F28" s="27">
        <v>66007.28</v>
      </c>
      <c r="G28" s="27">
        <v>78000</v>
      </c>
      <c r="H28" s="27">
        <v>66007.28</v>
      </c>
      <c r="I28" s="27">
        <v>0</v>
      </c>
      <c r="J28" s="27">
        <v>11992.720000000001</v>
      </c>
      <c r="K28" s="27">
        <v>11992.720000000001</v>
      </c>
      <c r="L28" s="28">
        <v>30000</v>
      </c>
      <c r="M28" s="28">
        <v>0</v>
      </c>
    </row>
    <row r="29" spans="1:13" ht="28.8" x14ac:dyDescent="0.3">
      <c r="A29" s="34">
        <v>1129584</v>
      </c>
      <c r="B29" s="34">
        <v>1137364</v>
      </c>
      <c r="C29" s="26" t="s">
        <v>1290</v>
      </c>
      <c r="D29" s="26" t="s">
        <v>1237</v>
      </c>
      <c r="E29" s="27">
        <v>60000</v>
      </c>
      <c r="F29" s="27">
        <v>32781.29</v>
      </c>
      <c r="G29" s="27">
        <v>60000</v>
      </c>
      <c r="H29" s="27">
        <v>32781.29</v>
      </c>
      <c r="I29" s="27">
        <v>32781.300000000003</v>
      </c>
      <c r="J29" s="27">
        <v>-5562.5900000000038</v>
      </c>
      <c r="K29" s="27">
        <v>-5562.5900000000038</v>
      </c>
      <c r="L29" s="28">
        <v>20000</v>
      </c>
      <c r="M29" s="28">
        <v>0</v>
      </c>
    </row>
    <row r="30" spans="1:13" ht="28.8" x14ac:dyDescent="0.3">
      <c r="A30" s="34">
        <v>1129584</v>
      </c>
      <c r="B30" s="34">
        <v>1137509</v>
      </c>
      <c r="C30" s="26" t="s">
        <v>365</v>
      </c>
      <c r="D30" s="26" t="s">
        <v>22</v>
      </c>
      <c r="E30" s="27">
        <v>630000</v>
      </c>
      <c r="F30" s="27">
        <v>209054.9</v>
      </c>
      <c r="G30" s="27">
        <v>630000</v>
      </c>
      <c r="H30" s="27">
        <v>209054.9</v>
      </c>
      <c r="I30" s="27">
        <v>0</v>
      </c>
      <c r="J30" s="27">
        <v>420945.1</v>
      </c>
      <c r="K30" s="27">
        <v>420945.1</v>
      </c>
      <c r="L30" s="28">
        <v>630000</v>
      </c>
      <c r="M30" s="28">
        <v>0</v>
      </c>
    </row>
    <row r="31" spans="1:13" ht="28.8" x14ac:dyDescent="0.3">
      <c r="A31" s="34">
        <v>1129584</v>
      </c>
      <c r="B31" s="34">
        <v>1137572</v>
      </c>
      <c r="C31" s="26" t="s">
        <v>366</v>
      </c>
      <c r="D31" s="26" t="s">
        <v>30</v>
      </c>
      <c r="E31" s="27">
        <v>20000</v>
      </c>
      <c r="F31" s="27">
        <v>0</v>
      </c>
      <c r="G31" s="27">
        <v>20000</v>
      </c>
      <c r="H31" s="27">
        <v>0</v>
      </c>
      <c r="I31" s="27">
        <v>0</v>
      </c>
      <c r="J31" s="27">
        <v>20000</v>
      </c>
      <c r="K31" s="27">
        <v>20000</v>
      </c>
      <c r="L31" s="28">
        <v>20000</v>
      </c>
      <c r="M31" s="28">
        <v>0</v>
      </c>
    </row>
    <row r="32" spans="1:13" ht="28.8" x14ac:dyDescent="0.3">
      <c r="A32" s="34">
        <v>1129584</v>
      </c>
      <c r="B32" s="34">
        <v>1137577</v>
      </c>
      <c r="C32" s="26" t="s">
        <v>1291</v>
      </c>
      <c r="D32" s="26" t="s">
        <v>38</v>
      </c>
      <c r="E32" s="27">
        <v>155000</v>
      </c>
      <c r="F32" s="27">
        <v>0</v>
      </c>
      <c r="G32" s="27">
        <v>155000</v>
      </c>
      <c r="H32" s="27">
        <v>0</v>
      </c>
      <c r="I32" s="27">
        <v>0</v>
      </c>
      <c r="J32" s="27">
        <v>155000</v>
      </c>
      <c r="K32" s="27">
        <v>155000</v>
      </c>
      <c r="L32" s="28">
        <v>155000</v>
      </c>
      <c r="M32" s="28">
        <v>0</v>
      </c>
    </row>
    <row r="33" spans="1:13" ht="28.8" x14ac:dyDescent="0.3">
      <c r="A33" s="34">
        <v>1129584</v>
      </c>
      <c r="B33" s="34">
        <v>1137584</v>
      </c>
      <c r="C33" s="26" t="s">
        <v>368</v>
      </c>
      <c r="D33" s="26" t="s">
        <v>57</v>
      </c>
      <c r="E33" s="27">
        <v>76000</v>
      </c>
      <c r="F33" s="27">
        <v>41832.959999999999</v>
      </c>
      <c r="G33" s="27">
        <v>76000</v>
      </c>
      <c r="H33" s="27">
        <v>41832.959999999999</v>
      </c>
      <c r="I33" s="27">
        <v>0</v>
      </c>
      <c r="J33" s="27">
        <v>34167.040000000001</v>
      </c>
      <c r="K33" s="27">
        <v>34167.040000000001</v>
      </c>
      <c r="L33" s="28">
        <v>76000</v>
      </c>
      <c r="M33" s="28">
        <v>0</v>
      </c>
    </row>
    <row r="34" spans="1:13" ht="28.8" x14ac:dyDescent="0.3">
      <c r="A34" s="34">
        <v>1129584</v>
      </c>
      <c r="B34" s="34">
        <v>1137860</v>
      </c>
      <c r="C34" s="26" t="s">
        <v>1292</v>
      </c>
      <c r="D34" s="26" t="s">
        <v>120</v>
      </c>
      <c r="E34" s="27">
        <v>100000</v>
      </c>
      <c r="F34" s="27">
        <v>6511.62</v>
      </c>
      <c r="G34" s="27">
        <v>100000</v>
      </c>
      <c r="H34" s="27">
        <v>6511.62</v>
      </c>
      <c r="I34" s="27">
        <v>0</v>
      </c>
      <c r="J34" s="27">
        <v>93488.38</v>
      </c>
      <c r="K34" s="27">
        <v>93488.38</v>
      </c>
      <c r="L34" s="28">
        <v>100000</v>
      </c>
      <c r="M34" s="28">
        <v>0</v>
      </c>
    </row>
    <row r="35" spans="1:13" ht="28.8" x14ac:dyDescent="0.3">
      <c r="A35" s="34">
        <v>1129585</v>
      </c>
      <c r="B35" s="34">
        <v>1129585</v>
      </c>
      <c r="C35" s="26" t="s">
        <v>249</v>
      </c>
      <c r="D35" s="26" t="s">
        <v>38</v>
      </c>
      <c r="E35" s="27">
        <v>661068.12999999896</v>
      </c>
      <c r="F35" s="27">
        <v>0</v>
      </c>
      <c r="G35" s="27">
        <v>661068.12999999896</v>
      </c>
      <c r="H35" s="27">
        <v>0</v>
      </c>
      <c r="I35" s="27">
        <v>0</v>
      </c>
      <c r="J35" s="27">
        <v>661068.12999999896</v>
      </c>
      <c r="K35" s="27">
        <v>661068.12999999896</v>
      </c>
      <c r="L35" s="28">
        <v>0</v>
      </c>
      <c r="M35" s="28">
        <v>0</v>
      </c>
    </row>
    <row r="36" spans="1:13" ht="28.8" x14ac:dyDescent="0.3">
      <c r="A36" s="34">
        <v>1129585</v>
      </c>
      <c r="B36" s="34">
        <v>1129714</v>
      </c>
      <c r="C36" s="26" t="s">
        <v>229</v>
      </c>
      <c r="D36" s="26" t="s">
        <v>75</v>
      </c>
      <c r="E36" s="27">
        <v>845190</v>
      </c>
      <c r="F36" s="27">
        <v>235176.7</v>
      </c>
      <c r="G36" s="27">
        <v>845190</v>
      </c>
      <c r="H36" s="27">
        <v>235176.7</v>
      </c>
      <c r="I36" s="27">
        <v>0</v>
      </c>
      <c r="J36" s="27">
        <v>610013.29999999993</v>
      </c>
      <c r="K36" s="27">
        <v>610013.29999999993</v>
      </c>
      <c r="L36" s="28">
        <v>4675000</v>
      </c>
      <c r="M36" s="28">
        <v>5050000</v>
      </c>
    </row>
    <row r="37" spans="1:13" ht="28.8" x14ac:dyDescent="0.3">
      <c r="A37" s="34">
        <v>1129585</v>
      </c>
      <c r="B37" s="34">
        <v>1133219</v>
      </c>
      <c r="C37" s="26" t="s">
        <v>304</v>
      </c>
      <c r="D37" s="26" t="s">
        <v>38</v>
      </c>
      <c r="E37" s="27">
        <v>4880000</v>
      </c>
      <c r="F37" s="27">
        <v>4728758</v>
      </c>
      <c r="G37" s="27">
        <v>156049.08000000007</v>
      </c>
      <c r="H37" s="27">
        <v>4807.08</v>
      </c>
      <c r="I37" s="27">
        <v>0</v>
      </c>
      <c r="J37" s="27">
        <v>151242</v>
      </c>
      <c r="K37" s="27">
        <v>151242.00000000009</v>
      </c>
      <c r="L37" s="28">
        <v>4880000</v>
      </c>
      <c r="M37" s="28">
        <v>5700000</v>
      </c>
    </row>
    <row r="38" spans="1:13" ht="28.8" x14ac:dyDescent="0.3">
      <c r="A38" s="34">
        <v>1129585</v>
      </c>
      <c r="B38" s="34">
        <v>1133220</v>
      </c>
      <c r="C38" s="26" t="s">
        <v>305</v>
      </c>
      <c r="D38" s="26" t="s">
        <v>38</v>
      </c>
      <c r="E38" s="27">
        <v>4763000</v>
      </c>
      <c r="F38" s="27">
        <v>4447489.29</v>
      </c>
      <c r="G38" s="27">
        <v>4248262.8</v>
      </c>
      <c r="H38" s="27">
        <v>3932752.09</v>
      </c>
      <c r="I38" s="27">
        <v>0</v>
      </c>
      <c r="J38" s="27">
        <v>315510.70999999996</v>
      </c>
      <c r="K38" s="27">
        <v>315510.70999999996</v>
      </c>
      <c r="L38" s="28">
        <v>4450000</v>
      </c>
      <c r="M38" s="28">
        <v>4300000</v>
      </c>
    </row>
    <row r="39" spans="1:13" ht="28.8" x14ac:dyDescent="0.3">
      <c r="A39" s="34">
        <v>1129585</v>
      </c>
      <c r="B39" s="34">
        <v>1133757</v>
      </c>
      <c r="C39" s="26" t="s">
        <v>309</v>
      </c>
      <c r="D39" s="26" t="s">
        <v>38</v>
      </c>
      <c r="E39" s="27">
        <v>3390000.07</v>
      </c>
      <c r="F39" s="27">
        <v>3234050.61</v>
      </c>
      <c r="G39" s="27">
        <v>2464244.59</v>
      </c>
      <c r="H39" s="27">
        <v>2308295.13</v>
      </c>
      <c r="I39" s="27">
        <v>0</v>
      </c>
      <c r="J39" s="27">
        <v>155949.45999999996</v>
      </c>
      <c r="K39" s="27">
        <v>155949.45999999996</v>
      </c>
      <c r="L39" s="28">
        <v>3235000</v>
      </c>
      <c r="M39" s="28">
        <v>2900000</v>
      </c>
    </row>
    <row r="40" spans="1:13" ht="28.8" x14ac:dyDescent="0.3">
      <c r="A40" s="34">
        <v>1129585</v>
      </c>
      <c r="B40" s="34">
        <v>1134005</v>
      </c>
      <c r="C40" s="26" t="s">
        <v>972</v>
      </c>
      <c r="D40" s="26" t="s">
        <v>38</v>
      </c>
      <c r="E40" s="27">
        <v>0</v>
      </c>
      <c r="F40" s="27">
        <v>0</v>
      </c>
      <c r="G40" s="27">
        <v>0</v>
      </c>
      <c r="H40" s="27">
        <v>0</v>
      </c>
      <c r="I40" s="27">
        <v>0</v>
      </c>
      <c r="J40" s="27">
        <v>0</v>
      </c>
      <c r="K40" s="27">
        <v>0</v>
      </c>
      <c r="L40" s="28">
        <v>300000</v>
      </c>
      <c r="M40" s="28">
        <v>0</v>
      </c>
    </row>
    <row r="41" spans="1:13" ht="28.8" x14ac:dyDescent="0.3">
      <c r="A41" s="34">
        <v>1129585</v>
      </c>
      <c r="B41" s="34">
        <v>1134006</v>
      </c>
      <c r="C41" s="26" t="s">
        <v>973</v>
      </c>
      <c r="D41" s="26" t="s">
        <v>38</v>
      </c>
      <c r="E41" s="27">
        <v>0</v>
      </c>
      <c r="F41" s="27">
        <v>0</v>
      </c>
      <c r="G41" s="27">
        <v>0</v>
      </c>
      <c r="H41" s="27">
        <v>0</v>
      </c>
      <c r="I41" s="27">
        <v>0</v>
      </c>
      <c r="J41" s="27">
        <v>0</v>
      </c>
      <c r="K41" s="27">
        <v>0</v>
      </c>
      <c r="L41" s="28">
        <v>300000</v>
      </c>
      <c r="M41" s="28">
        <v>0</v>
      </c>
    </row>
    <row r="42" spans="1:13" ht="28.8" x14ac:dyDescent="0.3">
      <c r="A42" s="34">
        <v>1129585</v>
      </c>
      <c r="B42" s="34">
        <v>1136086</v>
      </c>
      <c r="C42" s="26" t="s">
        <v>337</v>
      </c>
      <c r="D42" s="26" t="s">
        <v>131</v>
      </c>
      <c r="E42" s="27">
        <v>877846</v>
      </c>
      <c r="F42" s="27">
        <v>145014.92000000001</v>
      </c>
      <c r="G42" s="27">
        <v>877846</v>
      </c>
      <c r="H42" s="27">
        <v>145014.92000000001</v>
      </c>
      <c r="I42" s="27">
        <v>0</v>
      </c>
      <c r="J42" s="27">
        <v>732831.08</v>
      </c>
      <c r="K42" s="27">
        <v>732831.08</v>
      </c>
      <c r="L42" s="28">
        <v>5972000</v>
      </c>
      <c r="M42" s="28">
        <v>0</v>
      </c>
    </row>
    <row r="43" spans="1:13" ht="28.8" x14ac:dyDescent="0.3">
      <c r="A43" s="34">
        <v>1129585</v>
      </c>
      <c r="B43" s="34">
        <v>1136351</v>
      </c>
      <c r="C43" s="26" t="s">
        <v>1293</v>
      </c>
      <c r="D43" s="26" t="s">
        <v>38</v>
      </c>
      <c r="E43" s="27">
        <v>300000</v>
      </c>
      <c r="F43" s="27">
        <v>102546.05</v>
      </c>
      <c r="G43" s="27">
        <v>300000</v>
      </c>
      <c r="H43" s="27">
        <v>102546.05</v>
      </c>
      <c r="I43" s="27">
        <v>0</v>
      </c>
      <c r="J43" s="27">
        <v>197453.95</v>
      </c>
      <c r="K43" s="27">
        <v>197453.95</v>
      </c>
      <c r="L43" s="28">
        <v>300000</v>
      </c>
      <c r="M43" s="28">
        <v>0</v>
      </c>
    </row>
    <row r="44" spans="1:13" ht="28.8" x14ac:dyDescent="0.3">
      <c r="A44" s="34">
        <v>1129585</v>
      </c>
      <c r="B44" s="34">
        <v>1136352</v>
      </c>
      <c r="C44" s="26" t="s">
        <v>347</v>
      </c>
      <c r="D44" s="26" t="s">
        <v>38</v>
      </c>
      <c r="E44" s="27">
        <v>3127798</v>
      </c>
      <c r="F44" s="27">
        <v>2156750.5</v>
      </c>
      <c r="G44" s="27">
        <v>3127798</v>
      </c>
      <c r="H44" s="27">
        <v>2156750.5</v>
      </c>
      <c r="I44" s="27">
        <v>73.03</v>
      </c>
      <c r="J44" s="27">
        <v>970974.47</v>
      </c>
      <c r="K44" s="27">
        <v>970974.47</v>
      </c>
      <c r="L44" s="28">
        <v>3026000</v>
      </c>
      <c r="M44" s="28">
        <v>3067000</v>
      </c>
    </row>
    <row r="45" spans="1:13" ht="28.8" x14ac:dyDescent="0.3">
      <c r="A45" s="34">
        <v>1129585</v>
      </c>
      <c r="B45" s="34">
        <v>1136934</v>
      </c>
      <c r="C45" s="26" t="s">
        <v>1294</v>
      </c>
      <c r="D45" s="26" t="s">
        <v>38</v>
      </c>
      <c r="E45" s="27">
        <v>212037.91999999998</v>
      </c>
      <c r="F45" s="27">
        <v>212037.92</v>
      </c>
      <c r="G45" s="27">
        <v>212037.91999999998</v>
      </c>
      <c r="H45" s="27">
        <v>212037.92</v>
      </c>
      <c r="I45" s="27">
        <v>0</v>
      </c>
      <c r="J45" s="27">
        <v>-2.9103830456733704E-11</v>
      </c>
      <c r="K45" s="27">
        <v>-2.9103830456733704E-11</v>
      </c>
      <c r="L45" s="28">
        <v>500000</v>
      </c>
      <c r="M45" s="28">
        <v>0</v>
      </c>
    </row>
    <row r="46" spans="1:13" ht="28.8" x14ac:dyDescent="0.3">
      <c r="A46" s="34">
        <v>1129585</v>
      </c>
      <c r="B46" s="34">
        <v>1136935</v>
      </c>
      <c r="C46" s="26" t="s">
        <v>988</v>
      </c>
      <c r="D46" s="26" t="s">
        <v>38</v>
      </c>
      <c r="E46" s="27">
        <v>326359.81</v>
      </c>
      <c r="F46" s="27">
        <v>326359.81</v>
      </c>
      <c r="G46" s="27">
        <v>326359.81</v>
      </c>
      <c r="H46" s="27">
        <v>326359.81</v>
      </c>
      <c r="I46" s="27">
        <v>0</v>
      </c>
      <c r="J46" s="27">
        <v>0</v>
      </c>
      <c r="K46" s="27">
        <v>0</v>
      </c>
      <c r="L46" s="28">
        <v>500000</v>
      </c>
      <c r="M46" s="28">
        <v>0</v>
      </c>
    </row>
    <row r="47" spans="1:13" ht="28.8" x14ac:dyDescent="0.3">
      <c r="A47" s="34">
        <v>1129585</v>
      </c>
      <c r="B47" s="34">
        <v>1137078</v>
      </c>
      <c r="C47" s="26" t="s">
        <v>1295</v>
      </c>
      <c r="D47" s="26" t="s">
        <v>38</v>
      </c>
      <c r="E47" s="27">
        <v>315925.34000000003</v>
      </c>
      <c r="F47" s="27">
        <v>315925.34000000003</v>
      </c>
      <c r="G47" s="27">
        <v>315925.34000000003</v>
      </c>
      <c r="H47" s="27">
        <v>315925.34000000003</v>
      </c>
      <c r="I47" s="27">
        <v>0</v>
      </c>
      <c r="J47" s="27">
        <v>0</v>
      </c>
      <c r="K47" s="27">
        <v>0</v>
      </c>
      <c r="L47" s="28">
        <v>300000</v>
      </c>
      <c r="M47" s="28">
        <v>0</v>
      </c>
    </row>
    <row r="48" spans="1:13" ht="28.8" x14ac:dyDescent="0.3">
      <c r="A48" s="34">
        <v>1129585</v>
      </c>
      <c r="B48" s="34">
        <v>1137510</v>
      </c>
      <c r="C48" s="26" t="s">
        <v>994</v>
      </c>
      <c r="D48" s="26" t="s">
        <v>38</v>
      </c>
      <c r="E48" s="27">
        <v>141309.41</v>
      </c>
      <c r="F48" s="27">
        <v>141309.41</v>
      </c>
      <c r="G48" s="27">
        <v>141309.41</v>
      </c>
      <c r="H48" s="27">
        <v>141309.41</v>
      </c>
      <c r="I48" s="27">
        <v>0</v>
      </c>
      <c r="J48" s="27">
        <v>0</v>
      </c>
      <c r="K48" s="27">
        <v>0</v>
      </c>
      <c r="L48" s="28">
        <v>120000</v>
      </c>
      <c r="M48" s="28">
        <v>0</v>
      </c>
    </row>
    <row r="49" spans="1:13" ht="28.8" x14ac:dyDescent="0.3">
      <c r="A49" s="34">
        <v>1129585</v>
      </c>
      <c r="B49" s="34">
        <v>1137996</v>
      </c>
      <c r="C49" s="26" t="s">
        <v>372</v>
      </c>
      <c r="D49" s="26" t="s">
        <v>38</v>
      </c>
      <c r="E49" s="27">
        <v>4420000</v>
      </c>
      <c r="F49" s="27">
        <v>0</v>
      </c>
      <c r="G49" s="27">
        <v>4420000</v>
      </c>
      <c r="H49" s="27">
        <v>0</v>
      </c>
      <c r="I49" s="27">
        <v>0</v>
      </c>
      <c r="J49" s="27">
        <v>4420000</v>
      </c>
      <c r="K49" s="27">
        <v>4420000</v>
      </c>
      <c r="L49" s="28">
        <v>0</v>
      </c>
      <c r="M49" s="28">
        <v>0</v>
      </c>
    </row>
    <row r="50" spans="1:13" ht="28.8" x14ac:dyDescent="0.3">
      <c r="A50" s="34">
        <v>1129586</v>
      </c>
      <c r="B50" s="34">
        <v>1129586</v>
      </c>
      <c r="C50" s="26" t="s">
        <v>250</v>
      </c>
      <c r="D50" s="26" t="s">
        <v>104</v>
      </c>
      <c r="E50" s="27">
        <v>0</v>
      </c>
      <c r="F50" s="27">
        <v>0</v>
      </c>
      <c r="G50" s="27">
        <v>0</v>
      </c>
      <c r="H50" s="27">
        <v>0</v>
      </c>
      <c r="I50" s="27">
        <v>0</v>
      </c>
      <c r="J50" s="27">
        <v>0</v>
      </c>
      <c r="K50" s="27">
        <v>0</v>
      </c>
      <c r="L50" s="28">
        <v>0</v>
      </c>
      <c r="M50" s="28">
        <v>0</v>
      </c>
    </row>
    <row r="51" spans="1:13" ht="28.8" x14ac:dyDescent="0.3">
      <c r="A51" s="34">
        <v>1129586</v>
      </c>
      <c r="B51" s="34">
        <v>1129716</v>
      </c>
      <c r="C51" s="26" t="s">
        <v>265</v>
      </c>
      <c r="D51" s="26" t="s">
        <v>104</v>
      </c>
      <c r="E51" s="27">
        <v>668200</v>
      </c>
      <c r="F51" s="27">
        <v>630230.29</v>
      </c>
      <c r="G51" s="27">
        <v>389516.28</v>
      </c>
      <c r="H51" s="27">
        <v>351546.57</v>
      </c>
      <c r="I51" s="27">
        <v>0</v>
      </c>
      <c r="J51" s="27">
        <v>37969.709999999963</v>
      </c>
      <c r="K51" s="27">
        <v>37969.710000000021</v>
      </c>
      <c r="L51" s="28">
        <v>600000</v>
      </c>
      <c r="M51" s="28">
        <v>0</v>
      </c>
    </row>
    <row r="52" spans="1:13" ht="28.8" x14ac:dyDescent="0.3">
      <c r="A52" s="34">
        <v>1129586</v>
      </c>
      <c r="B52" s="34">
        <v>1129717</v>
      </c>
      <c r="C52" s="26" t="s">
        <v>266</v>
      </c>
      <c r="D52" s="26" t="s">
        <v>104</v>
      </c>
      <c r="E52" s="27">
        <v>359633.07999999996</v>
      </c>
      <c r="F52" s="27">
        <v>345907.92</v>
      </c>
      <c r="G52" s="27">
        <v>129913.32999999996</v>
      </c>
      <c r="H52" s="27">
        <v>116188.17</v>
      </c>
      <c r="I52" s="27">
        <v>0</v>
      </c>
      <c r="J52" s="27">
        <v>13725.159999999974</v>
      </c>
      <c r="K52" s="27">
        <v>13725.15999999996</v>
      </c>
      <c r="L52" s="28">
        <v>600000</v>
      </c>
      <c r="M52" s="28">
        <v>0</v>
      </c>
    </row>
    <row r="53" spans="1:13" ht="28.8" x14ac:dyDescent="0.3">
      <c r="A53" s="34">
        <v>1129586</v>
      </c>
      <c r="B53" s="34">
        <v>1129718</v>
      </c>
      <c r="C53" s="26" t="s">
        <v>267</v>
      </c>
      <c r="D53" s="26" t="s">
        <v>104</v>
      </c>
      <c r="E53" s="27">
        <v>5157800</v>
      </c>
      <c r="F53" s="27">
        <v>5057116.66</v>
      </c>
      <c r="G53" s="27">
        <v>1908140.41</v>
      </c>
      <c r="H53" s="27">
        <v>1807457.07</v>
      </c>
      <c r="I53" s="27">
        <v>0</v>
      </c>
      <c r="J53" s="27">
        <v>100683.33999999962</v>
      </c>
      <c r="K53" s="27">
        <v>100683.33999999987</v>
      </c>
      <c r="L53" s="28">
        <v>600000</v>
      </c>
      <c r="M53" s="28">
        <v>0</v>
      </c>
    </row>
    <row r="54" spans="1:13" ht="28.8" x14ac:dyDescent="0.3">
      <c r="A54" s="34">
        <v>1129586</v>
      </c>
      <c r="B54" s="34">
        <v>1129720</v>
      </c>
      <c r="C54" s="26" t="s">
        <v>268</v>
      </c>
      <c r="D54" s="26" t="s">
        <v>104</v>
      </c>
      <c r="E54" s="27">
        <v>1435738</v>
      </c>
      <c r="F54" s="27">
        <v>1394418.88</v>
      </c>
      <c r="G54" s="27">
        <v>160212.63000000006</v>
      </c>
      <c r="H54" s="27">
        <v>118893.51000000001</v>
      </c>
      <c r="I54" s="27">
        <v>0</v>
      </c>
      <c r="J54" s="27">
        <v>41319.120000000206</v>
      </c>
      <c r="K54" s="27">
        <v>41319.120000000061</v>
      </c>
      <c r="L54" s="28">
        <v>350000</v>
      </c>
      <c r="M54" s="28">
        <v>0</v>
      </c>
    </row>
    <row r="55" spans="1:13" ht="28.8" x14ac:dyDescent="0.3">
      <c r="A55" s="34">
        <v>1129586</v>
      </c>
      <c r="B55" s="34">
        <v>1129721</v>
      </c>
      <c r="C55" s="26" t="s">
        <v>269</v>
      </c>
      <c r="D55" s="26" t="s">
        <v>104</v>
      </c>
      <c r="E55" s="27">
        <v>1597900</v>
      </c>
      <c r="F55" s="27">
        <v>1538698.03</v>
      </c>
      <c r="G55" s="27">
        <v>688416.21</v>
      </c>
      <c r="H55" s="27">
        <v>629214.24</v>
      </c>
      <c r="I55" s="27">
        <v>0</v>
      </c>
      <c r="J55" s="27">
        <v>59201.969999999928</v>
      </c>
      <c r="K55" s="27">
        <v>59201.969999999928</v>
      </c>
      <c r="L55" s="28">
        <v>250000</v>
      </c>
      <c r="M55" s="28">
        <v>0</v>
      </c>
    </row>
    <row r="56" spans="1:13" ht="28.8" x14ac:dyDescent="0.3">
      <c r="A56" s="34">
        <v>1129586</v>
      </c>
      <c r="B56" s="34">
        <v>1129722</v>
      </c>
      <c r="C56" s="26" t="s">
        <v>270</v>
      </c>
      <c r="D56" s="26" t="s">
        <v>104</v>
      </c>
      <c r="E56" s="27">
        <v>130662</v>
      </c>
      <c r="F56" s="27">
        <v>121528.81999999999</v>
      </c>
      <c r="G56" s="27">
        <v>10000.050000000003</v>
      </c>
      <c r="H56" s="27">
        <v>866.87</v>
      </c>
      <c r="I56" s="27">
        <v>0</v>
      </c>
      <c r="J56" s="27">
        <v>9133.1800000000076</v>
      </c>
      <c r="K56" s="27">
        <v>9133.1800000000021</v>
      </c>
      <c r="L56" s="28">
        <v>100000</v>
      </c>
      <c r="M56" s="28">
        <v>0</v>
      </c>
    </row>
    <row r="57" spans="1:13" ht="28.8" x14ac:dyDescent="0.3">
      <c r="A57" s="34">
        <v>1129586</v>
      </c>
      <c r="B57" s="34">
        <v>1129723</v>
      </c>
      <c r="C57" s="26" t="s">
        <v>271</v>
      </c>
      <c r="D57" s="26" t="s">
        <v>1296</v>
      </c>
      <c r="E57" s="27">
        <v>294621.12</v>
      </c>
      <c r="F57" s="27">
        <v>280693.09999999998</v>
      </c>
      <c r="G57" s="27">
        <v>130000</v>
      </c>
      <c r="H57" s="27">
        <v>116071.98</v>
      </c>
      <c r="I57" s="27">
        <v>0</v>
      </c>
      <c r="J57" s="27">
        <v>13928.020000000019</v>
      </c>
      <c r="K57" s="27">
        <v>13928.020000000004</v>
      </c>
      <c r="L57" s="28">
        <v>100000</v>
      </c>
      <c r="M57" s="28">
        <v>0</v>
      </c>
    </row>
    <row r="58" spans="1:13" ht="28.8" x14ac:dyDescent="0.3">
      <c r="A58" s="34">
        <v>1129586</v>
      </c>
      <c r="B58" s="34">
        <v>1129724</v>
      </c>
      <c r="C58" s="26" t="s">
        <v>272</v>
      </c>
      <c r="D58" s="26" t="s">
        <v>1296</v>
      </c>
      <c r="E58" s="27">
        <v>352559.76</v>
      </c>
      <c r="F58" s="27">
        <v>352559.76</v>
      </c>
      <c r="G58" s="27">
        <v>145992.70000000001</v>
      </c>
      <c r="H58" s="27">
        <v>145992.70000000001</v>
      </c>
      <c r="I58" s="27">
        <v>0</v>
      </c>
      <c r="J58" s="27">
        <v>0</v>
      </c>
      <c r="K58" s="27">
        <v>0</v>
      </c>
      <c r="L58" s="28">
        <v>100000</v>
      </c>
      <c r="M58" s="28">
        <v>0</v>
      </c>
    </row>
    <row r="59" spans="1:13" ht="28.8" x14ac:dyDescent="0.3">
      <c r="A59" s="34">
        <v>1129586</v>
      </c>
      <c r="B59" s="34">
        <v>1129725</v>
      </c>
      <c r="C59" s="26" t="s">
        <v>273</v>
      </c>
      <c r="D59" s="26" t="s">
        <v>1296</v>
      </c>
      <c r="E59" s="27">
        <v>331863.76999999996</v>
      </c>
      <c r="F59" s="27">
        <v>331864.46999999997</v>
      </c>
      <c r="G59" s="27">
        <v>108842.61999999998</v>
      </c>
      <c r="H59" s="27">
        <v>108843.32</v>
      </c>
      <c r="I59" s="27">
        <v>0</v>
      </c>
      <c r="J59" s="27">
        <v>-0.70000000001164153</v>
      </c>
      <c r="K59" s="27">
        <v>-0.70000000002619345</v>
      </c>
      <c r="L59" s="28">
        <v>100000</v>
      </c>
      <c r="M59" s="28">
        <v>0</v>
      </c>
    </row>
    <row r="60" spans="1:13" ht="28.8" x14ac:dyDescent="0.3">
      <c r="A60" s="34">
        <v>1129586</v>
      </c>
      <c r="B60" s="34">
        <v>1129726</v>
      </c>
      <c r="C60" s="26" t="s">
        <v>274</v>
      </c>
      <c r="D60" s="26" t="s">
        <v>1296</v>
      </c>
      <c r="E60" s="27">
        <v>273810.94</v>
      </c>
      <c r="F60" s="27">
        <v>253800.11000000002</v>
      </c>
      <c r="G60" s="27">
        <v>75164.679999999993</v>
      </c>
      <c r="H60" s="27">
        <v>55153.85</v>
      </c>
      <c r="I60" s="27">
        <v>0</v>
      </c>
      <c r="J60" s="27">
        <v>20010.829999999987</v>
      </c>
      <c r="K60" s="27">
        <v>20010.829999999994</v>
      </c>
      <c r="L60" s="28">
        <v>100000</v>
      </c>
      <c r="M60" s="28">
        <v>0</v>
      </c>
    </row>
    <row r="61" spans="1:13" ht="28.8" x14ac:dyDescent="0.3">
      <c r="A61" s="34">
        <v>1129586</v>
      </c>
      <c r="B61" s="34">
        <v>1129727</v>
      </c>
      <c r="C61" s="26" t="s">
        <v>275</v>
      </c>
      <c r="D61" s="26" t="s">
        <v>1296</v>
      </c>
      <c r="E61" s="27">
        <v>199242.81</v>
      </c>
      <c r="F61" s="27">
        <v>200407</v>
      </c>
      <c r="G61" s="27">
        <v>30000</v>
      </c>
      <c r="H61" s="27">
        <v>31164.19</v>
      </c>
      <c r="I61" s="27">
        <v>0</v>
      </c>
      <c r="J61" s="27">
        <v>-1164.1900000000023</v>
      </c>
      <c r="K61" s="27">
        <v>-1164.1899999999987</v>
      </c>
      <c r="L61" s="28">
        <v>50000</v>
      </c>
      <c r="M61" s="28">
        <v>0</v>
      </c>
    </row>
    <row r="62" spans="1:13" ht="28.8" x14ac:dyDescent="0.3">
      <c r="A62" s="34">
        <v>1129586</v>
      </c>
      <c r="B62" s="34">
        <v>1129728</v>
      </c>
      <c r="C62" s="26" t="s">
        <v>276</v>
      </c>
      <c r="D62" s="26" t="s">
        <v>1296</v>
      </c>
      <c r="E62" s="27">
        <v>47968.520000000004</v>
      </c>
      <c r="F62" s="27">
        <v>37968.520000000004</v>
      </c>
      <c r="G62" s="27">
        <v>10000</v>
      </c>
      <c r="H62" s="27">
        <v>0</v>
      </c>
      <c r="I62" s="27">
        <v>0</v>
      </c>
      <c r="J62" s="27">
        <v>10000</v>
      </c>
      <c r="K62" s="27">
        <v>10000</v>
      </c>
      <c r="L62" s="28">
        <v>50000</v>
      </c>
      <c r="M62" s="28">
        <v>0</v>
      </c>
    </row>
    <row r="63" spans="1:13" ht="28.8" x14ac:dyDescent="0.3">
      <c r="A63" s="34">
        <v>1129586</v>
      </c>
      <c r="B63" s="34">
        <v>1131511</v>
      </c>
      <c r="C63" s="26" t="s">
        <v>313</v>
      </c>
      <c r="D63" s="26" t="s">
        <v>1237</v>
      </c>
      <c r="E63" s="27">
        <v>160000</v>
      </c>
      <c r="F63" s="27">
        <v>152705.94</v>
      </c>
      <c r="G63" s="27">
        <v>17241.700000000012</v>
      </c>
      <c r="H63" s="27">
        <v>9947.64</v>
      </c>
      <c r="I63" s="27">
        <v>0</v>
      </c>
      <c r="J63" s="27">
        <v>7294.0599999999977</v>
      </c>
      <c r="K63" s="27">
        <v>7294.0600000000122</v>
      </c>
      <c r="L63" s="28">
        <v>400850</v>
      </c>
      <c r="M63" s="28">
        <v>400850</v>
      </c>
    </row>
    <row r="64" spans="1:13" ht="28.8" x14ac:dyDescent="0.3">
      <c r="A64" s="34">
        <v>1129586</v>
      </c>
      <c r="B64" s="34">
        <v>1131526</v>
      </c>
      <c r="C64" s="26" t="s">
        <v>315</v>
      </c>
      <c r="D64" s="26" t="s">
        <v>1237</v>
      </c>
      <c r="E64" s="27">
        <v>440700.26</v>
      </c>
      <c r="F64" s="27">
        <v>387073.6</v>
      </c>
      <c r="G64" s="27">
        <v>145874.16000000003</v>
      </c>
      <c r="H64" s="27">
        <v>92247.5</v>
      </c>
      <c r="I64" s="27">
        <v>0</v>
      </c>
      <c r="J64" s="27">
        <v>53626.660000000018</v>
      </c>
      <c r="K64" s="27">
        <v>53626.660000000033</v>
      </c>
      <c r="L64" s="28">
        <v>3864000</v>
      </c>
      <c r="M64" s="28">
        <v>3864000</v>
      </c>
    </row>
    <row r="65" spans="1:13" ht="28.8" x14ac:dyDescent="0.3">
      <c r="A65" s="34">
        <v>1129586</v>
      </c>
      <c r="B65" s="34">
        <v>1131671</v>
      </c>
      <c r="C65" s="26" t="s">
        <v>1297</v>
      </c>
      <c r="D65" s="26" t="s">
        <v>1237</v>
      </c>
      <c r="E65" s="27">
        <v>130000</v>
      </c>
      <c r="F65" s="27">
        <v>47805.29</v>
      </c>
      <c r="G65" s="27">
        <v>94423.87999999999</v>
      </c>
      <c r="H65" s="27">
        <v>12229.17</v>
      </c>
      <c r="I65" s="27">
        <v>0</v>
      </c>
      <c r="J65" s="27">
        <v>82194.709999999992</v>
      </c>
      <c r="K65" s="27">
        <v>82194.709999999992</v>
      </c>
      <c r="L65" s="28">
        <v>165000</v>
      </c>
      <c r="M65" s="28">
        <v>165000</v>
      </c>
    </row>
    <row r="66" spans="1:13" ht="28.8" x14ac:dyDescent="0.3">
      <c r="A66" s="34">
        <v>1129586</v>
      </c>
      <c r="B66" s="34">
        <v>1131672</v>
      </c>
      <c r="C66" s="26" t="s">
        <v>1298</v>
      </c>
      <c r="D66" s="26" t="s">
        <v>1237</v>
      </c>
      <c r="E66" s="27">
        <v>135000</v>
      </c>
      <c r="F66" s="27">
        <v>15321.36</v>
      </c>
      <c r="G66" s="27">
        <v>123277.19</v>
      </c>
      <c r="H66" s="27">
        <v>3598.55</v>
      </c>
      <c r="I66" s="27">
        <v>0</v>
      </c>
      <c r="J66" s="27">
        <v>119678.64</v>
      </c>
      <c r="K66" s="27">
        <v>119678.64</v>
      </c>
      <c r="L66" s="28">
        <v>165000</v>
      </c>
      <c r="M66" s="28">
        <v>165000</v>
      </c>
    </row>
    <row r="67" spans="1:13" ht="28.8" x14ac:dyDescent="0.3">
      <c r="A67" s="34">
        <v>1129586</v>
      </c>
      <c r="B67" s="34">
        <v>1131693</v>
      </c>
      <c r="C67" s="26" t="s">
        <v>1299</v>
      </c>
      <c r="D67" s="26" t="s">
        <v>60</v>
      </c>
      <c r="E67" s="27">
        <v>822999.99999999977</v>
      </c>
      <c r="F67" s="27">
        <v>795984.84999999986</v>
      </c>
      <c r="G67" s="27">
        <v>35201.039999999899</v>
      </c>
      <c r="H67" s="27">
        <v>8185.89</v>
      </c>
      <c r="I67" s="27">
        <v>0</v>
      </c>
      <c r="J67" s="27">
        <v>27015.149999999885</v>
      </c>
      <c r="K67" s="27">
        <v>27015.1499999999</v>
      </c>
      <c r="L67" s="28">
        <v>861671</v>
      </c>
      <c r="M67" s="28">
        <v>1100000</v>
      </c>
    </row>
    <row r="68" spans="1:13" ht="28.8" x14ac:dyDescent="0.3">
      <c r="A68" s="34">
        <v>1129586</v>
      </c>
      <c r="B68" s="34">
        <v>1132523</v>
      </c>
      <c r="C68" s="26" t="s">
        <v>328</v>
      </c>
      <c r="D68" s="26" t="s">
        <v>104</v>
      </c>
      <c r="E68" s="27">
        <v>99491.68</v>
      </c>
      <c r="F68" s="27">
        <v>106311.98999999999</v>
      </c>
      <c r="G68" s="27">
        <v>27480.820000000007</v>
      </c>
      <c r="H68" s="27">
        <v>34301.129999999997</v>
      </c>
      <c r="I68" s="27">
        <v>0</v>
      </c>
      <c r="J68" s="27">
        <v>-6820.3099999999977</v>
      </c>
      <c r="K68" s="27">
        <v>-6820.3099999999904</v>
      </c>
      <c r="L68" s="28">
        <v>50000</v>
      </c>
      <c r="M68" s="28">
        <v>0</v>
      </c>
    </row>
    <row r="69" spans="1:13" ht="28.8" x14ac:dyDescent="0.3">
      <c r="A69" s="34">
        <v>1129586</v>
      </c>
      <c r="B69" s="34">
        <v>1132710</v>
      </c>
      <c r="C69" s="26" t="s">
        <v>329</v>
      </c>
      <c r="D69" s="26" t="s">
        <v>1237</v>
      </c>
      <c r="E69" s="27">
        <v>100000</v>
      </c>
      <c r="F69" s="27">
        <v>76988.450000000012</v>
      </c>
      <c r="G69" s="27">
        <v>40948.759999999995</v>
      </c>
      <c r="H69" s="27">
        <v>17937.21</v>
      </c>
      <c r="I69" s="27">
        <v>0</v>
      </c>
      <c r="J69" s="27">
        <v>23011.549999999988</v>
      </c>
      <c r="K69" s="27">
        <v>23011.549999999996</v>
      </c>
      <c r="L69" s="28">
        <v>382650</v>
      </c>
      <c r="M69" s="28">
        <v>382650</v>
      </c>
    </row>
    <row r="70" spans="1:13" x14ac:dyDescent="0.3">
      <c r="A70" s="34">
        <v>1129586</v>
      </c>
      <c r="B70" s="34">
        <v>1135876</v>
      </c>
      <c r="C70" s="26" t="s">
        <v>978</v>
      </c>
      <c r="D70" s="26" t="s">
        <v>57</v>
      </c>
      <c r="E70" s="27">
        <v>0</v>
      </c>
      <c r="F70" s="27">
        <v>0</v>
      </c>
      <c r="G70" s="27">
        <v>0</v>
      </c>
      <c r="H70" s="27">
        <v>0</v>
      </c>
      <c r="I70" s="27">
        <v>0</v>
      </c>
      <c r="J70" s="27">
        <v>0</v>
      </c>
      <c r="K70" s="27">
        <v>0</v>
      </c>
      <c r="L70" s="28">
        <v>0</v>
      </c>
      <c r="M70" s="28">
        <v>0</v>
      </c>
    </row>
    <row r="71" spans="1:13" ht="28.8" x14ac:dyDescent="0.3">
      <c r="A71" s="34">
        <v>1129586</v>
      </c>
      <c r="B71" s="34">
        <v>1135878</v>
      </c>
      <c r="C71" s="26" t="s">
        <v>1300</v>
      </c>
      <c r="D71" s="26" t="s">
        <v>57</v>
      </c>
      <c r="E71" s="27">
        <v>0</v>
      </c>
      <c r="F71" s="27">
        <v>0</v>
      </c>
      <c r="G71" s="27">
        <v>0</v>
      </c>
      <c r="H71" s="27">
        <v>0</v>
      </c>
      <c r="I71" s="27">
        <v>0</v>
      </c>
      <c r="J71" s="27">
        <v>0</v>
      </c>
      <c r="K71" s="27">
        <v>0</v>
      </c>
      <c r="L71" s="28">
        <v>0</v>
      </c>
      <c r="M71" s="28">
        <v>0</v>
      </c>
    </row>
    <row r="72" spans="1:13" x14ac:dyDescent="0.3">
      <c r="A72" s="34">
        <v>1129586</v>
      </c>
      <c r="B72" s="34">
        <v>1135880</v>
      </c>
      <c r="C72" s="26" t="s">
        <v>980</v>
      </c>
      <c r="D72" s="26" t="s">
        <v>57</v>
      </c>
      <c r="E72" s="27">
        <v>0</v>
      </c>
      <c r="F72" s="27">
        <v>0</v>
      </c>
      <c r="G72" s="27">
        <v>0</v>
      </c>
      <c r="H72" s="27">
        <v>0</v>
      </c>
      <c r="I72" s="27">
        <v>0</v>
      </c>
      <c r="J72" s="27">
        <v>0</v>
      </c>
      <c r="K72" s="27">
        <v>0</v>
      </c>
      <c r="L72" s="28">
        <v>0</v>
      </c>
      <c r="M72" s="28">
        <v>0</v>
      </c>
    </row>
    <row r="73" spans="1:13" ht="28.8" x14ac:dyDescent="0.3">
      <c r="A73" s="34">
        <v>1129587</v>
      </c>
      <c r="B73" s="34">
        <v>1129587</v>
      </c>
      <c r="C73" s="26" t="s">
        <v>1224</v>
      </c>
      <c r="D73" s="26" t="s">
        <v>69</v>
      </c>
      <c r="E73" s="27">
        <v>-3000000</v>
      </c>
      <c r="F73" s="27">
        <v>0</v>
      </c>
      <c r="G73" s="27">
        <v>-3000000</v>
      </c>
      <c r="H73" s="27">
        <v>0</v>
      </c>
      <c r="I73" s="27">
        <v>0</v>
      </c>
      <c r="J73" s="27">
        <v>-3000000</v>
      </c>
      <c r="K73" s="27">
        <v>-3000000</v>
      </c>
      <c r="L73" s="28">
        <v>0</v>
      </c>
      <c r="M73" s="28">
        <v>0</v>
      </c>
    </row>
    <row r="74" spans="1:13" ht="28.8" x14ac:dyDescent="0.3">
      <c r="A74" s="34">
        <v>1129587</v>
      </c>
      <c r="B74" s="34">
        <v>1131274</v>
      </c>
      <c r="C74" s="26" t="s">
        <v>913</v>
      </c>
      <c r="D74" s="26" t="s">
        <v>69</v>
      </c>
      <c r="E74" s="27">
        <v>4800000</v>
      </c>
      <c r="F74" s="27">
        <v>2973882.08</v>
      </c>
      <c r="G74" s="27">
        <v>4738755.43</v>
      </c>
      <c r="H74" s="27">
        <v>2912637.5100000002</v>
      </c>
      <c r="I74" s="27">
        <v>0</v>
      </c>
      <c r="J74" s="27">
        <v>1826117.92</v>
      </c>
      <c r="K74" s="27">
        <v>1826117.9199999995</v>
      </c>
      <c r="L74" s="28">
        <v>3180771</v>
      </c>
      <c r="M74" s="28">
        <v>4800000</v>
      </c>
    </row>
    <row r="75" spans="1:13" ht="28.8" x14ac:dyDescent="0.3">
      <c r="A75" s="34">
        <v>1129587</v>
      </c>
      <c r="B75" s="34">
        <v>1136085</v>
      </c>
      <c r="C75" s="26" t="s">
        <v>331</v>
      </c>
      <c r="D75" s="26" t="s">
        <v>69</v>
      </c>
      <c r="E75" s="27">
        <v>3000000</v>
      </c>
      <c r="F75" s="27">
        <v>91162.78</v>
      </c>
      <c r="G75" s="27">
        <v>3000000</v>
      </c>
      <c r="H75" s="27">
        <v>91162.78</v>
      </c>
      <c r="I75" s="27">
        <v>0</v>
      </c>
      <c r="J75" s="27">
        <v>2908837.22</v>
      </c>
      <c r="K75" s="27">
        <v>2908837.22</v>
      </c>
      <c r="L75" s="28">
        <v>4520000</v>
      </c>
      <c r="M75" s="28">
        <v>4520000</v>
      </c>
    </row>
    <row r="76" spans="1:13" ht="28.8" x14ac:dyDescent="0.3">
      <c r="A76" s="34">
        <v>1129588</v>
      </c>
      <c r="B76" s="34">
        <v>1129588</v>
      </c>
      <c r="C76" s="26" t="s">
        <v>252</v>
      </c>
      <c r="D76" s="26" t="s">
        <v>22</v>
      </c>
      <c r="E76" s="27">
        <v>-440785.45000000007</v>
      </c>
      <c r="F76" s="27">
        <v>0</v>
      </c>
      <c r="G76" s="27">
        <v>-440785.45000000007</v>
      </c>
      <c r="H76" s="27">
        <v>0</v>
      </c>
      <c r="I76" s="27">
        <v>0</v>
      </c>
      <c r="J76" s="27">
        <v>-440785.45000000007</v>
      </c>
      <c r="K76" s="27">
        <v>-440785.45000000007</v>
      </c>
      <c r="L76" s="28">
        <v>0</v>
      </c>
      <c r="M76" s="28">
        <v>0</v>
      </c>
    </row>
    <row r="77" spans="1:13" ht="28.8" x14ac:dyDescent="0.3">
      <c r="A77" s="34">
        <v>1129588</v>
      </c>
      <c r="B77" s="34">
        <v>1133675</v>
      </c>
      <c r="C77" s="26" t="s">
        <v>957</v>
      </c>
      <c r="D77" s="26" t="s">
        <v>22</v>
      </c>
      <c r="E77" s="27">
        <v>20218.16</v>
      </c>
      <c r="F77" s="27">
        <v>20218.16</v>
      </c>
      <c r="G77" s="27">
        <v>3625.5999999999985</v>
      </c>
      <c r="H77" s="27">
        <v>3625.6</v>
      </c>
      <c r="I77" s="27">
        <v>0</v>
      </c>
      <c r="J77" s="27">
        <v>0</v>
      </c>
      <c r="K77" s="27">
        <v>-1.3642420526593924E-12</v>
      </c>
      <c r="L77" s="28">
        <v>40000</v>
      </c>
      <c r="M77" s="28">
        <v>0</v>
      </c>
    </row>
    <row r="78" spans="1:13" ht="28.8" x14ac:dyDescent="0.3">
      <c r="A78" s="34">
        <v>1129588</v>
      </c>
      <c r="B78" s="34">
        <v>1134048</v>
      </c>
      <c r="C78" s="26" t="s">
        <v>1301</v>
      </c>
      <c r="D78" s="26" t="s">
        <v>94</v>
      </c>
      <c r="E78" s="27">
        <v>322208</v>
      </c>
      <c r="F78" s="27">
        <v>209073.74</v>
      </c>
      <c r="G78" s="27">
        <v>298895.49</v>
      </c>
      <c r="H78" s="27">
        <v>185761.23</v>
      </c>
      <c r="I78" s="27">
        <v>0</v>
      </c>
      <c r="J78" s="27">
        <v>113134.26</v>
      </c>
      <c r="K78" s="27">
        <v>113134.26</v>
      </c>
      <c r="L78" s="28">
        <v>269000</v>
      </c>
      <c r="M78" s="28">
        <v>322208</v>
      </c>
    </row>
    <row r="79" spans="1:13" ht="28.8" x14ac:dyDescent="0.3">
      <c r="A79" s="34">
        <v>1129588</v>
      </c>
      <c r="B79" s="34">
        <v>1134049</v>
      </c>
      <c r="C79" s="26" t="s">
        <v>967</v>
      </c>
      <c r="D79" s="26" t="s">
        <v>94</v>
      </c>
      <c r="E79" s="27">
        <v>923533</v>
      </c>
      <c r="F79" s="27">
        <v>582244.93999999994</v>
      </c>
      <c r="G79" s="27">
        <v>854761.73</v>
      </c>
      <c r="H79" s="27">
        <v>513473.67</v>
      </c>
      <c r="I79" s="27">
        <v>0</v>
      </c>
      <c r="J79" s="27">
        <v>341288.06000000006</v>
      </c>
      <c r="K79" s="27">
        <v>341288.06</v>
      </c>
      <c r="L79" s="28">
        <v>800000</v>
      </c>
      <c r="M79" s="28">
        <v>943533</v>
      </c>
    </row>
    <row r="80" spans="1:13" ht="28.8" x14ac:dyDescent="0.3">
      <c r="A80" s="34">
        <v>1129588</v>
      </c>
      <c r="B80" s="34">
        <v>1136209</v>
      </c>
      <c r="C80" s="26" t="s">
        <v>1302</v>
      </c>
      <c r="D80" s="26" t="s">
        <v>22</v>
      </c>
      <c r="E80" s="27">
        <v>108561.32</v>
      </c>
      <c r="F80" s="27">
        <v>108561.32</v>
      </c>
      <c r="G80" s="27">
        <v>108561.32</v>
      </c>
      <c r="H80" s="27">
        <v>108561.32</v>
      </c>
      <c r="I80" s="27">
        <v>0</v>
      </c>
      <c r="J80" s="27">
        <v>0</v>
      </c>
      <c r="K80" s="27">
        <v>0</v>
      </c>
      <c r="L80" s="28">
        <v>100000</v>
      </c>
      <c r="M80" s="28">
        <v>0</v>
      </c>
    </row>
    <row r="81" spans="1:13" ht="28.8" x14ac:dyDescent="0.3">
      <c r="A81" s="34">
        <v>1129588</v>
      </c>
      <c r="B81" s="34">
        <v>1136212</v>
      </c>
      <c r="C81" s="26" t="s">
        <v>983</v>
      </c>
      <c r="D81" s="26" t="s">
        <v>22</v>
      </c>
      <c r="E81" s="27">
        <v>11537.690000000002</v>
      </c>
      <c r="F81" s="27">
        <v>11537.69</v>
      </c>
      <c r="G81" s="27">
        <v>11537.690000000002</v>
      </c>
      <c r="H81" s="27">
        <v>11537.69</v>
      </c>
      <c r="I81" s="27">
        <v>0</v>
      </c>
      <c r="J81" s="27">
        <v>1.8189894035458565E-12</v>
      </c>
      <c r="K81" s="27">
        <v>1.8189894035458565E-12</v>
      </c>
      <c r="L81" s="28">
        <v>50000</v>
      </c>
      <c r="M81" s="28">
        <v>0</v>
      </c>
    </row>
    <row r="82" spans="1:13" ht="28.8" x14ac:dyDescent="0.3">
      <c r="A82" s="34">
        <v>1129588</v>
      </c>
      <c r="B82" s="34">
        <v>1136453</v>
      </c>
      <c r="C82" s="26" t="s">
        <v>358</v>
      </c>
      <c r="D82" s="26" t="s">
        <v>22</v>
      </c>
      <c r="E82" s="27">
        <v>25000</v>
      </c>
      <c r="F82" s="27">
        <v>12231.52</v>
      </c>
      <c r="G82" s="27">
        <v>25000</v>
      </c>
      <c r="H82" s="27">
        <v>12231.52</v>
      </c>
      <c r="I82" s="27">
        <v>0</v>
      </c>
      <c r="J82" s="27">
        <v>12768.48</v>
      </c>
      <c r="K82" s="27">
        <v>12768.48</v>
      </c>
      <c r="L82" s="28">
        <v>35000</v>
      </c>
      <c r="M82" s="28">
        <v>0</v>
      </c>
    </row>
    <row r="83" spans="1:13" ht="28.8" x14ac:dyDescent="0.3">
      <c r="A83" s="34">
        <v>1129588</v>
      </c>
      <c r="B83" s="34">
        <v>1137079</v>
      </c>
      <c r="C83" s="26" t="s">
        <v>1303</v>
      </c>
      <c r="D83" s="26" t="s">
        <v>22</v>
      </c>
      <c r="E83" s="27">
        <v>95943.15</v>
      </c>
      <c r="F83" s="27">
        <v>95943.15</v>
      </c>
      <c r="G83" s="27">
        <v>95943.15</v>
      </c>
      <c r="H83" s="27">
        <v>95943.15</v>
      </c>
      <c r="I83" s="27">
        <v>0</v>
      </c>
      <c r="J83" s="27">
        <v>0</v>
      </c>
      <c r="K83" s="27">
        <v>0</v>
      </c>
      <c r="L83" s="28">
        <v>100000</v>
      </c>
      <c r="M83" s="28">
        <v>0</v>
      </c>
    </row>
    <row r="84" spans="1:13" ht="28.8" x14ac:dyDescent="0.3">
      <c r="A84" s="34">
        <v>1129588</v>
      </c>
      <c r="B84" s="34">
        <v>1137161</v>
      </c>
      <c r="C84" s="26" t="s">
        <v>1304</v>
      </c>
      <c r="D84" s="26" t="s">
        <v>22</v>
      </c>
      <c r="E84" s="27">
        <v>53977.68</v>
      </c>
      <c r="F84" s="27">
        <v>53977.68</v>
      </c>
      <c r="G84" s="27">
        <v>53977.68</v>
      </c>
      <c r="H84" s="27">
        <v>53977.68</v>
      </c>
      <c r="I84" s="27">
        <v>0</v>
      </c>
      <c r="J84" s="27">
        <v>0</v>
      </c>
      <c r="K84" s="27">
        <v>0</v>
      </c>
      <c r="L84" s="28">
        <v>75000</v>
      </c>
      <c r="M84" s="28">
        <v>0</v>
      </c>
    </row>
    <row r="85" spans="1:13" ht="28.8" x14ac:dyDescent="0.3">
      <c r="A85" s="34">
        <v>1129588</v>
      </c>
      <c r="B85" s="34">
        <v>1137385</v>
      </c>
      <c r="C85" s="26" t="s">
        <v>993</v>
      </c>
      <c r="D85" s="26" t="s">
        <v>22</v>
      </c>
      <c r="E85" s="27">
        <v>76853.39</v>
      </c>
      <c r="F85" s="27">
        <v>76853.39</v>
      </c>
      <c r="G85" s="27">
        <v>76853.39</v>
      </c>
      <c r="H85" s="27">
        <v>76853.39</v>
      </c>
      <c r="I85" s="27">
        <v>0</v>
      </c>
      <c r="J85" s="27">
        <v>0</v>
      </c>
      <c r="K85" s="27">
        <v>0</v>
      </c>
      <c r="L85" s="28">
        <v>0</v>
      </c>
      <c r="M85" s="28">
        <v>0</v>
      </c>
    </row>
    <row r="86" spans="1:13" ht="28.8" x14ac:dyDescent="0.3">
      <c r="A86" s="34">
        <v>1129588</v>
      </c>
      <c r="B86" s="34">
        <v>1137752</v>
      </c>
      <c r="C86" s="26" t="s">
        <v>369</v>
      </c>
      <c r="D86" s="26" t="s">
        <v>47</v>
      </c>
      <c r="E86" s="27">
        <v>650000</v>
      </c>
      <c r="F86" s="27">
        <v>0</v>
      </c>
      <c r="G86" s="27">
        <v>650000</v>
      </c>
      <c r="H86" s="27">
        <v>0</v>
      </c>
      <c r="I86" s="27">
        <v>0</v>
      </c>
      <c r="J86" s="27">
        <v>650000</v>
      </c>
      <c r="K86" s="27">
        <v>650000</v>
      </c>
      <c r="L86" s="28">
        <v>650000</v>
      </c>
      <c r="M86" s="28">
        <v>0</v>
      </c>
    </row>
    <row r="87" spans="1:13" ht="28.8" x14ac:dyDescent="0.3">
      <c r="A87" s="34">
        <v>1129588</v>
      </c>
      <c r="B87" s="34">
        <v>1137856</v>
      </c>
      <c r="C87" s="26" t="s">
        <v>1305</v>
      </c>
      <c r="D87" s="26" t="s">
        <v>22</v>
      </c>
      <c r="E87" s="27">
        <v>90000</v>
      </c>
      <c r="F87" s="27">
        <v>0</v>
      </c>
      <c r="G87" s="27">
        <v>90000</v>
      </c>
      <c r="H87" s="27">
        <v>0</v>
      </c>
      <c r="I87" s="27">
        <v>0</v>
      </c>
      <c r="J87" s="27">
        <v>90000</v>
      </c>
      <c r="K87" s="27">
        <v>90000</v>
      </c>
      <c r="L87" s="28">
        <v>90000</v>
      </c>
      <c r="M87" s="28">
        <v>0</v>
      </c>
    </row>
    <row r="88" spans="1:13" ht="28.8" x14ac:dyDescent="0.3">
      <c r="A88" s="34">
        <v>1129588</v>
      </c>
      <c r="B88" s="34">
        <v>1137858</v>
      </c>
      <c r="C88" s="26" t="s">
        <v>1306</v>
      </c>
      <c r="D88" s="26" t="s">
        <v>22</v>
      </c>
      <c r="E88" s="27">
        <v>22000</v>
      </c>
      <c r="F88" s="27">
        <v>17508.740000000002</v>
      </c>
      <c r="G88" s="27">
        <v>22000</v>
      </c>
      <c r="H88" s="27">
        <v>17508.740000000002</v>
      </c>
      <c r="I88" s="27">
        <v>0</v>
      </c>
      <c r="J88" s="27">
        <v>4491.2599999999984</v>
      </c>
      <c r="K88" s="27">
        <v>4491.2599999999984</v>
      </c>
      <c r="L88" s="28">
        <v>22000</v>
      </c>
      <c r="M88" s="28">
        <v>0</v>
      </c>
    </row>
    <row r="89" spans="1:13" ht="28.8" x14ac:dyDescent="0.3">
      <c r="A89" s="34">
        <v>1129590</v>
      </c>
      <c r="B89" s="34">
        <v>1129590</v>
      </c>
      <c r="C89" s="26" t="s">
        <v>254</v>
      </c>
      <c r="D89" s="26" t="s">
        <v>100</v>
      </c>
      <c r="E89" s="27">
        <v>406337.8600000001</v>
      </c>
      <c r="F89" s="27">
        <v>0</v>
      </c>
      <c r="G89" s="27">
        <v>406337.8600000001</v>
      </c>
      <c r="H89" s="27">
        <v>0</v>
      </c>
      <c r="I89" s="27">
        <v>0</v>
      </c>
      <c r="J89" s="27">
        <v>406337.8600000001</v>
      </c>
      <c r="K89" s="27">
        <v>406337.8600000001</v>
      </c>
      <c r="L89" s="28">
        <v>0</v>
      </c>
      <c r="M89" s="28">
        <v>0</v>
      </c>
    </row>
    <row r="90" spans="1:13" ht="43.2" x14ac:dyDescent="0.3">
      <c r="A90" s="34">
        <v>1129590</v>
      </c>
      <c r="B90" s="34">
        <v>1131150</v>
      </c>
      <c r="C90" s="26" t="s">
        <v>1307</v>
      </c>
      <c r="D90" s="26" t="s">
        <v>69</v>
      </c>
      <c r="E90" s="27">
        <v>14071.060000000001</v>
      </c>
      <c r="F90" s="27">
        <v>14071.060000000001</v>
      </c>
      <c r="G90" s="27">
        <v>0</v>
      </c>
      <c r="H90" s="27">
        <v>0</v>
      </c>
      <c r="I90" s="27">
        <v>0</v>
      </c>
      <c r="J90" s="27">
        <v>0</v>
      </c>
      <c r="K90" s="27">
        <v>0</v>
      </c>
      <c r="L90" s="28">
        <v>55000</v>
      </c>
      <c r="M90" s="28">
        <v>0</v>
      </c>
    </row>
    <row r="91" spans="1:13" ht="28.8" x14ac:dyDescent="0.3">
      <c r="A91" s="34">
        <v>1129590</v>
      </c>
      <c r="B91" s="34">
        <v>1131152</v>
      </c>
      <c r="C91" s="26" t="s">
        <v>1308</v>
      </c>
      <c r="D91" s="26" t="s">
        <v>69</v>
      </c>
      <c r="E91" s="27">
        <v>193659.93000000002</v>
      </c>
      <c r="F91" s="27">
        <v>193659.93000000002</v>
      </c>
      <c r="G91" s="27">
        <v>-9.0949470177292824E-13</v>
      </c>
      <c r="H91" s="27">
        <v>0</v>
      </c>
      <c r="I91" s="27">
        <v>0</v>
      </c>
      <c r="J91" s="27">
        <v>0</v>
      </c>
      <c r="K91" s="27">
        <v>-9.0949470177292824E-13</v>
      </c>
      <c r="L91" s="28">
        <v>200000</v>
      </c>
      <c r="M91" s="28">
        <v>0</v>
      </c>
    </row>
    <row r="92" spans="1:13" ht="43.2" x14ac:dyDescent="0.3">
      <c r="A92" s="34">
        <v>1129590</v>
      </c>
      <c r="B92" s="34">
        <v>1131157</v>
      </c>
      <c r="C92" s="26" t="s">
        <v>1309</v>
      </c>
      <c r="D92" s="26" t="s">
        <v>69</v>
      </c>
      <c r="E92" s="27">
        <v>150000</v>
      </c>
      <c r="F92" s="27">
        <v>660.6</v>
      </c>
      <c r="G92" s="27">
        <v>149339.4</v>
      </c>
      <c r="H92" s="27">
        <v>0</v>
      </c>
      <c r="I92" s="27">
        <v>0</v>
      </c>
      <c r="J92" s="27">
        <v>149339.4</v>
      </c>
      <c r="K92" s="27">
        <v>149339.4</v>
      </c>
      <c r="L92" s="28">
        <v>150000</v>
      </c>
      <c r="M92" s="28">
        <v>0</v>
      </c>
    </row>
    <row r="93" spans="1:13" ht="43.2" x14ac:dyDescent="0.3">
      <c r="A93" s="34">
        <v>1129590</v>
      </c>
      <c r="B93" s="34">
        <v>1131162</v>
      </c>
      <c r="C93" s="26" t="s">
        <v>1310</v>
      </c>
      <c r="D93" s="26" t="s">
        <v>1125</v>
      </c>
      <c r="E93" s="27">
        <v>68997.89</v>
      </c>
      <c r="F93" s="27">
        <v>68997.89</v>
      </c>
      <c r="G93" s="27">
        <v>0</v>
      </c>
      <c r="H93" s="27">
        <v>0</v>
      </c>
      <c r="I93" s="27">
        <v>0</v>
      </c>
      <c r="J93" s="27">
        <v>0</v>
      </c>
      <c r="K93" s="27">
        <v>0</v>
      </c>
      <c r="L93" s="28">
        <v>90000</v>
      </c>
      <c r="M93" s="28">
        <v>0</v>
      </c>
    </row>
    <row r="94" spans="1:13" ht="28.8" x14ac:dyDescent="0.3">
      <c r="A94" s="34">
        <v>1129590</v>
      </c>
      <c r="B94" s="34">
        <v>1131163</v>
      </c>
      <c r="C94" s="26" t="s">
        <v>1311</v>
      </c>
      <c r="D94" s="26" t="s">
        <v>131</v>
      </c>
      <c r="E94" s="27">
        <v>3269290</v>
      </c>
      <c r="F94" s="27">
        <v>2319640</v>
      </c>
      <c r="G94" s="27">
        <v>963258.16999999981</v>
      </c>
      <c r="H94" s="27">
        <v>13608.17</v>
      </c>
      <c r="I94" s="27">
        <v>0</v>
      </c>
      <c r="J94" s="27">
        <v>949650</v>
      </c>
      <c r="K94" s="27">
        <v>949649.99999999977</v>
      </c>
      <c r="L94" s="28">
        <v>2340000</v>
      </c>
      <c r="M94" s="28">
        <v>3145000</v>
      </c>
    </row>
    <row r="95" spans="1:13" ht="28.8" x14ac:dyDescent="0.3">
      <c r="A95" s="34">
        <v>1129590</v>
      </c>
      <c r="B95" s="34">
        <v>1132160</v>
      </c>
      <c r="C95" s="26" t="s">
        <v>1312</v>
      </c>
      <c r="D95" s="26" t="s">
        <v>69</v>
      </c>
      <c r="E95" s="27">
        <v>18733.259999999995</v>
      </c>
      <c r="F95" s="27">
        <v>18733.259999999998</v>
      </c>
      <c r="G95" s="27">
        <v>-3.637978807091713E-12</v>
      </c>
      <c r="H95" s="27">
        <v>0</v>
      </c>
      <c r="I95" s="27">
        <v>0</v>
      </c>
      <c r="J95" s="27">
        <v>-3.637978807091713E-12</v>
      </c>
      <c r="K95" s="27">
        <v>-3.637978807091713E-12</v>
      </c>
      <c r="L95" s="28">
        <v>40000</v>
      </c>
      <c r="M95" s="28">
        <v>0</v>
      </c>
    </row>
    <row r="96" spans="1:13" ht="28.8" x14ac:dyDescent="0.3">
      <c r="A96" s="34">
        <v>1129590</v>
      </c>
      <c r="B96" s="34">
        <v>1137862</v>
      </c>
      <c r="C96" s="26" t="s">
        <v>1313</v>
      </c>
      <c r="D96" s="26" t="s">
        <v>75</v>
      </c>
      <c r="E96" s="27">
        <v>323200</v>
      </c>
      <c r="F96" s="27">
        <v>1750.17</v>
      </c>
      <c r="G96" s="27">
        <v>323200</v>
      </c>
      <c r="H96" s="27">
        <v>1750.17</v>
      </c>
      <c r="I96" s="27">
        <v>0</v>
      </c>
      <c r="J96" s="27">
        <v>321449.83</v>
      </c>
      <c r="K96" s="27">
        <v>321449.83</v>
      </c>
      <c r="L96" s="28">
        <v>3232000</v>
      </c>
      <c r="M96" s="28">
        <v>0</v>
      </c>
    </row>
    <row r="97" spans="1:13" ht="28.8" x14ac:dyDescent="0.3">
      <c r="A97" s="34">
        <v>1129591</v>
      </c>
      <c r="B97" s="34">
        <v>1129591</v>
      </c>
      <c r="C97" s="26" t="s">
        <v>255</v>
      </c>
      <c r="D97" s="26" t="s">
        <v>62</v>
      </c>
      <c r="E97" s="27">
        <v>-36000</v>
      </c>
      <c r="F97" s="27">
        <v>0</v>
      </c>
      <c r="G97" s="27">
        <v>-36000</v>
      </c>
      <c r="H97" s="27">
        <v>0</v>
      </c>
      <c r="I97" s="27">
        <v>0</v>
      </c>
      <c r="J97" s="27">
        <v>-36000</v>
      </c>
      <c r="K97" s="27">
        <v>-36000</v>
      </c>
      <c r="L97" s="28">
        <v>0</v>
      </c>
      <c r="M97" s="28">
        <v>0</v>
      </c>
    </row>
    <row r="98" spans="1:13" ht="28.8" x14ac:dyDescent="0.3">
      <c r="A98" s="34">
        <v>1129591</v>
      </c>
      <c r="B98" s="34">
        <v>1136576</v>
      </c>
      <c r="C98" s="26" t="s">
        <v>350</v>
      </c>
      <c r="D98" s="26" t="s">
        <v>30</v>
      </c>
      <c r="E98" s="27">
        <v>168509.87</v>
      </c>
      <c r="F98" s="27">
        <v>163654.76999999999</v>
      </c>
      <c r="G98" s="27">
        <v>168509.87</v>
      </c>
      <c r="H98" s="27">
        <v>163654.76999999999</v>
      </c>
      <c r="I98" s="27">
        <v>825.15</v>
      </c>
      <c r="J98" s="27">
        <v>4029.9500000000057</v>
      </c>
      <c r="K98" s="27">
        <v>4029.9500000000057</v>
      </c>
      <c r="L98" s="28">
        <v>100000</v>
      </c>
      <c r="M98" s="28">
        <v>0</v>
      </c>
    </row>
    <row r="99" spans="1:13" ht="28.8" x14ac:dyDescent="0.3">
      <c r="A99" s="34">
        <v>1129591</v>
      </c>
      <c r="B99" s="34">
        <v>1136580</v>
      </c>
      <c r="C99" s="26" t="s">
        <v>263</v>
      </c>
      <c r="D99" s="26" t="s">
        <v>62</v>
      </c>
      <c r="E99" s="27">
        <v>12000</v>
      </c>
      <c r="F99" s="27">
        <v>1922.17</v>
      </c>
      <c r="G99" s="27">
        <v>12000</v>
      </c>
      <c r="H99" s="27">
        <v>1922.17</v>
      </c>
      <c r="I99" s="27">
        <v>660.6</v>
      </c>
      <c r="J99" s="27">
        <v>9417.23</v>
      </c>
      <c r="K99" s="27">
        <v>9417.23</v>
      </c>
      <c r="L99" s="28">
        <v>0</v>
      </c>
      <c r="M99" s="28">
        <v>0</v>
      </c>
    </row>
    <row r="100" spans="1:13" ht="28.8" x14ac:dyDescent="0.3">
      <c r="A100" s="34">
        <v>1129591</v>
      </c>
      <c r="B100" s="34">
        <v>1136582</v>
      </c>
      <c r="C100" s="26" t="s">
        <v>361</v>
      </c>
      <c r="D100" s="26" t="s">
        <v>62</v>
      </c>
      <c r="E100" s="27">
        <v>2000</v>
      </c>
      <c r="F100" s="27">
        <v>0</v>
      </c>
      <c r="G100" s="27">
        <v>2000</v>
      </c>
      <c r="H100" s="27">
        <v>0</v>
      </c>
      <c r="I100" s="27">
        <v>0</v>
      </c>
      <c r="J100" s="27">
        <v>2000</v>
      </c>
      <c r="K100" s="27">
        <v>2000</v>
      </c>
      <c r="L100" s="28">
        <v>0</v>
      </c>
      <c r="M100" s="28">
        <v>0</v>
      </c>
    </row>
    <row r="101" spans="1:13" ht="28.8" x14ac:dyDescent="0.3">
      <c r="A101" s="34">
        <v>1129591</v>
      </c>
      <c r="B101" s="34">
        <v>1136646</v>
      </c>
      <c r="C101" s="26" t="s">
        <v>363</v>
      </c>
      <c r="D101" s="26" t="s">
        <v>62</v>
      </c>
      <c r="E101" s="27">
        <v>2000</v>
      </c>
      <c r="F101" s="27">
        <v>0</v>
      </c>
      <c r="G101" s="27">
        <v>2000</v>
      </c>
      <c r="H101" s="27">
        <v>0</v>
      </c>
      <c r="I101" s="27">
        <v>0</v>
      </c>
      <c r="J101" s="27">
        <v>2000</v>
      </c>
      <c r="K101" s="27">
        <v>2000</v>
      </c>
      <c r="L101" s="28">
        <v>0</v>
      </c>
      <c r="M101" s="28">
        <v>0</v>
      </c>
    </row>
    <row r="102" spans="1:13" ht="28.8" x14ac:dyDescent="0.3">
      <c r="A102" s="34">
        <v>1129594</v>
      </c>
      <c r="B102" s="34">
        <v>1129594</v>
      </c>
      <c r="C102" s="26" t="s">
        <v>1238</v>
      </c>
      <c r="D102" s="26" t="s">
        <v>1241</v>
      </c>
      <c r="E102" s="27">
        <v>-400000</v>
      </c>
      <c r="F102" s="27">
        <v>0</v>
      </c>
      <c r="G102" s="27">
        <v>-400000</v>
      </c>
      <c r="H102" s="27">
        <v>0</v>
      </c>
      <c r="I102" s="27">
        <v>0</v>
      </c>
      <c r="J102" s="27">
        <v>-400000</v>
      </c>
      <c r="K102" s="27">
        <v>-400000</v>
      </c>
      <c r="L102" s="28">
        <v>1350000</v>
      </c>
      <c r="M102" s="28">
        <v>0</v>
      </c>
    </row>
    <row r="103" spans="1:13" ht="28.8" x14ac:dyDescent="0.3">
      <c r="A103" s="34">
        <v>1129594</v>
      </c>
      <c r="B103" s="34">
        <v>1136084</v>
      </c>
      <c r="C103" s="26" t="s">
        <v>1314</v>
      </c>
      <c r="D103" s="26" t="s">
        <v>69</v>
      </c>
      <c r="E103" s="27">
        <v>1049211.0899999999</v>
      </c>
      <c r="F103" s="27">
        <v>101085.67</v>
      </c>
      <c r="G103" s="27">
        <v>1049211.0899999999</v>
      </c>
      <c r="H103" s="27">
        <v>101085.67</v>
      </c>
      <c r="I103" s="27">
        <v>0</v>
      </c>
      <c r="J103" s="27">
        <v>948125.41999999993</v>
      </c>
      <c r="K103" s="27">
        <v>948125.41999999993</v>
      </c>
      <c r="L103" s="28">
        <v>1045000</v>
      </c>
      <c r="M103" s="28">
        <v>1045000</v>
      </c>
    </row>
    <row r="104" spans="1:13" ht="28.8" x14ac:dyDescent="0.3">
      <c r="A104" s="34">
        <v>1131333</v>
      </c>
      <c r="B104" s="34">
        <v>1130707</v>
      </c>
      <c r="C104" s="26" t="s">
        <v>1315</v>
      </c>
      <c r="D104" s="26" t="s">
        <v>120</v>
      </c>
      <c r="E104" s="27">
        <v>1100000</v>
      </c>
      <c r="F104" s="27">
        <v>426520.02999999997</v>
      </c>
      <c r="G104" s="27">
        <v>892796.27</v>
      </c>
      <c r="H104" s="27">
        <v>219316.3</v>
      </c>
      <c r="I104" s="27">
        <v>0</v>
      </c>
      <c r="J104" s="27">
        <v>673479.97</v>
      </c>
      <c r="K104" s="27">
        <v>673479.97</v>
      </c>
      <c r="L104" s="28">
        <v>2542600</v>
      </c>
      <c r="M104" s="28">
        <v>2542600</v>
      </c>
    </row>
    <row r="105" spans="1:13" ht="28.8" x14ac:dyDescent="0.3">
      <c r="A105" s="34">
        <v>1131333</v>
      </c>
      <c r="B105" s="34">
        <v>1130708</v>
      </c>
      <c r="C105" s="26" t="s">
        <v>282</v>
      </c>
      <c r="D105" s="26" t="s">
        <v>120</v>
      </c>
      <c r="E105" s="27">
        <v>2050000</v>
      </c>
      <c r="F105" s="27">
        <v>1112189.1300000001</v>
      </c>
      <c r="G105" s="27">
        <v>1823851.34</v>
      </c>
      <c r="H105" s="27">
        <v>886040.47</v>
      </c>
      <c r="I105" s="27">
        <v>55</v>
      </c>
      <c r="J105" s="27">
        <v>937755.87</v>
      </c>
      <c r="K105" s="27">
        <v>937755.87</v>
      </c>
      <c r="L105" s="28">
        <v>1500000</v>
      </c>
      <c r="M105" s="28">
        <v>1916000</v>
      </c>
    </row>
    <row r="106" spans="1:13" ht="28.8" x14ac:dyDescent="0.3">
      <c r="A106" s="34">
        <v>1131333</v>
      </c>
      <c r="B106" s="34">
        <v>1130710</v>
      </c>
      <c r="C106" s="26" t="s">
        <v>233</v>
      </c>
      <c r="D106" s="26" t="s">
        <v>120</v>
      </c>
      <c r="E106" s="27">
        <v>190000</v>
      </c>
      <c r="F106" s="27">
        <v>148565.63</v>
      </c>
      <c r="G106" s="27">
        <v>105586.97</v>
      </c>
      <c r="H106" s="27">
        <v>64152.6</v>
      </c>
      <c r="I106" s="27">
        <v>0</v>
      </c>
      <c r="J106" s="27">
        <v>41434.369999999995</v>
      </c>
      <c r="K106" s="27">
        <v>41434.370000000003</v>
      </c>
      <c r="L106" s="28">
        <v>900000</v>
      </c>
      <c r="M106" s="28">
        <v>0</v>
      </c>
    </row>
    <row r="107" spans="1:13" ht="28.8" x14ac:dyDescent="0.3">
      <c r="A107" s="34">
        <v>1131333</v>
      </c>
      <c r="B107" s="34">
        <v>1130711</v>
      </c>
      <c r="C107" s="26" t="s">
        <v>895</v>
      </c>
      <c r="D107" s="26" t="s">
        <v>22</v>
      </c>
      <c r="E107" s="27">
        <v>400000</v>
      </c>
      <c r="F107" s="27">
        <v>277937.09999999998</v>
      </c>
      <c r="G107" s="27">
        <v>122062.9</v>
      </c>
      <c r="H107" s="27">
        <v>0</v>
      </c>
      <c r="I107" s="27">
        <v>0</v>
      </c>
      <c r="J107" s="27">
        <v>122062.9</v>
      </c>
      <c r="K107" s="27">
        <v>122062.9</v>
      </c>
      <c r="L107" s="28">
        <v>0</v>
      </c>
      <c r="M107" s="28">
        <v>0</v>
      </c>
    </row>
    <row r="108" spans="1:13" ht="28.8" x14ac:dyDescent="0.3">
      <c r="A108" s="34">
        <v>1131333</v>
      </c>
      <c r="B108" s="34">
        <v>1130712</v>
      </c>
      <c r="C108" s="26" t="s">
        <v>896</v>
      </c>
      <c r="D108" s="26" t="s">
        <v>22</v>
      </c>
      <c r="E108" s="27">
        <v>150000</v>
      </c>
      <c r="F108" s="27">
        <v>142411.35999999999</v>
      </c>
      <c r="G108" s="27">
        <v>7588.6400000000049</v>
      </c>
      <c r="H108" s="27">
        <v>0</v>
      </c>
      <c r="I108" s="27">
        <v>0</v>
      </c>
      <c r="J108" s="27">
        <v>7588.6400000000067</v>
      </c>
      <c r="K108" s="27">
        <v>7588.6400000000049</v>
      </c>
      <c r="L108" s="28">
        <v>0</v>
      </c>
      <c r="M108" s="28">
        <v>0</v>
      </c>
    </row>
    <row r="109" spans="1:13" ht="28.8" x14ac:dyDescent="0.3">
      <c r="A109" s="34">
        <v>1131333</v>
      </c>
      <c r="B109" s="34">
        <v>1130714</v>
      </c>
      <c r="C109" s="26" t="s">
        <v>898</v>
      </c>
      <c r="D109" s="26" t="s">
        <v>22</v>
      </c>
      <c r="E109" s="27">
        <v>47523.560000000005</v>
      </c>
      <c r="F109" s="27">
        <v>47523.560000000005</v>
      </c>
      <c r="G109" s="27">
        <v>0</v>
      </c>
      <c r="H109" s="27">
        <v>0</v>
      </c>
      <c r="I109" s="27">
        <v>0</v>
      </c>
      <c r="J109" s="27">
        <v>0</v>
      </c>
      <c r="K109" s="27">
        <v>0</v>
      </c>
      <c r="L109" s="28">
        <v>0</v>
      </c>
      <c r="M109" s="28">
        <v>0</v>
      </c>
    </row>
    <row r="110" spans="1:13" ht="28.8" x14ac:dyDescent="0.3">
      <c r="A110" s="34">
        <v>1131333</v>
      </c>
      <c r="B110" s="34">
        <v>1131333</v>
      </c>
      <c r="C110" s="26" t="s">
        <v>290</v>
      </c>
      <c r="D110" s="26" t="s">
        <v>120</v>
      </c>
      <c r="E110" s="27">
        <v>688414.74</v>
      </c>
      <c r="F110" s="27">
        <v>0</v>
      </c>
      <c r="G110" s="27">
        <v>688414.74</v>
      </c>
      <c r="H110" s="27">
        <v>0</v>
      </c>
      <c r="I110" s="27">
        <v>0</v>
      </c>
      <c r="J110" s="27">
        <v>688414.74</v>
      </c>
      <c r="K110" s="27">
        <v>688414.74</v>
      </c>
      <c r="L110" s="28">
        <v>0</v>
      </c>
      <c r="M110" s="28">
        <v>0</v>
      </c>
    </row>
    <row r="111" spans="1:13" ht="28.8" x14ac:dyDescent="0.3">
      <c r="A111" s="34">
        <v>1131333</v>
      </c>
      <c r="B111" s="34">
        <v>1133600</v>
      </c>
      <c r="C111" s="26" t="s">
        <v>1316</v>
      </c>
      <c r="D111" s="26" t="s">
        <v>94</v>
      </c>
      <c r="E111" s="27">
        <v>350000.01</v>
      </c>
      <c r="F111" s="27">
        <v>233155.93</v>
      </c>
      <c r="G111" s="27">
        <v>199395.86000000002</v>
      </c>
      <c r="H111" s="27">
        <v>82551.78</v>
      </c>
      <c r="I111" s="27">
        <v>0</v>
      </c>
      <c r="J111" s="27">
        <v>116844.08</v>
      </c>
      <c r="K111" s="27">
        <v>116844.08</v>
      </c>
      <c r="L111" s="28">
        <v>350000</v>
      </c>
      <c r="M111" s="28">
        <v>0</v>
      </c>
    </row>
    <row r="112" spans="1:13" ht="28.8" x14ac:dyDescent="0.3">
      <c r="A112" s="34">
        <v>1131333</v>
      </c>
      <c r="B112" s="34">
        <v>1134986</v>
      </c>
      <c r="C112" s="26" t="s">
        <v>975</v>
      </c>
      <c r="D112" s="26" t="s">
        <v>120</v>
      </c>
      <c r="E112" s="27">
        <v>250000</v>
      </c>
      <c r="F112" s="27">
        <v>167737.73000000001</v>
      </c>
      <c r="G112" s="27">
        <v>82262.26999999999</v>
      </c>
      <c r="H112" s="27">
        <v>0</v>
      </c>
      <c r="I112" s="27">
        <v>0</v>
      </c>
      <c r="J112" s="27">
        <v>82262.26999999999</v>
      </c>
      <c r="K112" s="27">
        <v>82262.26999999999</v>
      </c>
      <c r="L112" s="28">
        <v>250000</v>
      </c>
      <c r="M112" s="28">
        <v>0</v>
      </c>
    </row>
    <row r="113" spans="1:13" ht="28.8" x14ac:dyDescent="0.3">
      <c r="A113" s="34">
        <v>1131333</v>
      </c>
      <c r="B113" s="34">
        <v>1134994</v>
      </c>
      <c r="C113" s="26" t="s">
        <v>976</v>
      </c>
      <c r="D113" s="26" t="s">
        <v>104</v>
      </c>
      <c r="E113" s="27">
        <v>724000</v>
      </c>
      <c r="F113" s="27">
        <v>722079.56</v>
      </c>
      <c r="G113" s="27">
        <v>1851.7299999999814</v>
      </c>
      <c r="H113" s="27">
        <v>-68.709999999999994</v>
      </c>
      <c r="I113" s="27">
        <v>0</v>
      </c>
      <c r="J113" s="27">
        <v>1920.4399999999441</v>
      </c>
      <c r="K113" s="27">
        <v>1920.4399999999814</v>
      </c>
      <c r="L113" s="28">
        <v>724000</v>
      </c>
      <c r="M113" s="28">
        <v>0</v>
      </c>
    </row>
    <row r="114" spans="1:13" ht="28.8" x14ac:dyDescent="0.3">
      <c r="A114" s="34">
        <v>1134093</v>
      </c>
      <c r="B114" s="34">
        <v>1134093</v>
      </c>
      <c r="C114" s="26" t="s">
        <v>316</v>
      </c>
      <c r="D114" s="26" t="s">
        <v>1317</v>
      </c>
      <c r="E114" s="27">
        <v>0</v>
      </c>
      <c r="F114" s="27">
        <v>0</v>
      </c>
      <c r="G114" s="27">
        <v>0</v>
      </c>
      <c r="H114" s="27">
        <v>0</v>
      </c>
      <c r="I114" s="27">
        <v>0</v>
      </c>
      <c r="J114" s="27">
        <v>0</v>
      </c>
      <c r="K114" s="27">
        <v>0</v>
      </c>
      <c r="L114" s="28">
        <v>0</v>
      </c>
      <c r="M114" s="28">
        <v>0</v>
      </c>
    </row>
    <row r="115" spans="1:13" x14ac:dyDescent="0.3">
      <c r="A115" s="34">
        <v>1134093</v>
      </c>
      <c r="B115" s="34">
        <v>1136709</v>
      </c>
      <c r="C115" s="26" t="s">
        <v>356</v>
      </c>
      <c r="D115" s="26" t="s">
        <v>69</v>
      </c>
      <c r="E115" s="27">
        <v>100000</v>
      </c>
      <c r="F115" s="27">
        <v>45.74</v>
      </c>
      <c r="G115" s="27">
        <v>100000</v>
      </c>
      <c r="H115" s="27">
        <v>45.74</v>
      </c>
      <c r="I115" s="27">
        <v>0</v>
      </c>
      <c r="J115" s="27">
        <v>99954.26</v>
      </c>
      <c r="K115" s="27">
        <v>99954.26</v>
      </c>
      <c r="L115" s="28">
        <v>100000</v>
      </c>
      <c r="M115" s="28">
        <v>0</v>
      </c>
    </row>
    <row r="116" spans="1:13" ht="28.8" x14ac:dyDescent="0.3">
      <c r="A116" s="34">
        <v>1134093</v>
      </c>
      <c r="B116" s="34">
        <v>1136711</v>
      </c>
      <c r="C116" s="26" t="s">
        <v>357</v>
      </c>
      <c r="D116" s="26" t="s">
        <v>69</v>
      </c>
      <c r="E116" s="27">
        <v>75000</v>
      </c>
      <c r="F116" s="27">
        <v>28294.93</v>
      </c>
      <c r="G116" s="27">
        <v>75000</v>
      </c>
      <c r="H116" s="27">
        <v>28294.93</v>
      </c>
      <c r="I116" s="27">
        <v>0</v>
      </c>
      <c r="J116" s="27">
        <v>46705.07</v>
      </c>
      <c r="K116" s="27">
        <v>46705.07</v>
      </c>
      <c r="L116" s="28">
        <v>75000</v>
      </c>
      <c r="M116" s="28">
        <v>0</v>
      </c>
    </row>
    <row r="117" spans="1:13" ht="28.8" x14ac:dyDescent="0.3">
      <c r="A117" s="34">
        <v>1134093</v>
      </c>
      <c r="B117" s="34">
        <v>1136712</v>
      </c>
      <c r="C117" s="26" t="s">
        <v>364</v>
      </c>
      <c r="D117" s="26" t="s">
        <v>1318</v>
      </c>
      <c r="E117" s="27">
        <v>110000</v>
      </c>
      <c r="F117" s="27">
        <v>14184.64</v>
      </c>
      <c r="G117" s="27">
        <v>110000</v>
      </c>
      <c r="H117" s="27">
        <v>14184.64</v>
      </c>
      <c r="I117" s="27">
        <v>0</v>
      </c>
      <c r="J117" s="27">
        <v>95815.360000000001</v>
      </c>
      <c r="K117" s="27">
        <v>95815.360000000001</v>
      </c>
      <c r="L117" s="28">
        <v>110000</v>
      </c>
      <c r="M117" s="28">
        <v>0</v>
      </c>
    </row>
    <row r="118" spans="1:13" ht="28.8" x14ac:dyDescent="0.3">
      <c r="A118" s="34">
        <v>1134093</v>
      </c>
      <c r="B118" s="34">
        <v>1136715</v>
      </c>
      <c r="C118" s="26" t="s">
        <v>359</v>
      </c>
      <c r="D118" s="26" t="s">
        <v>1125</v>
      </c>
      <c r="E118" s="27">
        <v>100000</v>
      </c>
      <c r="F118" s="27">
        <v>55702.559999999998</v>
      </c>
      <c r="G118" s="27">
        <v>100000</v>
      </c>
      <c r="H118" s="27">
        <v>55702.559999999998</v>
      </c>
      <c r="I118" s="27">
        <v>0</v>
      </c>
      <c r="J118" s="27">
        <v>44297.440000000002</v>
      </c>
      <c r="K118" s="27">
        <v>44297.440000000002</v>
      </c>
      <c r="L118" s="28">
        <v>100000</v>
      </c>
      <c r="M118" s="28">
        <v>0</v>
      </c>
    </row>
    <row r="119" spans="1:13" ht="28.8" x14ac:dyDescent="0.3">
      <c r="A119" s="34">
        <v>1134093</v>
      </c>
      <c r="B119" s="34">
        <v>1136716</v>
      </c>
      <c r="C119" s="26" t="s">
        <v>1319</v>
      </c>
      <c r="D119" s="26" t="s">
        <v>69</v>
      </c>
      <c r="E119" s="27">
        <v>84000</v>
      </c>
      <c r="F119" s="27">
        <v>45.74</v>
      </c>
      <c r="G119" s="27">
        <v>84000</v>
      </c>
      <c r="H119" s="27">
        <v>45.74</v>
      </c>
      <c r="I119" s="27">
        <v>0</v>
      </c>
      <c r="J119" s="27">
        <v>83954.26</v>
      </c>
      <c r="K119" s="27">
        <v>83954.26</v>
      </c>
      <c r="L119" s="28">
        <v>84000</v>
      </c>
      <c r="M119" s="28">
        <v>0</v>
      </c>
    </row>
    <row r="120" spans="1:13" ht="28.8" x14ac:dyDescent="0.3">
      <c r="A120" s="34">
        <v>1134094</v>
      </c>
      <c r="B120" s="34">
        <v>1134094</v>
      </c>
      <c r="C120" s="26" t="s">
        <v>968</v>
      </c>
      <c r="D120" s="26" t="s">
        <v>1320</v>
      </c>
      <c r="E120" s="27">
        <v>550000</v>
      </c>
      <c r="F120" s="27">
        <v>0</v>
      </c>
      <c r="G120" s="27">
        <v>550000</v>
      </c>
      <c r="H120" s="27">
        <v>0</v>
      </c>
      <c r="I120" s="27">
        <v>0</v>
      </c>
      <c r="J120" s="27">
        <v>550000</v>
      </c>
      <c r="K120" s="27">
        <v>550000</v>
      </c>
      <c r="L120" s="28">
        <v>0</v>
      </c>
      <c r="M120" s="28">
        <v>0</v>
      </c>
    </row>
    <row r="121" spans="1:13" ht="28.8" x14ac:dyDescent="0.3">
      <c r="A121" s="34">
        <v>1134094</v>
      </c>
      <c r="B121" s="34">
        <v>1136930</v>
      </c>
      <c r="C121" s="26" t="s">
        <v>986</v>
      </c>
      <c r="D121" s="26" t="s">
        <v>1321</v>
      </c>
      <c r="E121" s="27">
        <v>250000</v>
      </c>
      <c r="F121" s="27">
        <v>0</v>
      </c>
      <c r="G121" s="27">
        <v>250000</v>
      </c>
      <c r="H121" s="27">
        <v>0</v>
      </c>
      <c r="I121" s="27">
        <v>0</v>
      </c>
      <c r="J121" s="27">
        <v>250000</v>
      </c>
      <c r="K121" s="27">
        <v>250000</v>
      </c>
      <c r="L121" s="28">
        <v>250000</v>
      </c>
      <c r="M121" s="28">
        <v>0</v>
      </c>
    </row>
    <row r="122" spans="1:13" ht="28.8" x14ac:dyDescent="0.3">
      <c r="A122" s="34">
        <v>1134094</v>
      </c>
      <c r="B122" s="34">
        <v>1136931</v>
      </c>
      <c r="C122" s="26" t="s">
        <v>371</v>
      </c>
      <c r="D122" s="26" t="s">
        <v>1321</v>
      </c>
      <c r="E122" s="27">
        <v>200000</v>
      </c>
      <c r="F122" s="27">
        <v>0</v>
      </c>
      <c r="G122" s="27">
        <v>200000</v>
      </c>
      <c r="H122" s="27">
        <v>0</v>
      </c>
      <c r="I122" s="27">
        <v>0</v>
      </c>
      <c r="J122" s="27">
        <v>200000</v>
      </c>
      <c r="K122" s="27">
        <v>200000</v>
      </c>
      <c r="L122" s="28">
        <v>125000</v>
      </c>
      <c r="M122" s="28">
        <v>0</v>
      </c>
    </row>
    <row r="123" spans="1:13" ht="28.8" x14ac:dyDescent="0.3">
      <c r="A123" s="34">
        <v>1134094</v>
      </c>
      <c r="B123" s="34">
        <v>1136932</v>
      </c>
      <c r="C123" s="26" t="s">
        <v>374</v>
      </c>
      <c r="D123" s="26" t="s">
        <v>1321</v>
      </c>
      <c r="E123" s="27">
        <v>75000</v>
      </c>
      <c r="F123" s="27">
        <v>0</v>
      </c>
      <c r="G123" s="27">
        <v>75000</v>
      </c>
      <c r="H123" s="27">
        <v>0</v>
      </c>
      <c r="I123" s="27">
        <v>0</v>
      </c>
      <c r="J123" s="27">
        <v>75000</v>
      </c>
      <c r="K123" s="27">
        <v>75000</v>
      </c>
      <c r="L123" s="28">
        <v>75000</v>
      </c>
      <c r="M123" s="28">
        <v>0</v>
      </c>
    </row>
    <row r="124" spans="1:13" ht="28.8" x14ac:dyDescent="0.3">
      <c r="A124" s="34">
        <v>1134094</v>
      </c>
      <c r="B124" s="34">
        <v>1136933</v>
      </c>
      <c r="C124" s="26" t="s">
        <v>375</v>
      </c>
      <c r="D124" s="26" t="s">
        <v>1321</v>
      </c>
      <c r="E124" s="27">
        <v>125000</v>
      </c>
      <c r="F124" s="27">
        <v>0</v>
      </c>
      <c r="G124" s="27">
        <v>125000</v>
      </c>
      <c r="H124" s="27">
        <v>0</v>
      </c>
      <c r="I124" s="27">
        <v>0</v>
      </c>
      <c r="J124" s="27">
        <v>125000</v>
      </c>
      <c r="K124" s="27">
        <v>125000</v>
      </c>
      <c r="L124" s="28">
        <v>200000</v>
      </c>
      <c r="M124" s="28">
        <v>0</v>
      </c>
    </row>
    <row r="125" spans="1:13" ht="28.8" x14ac:dyDescent="0.3">
      <c r="A125" s="34">
        <v>1135045</v>
      </c>
      <c r="B125" s="34">
        <v>1135045</v>
      </c>
      <c r="C125" s="26" t="s">
        <v>321</v>
      </c>
      <c r="D125" s="26" t="s">
        <v>57</v>
      </c>
      <c r="E125" s="27">
        <v>-737000</v>
      </c>
      <c r="F125" s="27">
        <v>0</v>
      </c>
      <c r="G125" s="27">
        <v>-737000</v>
      </c>
      <c r="H125" s="27">
        <v>0</v>
      </c>
      <c r="I125" s="27">
        <v>0</v>
      </c>
      <c r="J125" s="27">
        <v>-737000</v>
      </c>
      <c r="K125" s="27">
        <v>-737000</v>
      </c>
      <c r="L125" s="28">
        <v>0</v>
      </c>
      <c r="M125" s="28">
        <v>0</v>
      </c>
    </row>
    <row r="126" spans="1:13" ht="28.8" x14ac:dyDescent="0.3">
      <c r="A126" s="34">
        <v>1135045</v>
      </c>
      <c r="B126" s="34">
        <v>1136228</v>
      </c>
      <c r="C126" s="26" t="s">
        <v>338</v>
      </c>
      <c r="D126" s="26" t="s">
        <v>57</v>
      </c>
      <c r="E126" s="27">
        <v>0</v>
      </c>
      <c r="F126" s="27">
        <v>0</v>
      </c>
      <c r="G126" s="27">
        <v>0</v>
      </c>
      <c r="H126" s="27">
        <v>0</v>
      </c>
      <c r="I126" s="27">
        <v>0</v>
      </c>
      <c r="J126" s="27">
        <v>0</v>
      </c>
      <c r="K126" s="27">
        <v>0</v>
      </c>
      <c r="L126" s="28">
        <v>0</v>
      </c>
      <c r="M126" s="28">
        <v>0</v>
      </c>
    </row>
    <row r="127" spans="1:13" ht="28.8" x14ac:dyDescent="0.3">
      <c r="A127" s="34">
        <v>1135045</v>
      </c>
      <c r="B127" s="34">
        <v>1136229</v>
      </c>
      <c r="C127" s="26" t="s">
        <v>339</v>
      </c>
      <c r="D127" s="26" t="s">
        <v>112</v>
      </c>
      <c r="E127" s="27">
        <v>292000</v>
      </c>
      <c r="F127" s="27">
        <v>1321.2</v>
      </c>
      <c r="G127" s="27">
        <v>292000</v>
      </c>
      <c r="H127" s="27">
        <v>1321.2</v>
      </c>
      <c r="I127" s="27">
        <v>0</v>
      </c>
      <c r="J127" s="27">
        <v>290678.8</v>
      </c>
      <c r="K127" s="27">
        <v>290678.8</v>
      </c>
      <c r="L127" s="28">
        <v>0</v>
      </c>
      <c r="M127" s="28">
        <v>0</v>
      </c>
    </row>
    <row r="128" spans="1:13" ht="28.8" x14ac:dyDescent="0.3">
      <c r="A128" s="34">
        <v>1135045</v>
      </c>
      <c r="B128" s="34">
        <v>1136230</v>
      </c>
      <c r="C128" s="26" t="s">
        <v>340</v>
      </c>
      <c r="D128" s="26" t="s">
        <v>1323</v>
      </c>
      <c r="E128" s="27">
        <v>0</v>
      </c>
      <c r="F128" s="27">
        <v>0</v>
      </c>
      <c r="G128" s="27">
        <v>0</v>
      </c>
      <c r="H128" s="27">
        <v>0</v>
      </c>
      <c r="I128" s="27">
        <v>0</v>
      </c>
      <c r="J128" s="27">
        <v>0</v>
      </c>
      <c r="K128" s="27">
        <v>0</v>
      </c>
      <c r="L128" s="28">
        <v>0</v>
      </c>
      <c r="M128" s="28">
        <v>0</v>
      </c>
    </row>
    <row r="129" spans="1:13" ht="28.8" x14ac:dyDescent="0.3">
      <c r="A129" s="34">
        <v>1135045</v>
      </c>
      <c r="B129" s="34">
        <v>1136231</v>
      </c>
      <c r="C129" s="26" t="s">
        <v>341</v>
      </c>
      <c r="D129" s="26" t="s">
        <v>57</v>
      </c>
      <c r="E129" s="27">
        <v>12000</v>
      </c>
      <c r="F129" s="27">
        <v>14630.92</v>
      </c>
      <c r="G129" s="27">
        <v>12000</v>
      </c>
      <c r="H129" s="27">
        <v>14630.92</v>
      </c>
      <c r="I129" s="27">
        <v>0</v>
      </c>
      <c r="J129" s="27">
        <v>-2630.92</v>
      </c>
      <c r="K129" s="27">
        <v>-2630.92</v>
      </c>
      <c r="L129" s="28">
        <v>0</v>
      </c>
      <c r="M129" s="28">
        <v>0</v>
      </c>
    </row>
    <row r="130" spans="1:13" ht="28.8" x14ac:dyDescent="0.3">
      <c r="A130" s="34">
        <v>1135045</v>
      </c>
      <c r="B130" s="34">
        <v>1136232</v>
      </c>
      <c r="C130" s="26" t="s">
        <v>342</v>
      </c>
      <c r="D130" s="26" t="s">
        <v>112</v>
      </c>
      <c r="E130" s="27">
        <v>332000</v>
      </c>
      <c r="F130" s="27">
        <v>9701.56</v>
      </c>
      <c r="G130" s="27">
        <v>332000</v>
      </c>
      <c r="H130" s="27">
        <v>9701.56</v>
      </c>
      <c r="I130" s="27">
        <v>0</v>
      </c>
      <c r="J130" s="27">
        <v>322298.44</v>
      </c>
      <c r="K130" s="27">
        <v>322298.44</v>
      </c>
      <c r="L130" s="28">
        <v>0</v>
      </c>
      <c r="M130" s="28">
        <v>0</v>
      </c>
    </row>
    <row r="131" spans="1:13" ht="28.8" x14ac:dyDescent="0.3">
      <c r="A131" s="34">
        <v>1135045</v>
      </c>
      <c r="B131" s="34">
        <v>1136233</v>
      </c>
      <c r="C131" s="26" t="s">
        <v>343</v>
      </c>
      <c r="D131" s="26" t="s">
        <v>1237</v>
      </c>
      <c r="E131" s="27">
        <v>108000</v>
      </c>
      <c r="F131" s="27">
        <v>119478</v>
      </c>
      <c r="G131" s="27">
        <v>108000</v>
      </c>
      <c r="H131" s="27">
        <v>119478</v>
      </c>
      <c r="I131" s="27">
        <v>0</v>
      </c>
      <c r="J131" s="27">
        <v>-11477.999999999996</v>
      </c>
      <c r="K131" s="27">
        <v>-11477.999999999996</v>
      </c>
      <c r="L131" s="28">
        <v>0</v>
      </c>
      <c r="M131" s="28">
        <v>0</v>
      </c>
    </row>
    <row r="132" spans="1:13" ht="28.8" x14ac:dyDescent="0.3">
      <c r="A132" s="34">
        <v>1135045</v>
      </c>
      <c r="B132" s="34">
        <v>1136234</v>
      </c>
      <c r="C132" s="26" t="s">
        <v>344</v>
      </c>
      <c r="D132" s="26" t="s">
        <v>104</v>
      </c>
      <c r="E132" s="27">
        <v>322000</v>
      </c>
      <c r="F132" s="27">
        <v>25620.26</v>
      </c>
      <c r="G132" s="27">
        <v>322000</v>
      </c>
      <c r="H132" s="27">
        <v>25620.26</v>
      </c>
      <c r="I132" s="27">
        <v>0</v>
      </c>
      <c r="J132" s="27">
        <v>296379.74</v>
      </c>
      <c r="K132" s="27">
        <v>296379.74</v>
      </c>
      <c r="L132" s="28">
        <v>0</v>
      </c>
      <c r="M132" s="28">
        <v>0</v>
      </c>
    </row>
    <row r="133" spans="1:13" ht="28.8" x14ac:dyDescent="0.3">
      <c r="A133" s="34">
        <v>1135045</v>
      </c>
      <c r="B133" s="34">
        <v>1136235</v>
      </c>
      <c r="C133" s="26" t="s">
        <v>348</v>
      </c>
      <c r="D133" s="26" t="s">
        <v>112</v>
      </c>
      <c r="E133" s="27">
        <v>332000</v>
      </c>
      <c r="F133" s="27">
        <v>29818.880000000001</v>
      </c>
      <c r="G133" s="27">
        <v>332000</v>
      </c>
      <c r="H133" s="27">
        <v>29818.880000000001</v>
      </c>
      <c r="I133" s="27">
        <v>0</v>
      </c>
      <c r="J133" s="27">
        <v>302181.12</v>
      </c>
      <c r="K133" s="27">
        <v>302181.12</v>
      </c>
      <c r="L133" s="28">
        <v>0</v>
      </c>
      <c r="M133" s="28">
        <v>0</v>
      </c>
    </row>
    <row r="134" spans="1:13" ht="28.8" x14ac:dyDescent="0.3">
      <c r="A134" s="34">
        <v>1135045</v>
      </c>
      <c r="B134" s="34">
        <v>1136236</v>
      </c>
      <c r="C134" s="26" t="s">
        <v>349</v>
      </c>
      <c r="D134" s="26" t="s">
        <v>112</v>
      </c>
      <c r="E134" s="27">
        <v>332000</v>
      </c>
      <c r="F134" s="27">
        <v>5429.45</v>
      </c>
      <c r="G134" s="27">
        <v>332000</v>
      </c>
      <c r="H134" s="27">
        <v>5429.45</v>
      </c>
      <c r="I134" s="27">
        <v>0</v>
      </c>
      <c r="J134" s="27">
        <v>326570.55</v>
      </c>
      <c r="K134" s="27">
        <v>326570.55</v>
      </c>
      <c r="L134" s="28">
        <v>0</v>
      </c>
      <c r="M134" s="28">
        <v>0</v>
      </c>
    </row>
    <row r="135" spans="1:13" ht="28.8" x14ac:dyDescent="0.3">
      <c r="A135" s="34">
        <v>1135045</v>
      </c>
      <c r="B135" s="34">
        <v>1136237</v>
      </c>
      <c r="C135" s="26" t="s">
        <v>351</v>
      </c>
      <c r="D135" s="26" t="s">
        <v>120</v>
      </c>
      <c r="E135" s="27">
        <v>12000</v>
      </c>
      <c r="F135" s="27">
        <v>0</v>
      </c>
      <c r="G135" s="27">
        <v>12000</v>
      </c>
      <c r="H135" s="27">
        <v>0</v>
      </c>
      <c r="I135" s="27">
        <v>0</v>
      </c>
      <c r="J135" s="27">
        <v>12000</v>
      </c>
      <c r="K135" s="27">
        <v>12000</v>
      </c>
      <c r="L135" s="28">
        <v>0</v>
      </c>
      <c r="M135" s="28">
        <v>0</v>
      </c>
    </row>
    <row r="136" spans="1:13" ht="28.8" x14ac:dyDescent="0.3">
      <c r="A136" s="34">
        <v>1135045</v>
      </c>
      <c r="B136" s="34">
        <v>1136238</v>
      </c>
      <c r="C136" s="26" t="s">
        <v>352</v>
      </c>
      <c r="D136" s="26" t="s">
        <v>53</v>
      </c>
      <c r="E136" s="27">
        <v>12000</v>
      </c>
      <c r="F136" s="27">
        <v>17290.38</v>
      </c>
      <c r="G136" s="27">
        <v>12000</v>
      </c>
      <c r="H136" s="27">
        <v>17290.38</v>
      </c>
      <c r="I136" s="27">
        <v>0</v>
      </c>
      <c r="J136" s="27">
        <v>-5290.380000000001</v>
      </c>
      <c r="K136" s="27">
        <v>-5290.380000000001</v>
      </c>
      <c r="L136" s="28">
        <v>0</v>
      </c>
      <c r="M136" s="28">
        <v>0</v>
      </c>
    </row>
    <row r="137" spans="1:13" ht="28.8" x14ac:dyDescent="0.3">
      <c r="A137" s="34">
        <v>1135045</v>
      </c>
      <c r="B137" s="34">
        <v>1136239</v>
      </c>
      <c r="C137" s="26" t="s">
        <v>354</v>
      </c>
      <c r="D137" s="26" t="s">
        <v>53</v>
      </c>
      <c r="E137" s="27">
        <v>12000</v>
      </c>
      <c r="F137" s="27">
        <v>9921.23</v>
      </c>
      <c r="G137" s="27">
        <v>12000</v>
      </c>
      <c r="H137" s="27">
        <v>9921.23</v>
      </c>
      <c r="I137" s="27">
        <v>0</v>
      </c>
      <c r="J137" s="27">
        <v>2078.7700000000004</v>
      </c>
      <c r="K137" s="27">
        <v>2078.7700000000004</v>
      </c>
      <c r="L137" s="28">
        <v>0</v>
      </c>
      <c r="M137" s="28">
        <v>0</v>
      </c>
    </row>
    <row r="138" spans="1:13" ht="28.8" x14ac:dyDescent="0.3">
      <c r="A138" s="34">
        <v>1135045</v>
      </c>
      <c r="B138" s="34">
        <v>1136240</v>
      </c>
      <c r="C138" s="26" t="s">
        <v>984</v>
      </c>
      <c r="D138" s="26" t="s">
        <v>53</v>
      </c>
      <c r="E138" s="27">
        <v>420000</v>
      </c>
      <c r="F138" s="27">
        <v>268495.38</v>
      </c>
      <c r="G138" s="27">
        <v>420000</v>
      </c>
      <c r="H138" s="27">
        <v>268495.38</v>
      </c>
      <c r="I138" s="27">
        <v>0</v>
      </c>
      <c r="J138" s="27">
        <v>151504.62000000002</v>
      </c>
      <c r="K138" s="27">
        <v>151504.62000000002</v>
      </c>
      <c r="L138" s="28">
        <v>420000</v>
      </c>
      <c r="M138" s="28">
        <v>420000</v>
      </c>
    </row>
    <row r="139" spans="1:13" ht="28.8" x14ac:dyDescent="0.3">
      <c r="A139" s="34">
        <v>1135045</v>
      </c>
      <c r="B139" s="34">
        <v>1136241</v>
      </c>
      <c r="C139" s="26" t="s">
        <v>345</v>
      </c>
      <c r="D139" s="26" t="s">
        <v>104</v>
      </c>
      <c r="E139" s="27">
        <v>800000</v>
      </c>
      <c r="F139" s="27">
        <v>11350.76</v>
      </c>
      <c r="G139" s="27">
        <v>800000</v>
      </c>
      <c r="H139" s="27">
        <v>11350.76</v>
      </c>
      <c r="I139" s="27">
        <v>0</v>
      </c>
      <c r="J139" s="27">
        <v>788649.24</v>
      </c>
      <c r="K139" s="27">
        <v>788649.24</v>
      </c>
      <c r="L139" s="28">
        <v>740000</v>
      </c>
      <c r="M139" s="28">
        <v>0</v>
      </c>
    </row>
    <row r="140" spans="1:13" ht="43.2" x14ac:dyDescent="0.3">
      <c r="A140" s="34">
        <v>1135045</v>
      </c>
      <c r="B140" s="34">
        <v>1136419</v>
      </c>
      <c r="C140" s="26" t="s">
        <v>1324</v>
      </c>
      <c r="D140" s="26" t="s">
        <v>57</v>
      </c>
      <c r="E140" s="27">
        <v>12000</v>
      </c>
      <c r="F140" s="27">
        <v>11516.71</v>
      </c>
      <c r="G140" s="27">
        <v>12000</v>
      </c>
      <c r="H140" s="27">
        <v>11516.71</v>
      </c>
      <c r="I140" s="27">
        <v>0</v>
      </c>
      <c r="J140" s="27">
        <v>483.29000000000087</v>
      </c>
      <c r="K140" s="27">
        <v>483.29000000000087</v>
      </c>
      <c r="L140" s="28">
        <v>0</v>
      </c>
      <c r="M140" s="28">
        <v>0</v>
      </c>
    </row>
    <row r="141" spans="1:13" ht="28.8" x14ac:dyDescent="0.3">
      <c r="A141" s="34">
        <v>1135073</v>
      </c>
      <c r="B141" s="34">
        <v>1135073</v>
      </c>
      <c r="C141" s="26" t="s">
        <v>1325</v>
      </c>
      <c r="D141" s="26" t="s">
        <v>60</v>
      </c>
      <c r="E141" s="27">
        <v>6040480</v>
      </c>
      <c r="F141" s="27">
        <v>0</v>
      </c>
      <c r="G141" s="27">
        <v>6040480</v>
      </c>
      <c r="H141" s="27">
        <v>0</v>
      </c>
      <c r="I141" s="27">
        <v>0</v>
      </c>
      <c r="J141" s="27">
        <v>6040480</v>
      </c>
      <c r="K141" s="27">
        <v>6040480</v>
      </c>
      <c r="L141" s="28">
        <v>0</v>
      </c>
      <c r="M141" s="28">
        <v>0</v>
      </c>
    </row>
    <row r="142" spans="1:13" ht="28.8" x14ac:dyDescent="0.3">
      <c r="A142" s="34">
        <v>1135073</v>
      </c>
      <c r="B142" s="34">
        <v>1135997</v>
      </c>
      <c r="C142" s="26" t="s">
        <v>258</v>
      </c>
      <c r="D142" s="26" t="s">
        <v>47</v>
      </c>
      <c r="E142" s="27">
        <v>2055000</v>
      </c>
      <c r="F142" s="27">
        <v>419949.71</v>
      </c>
      <c r="G142" s="27">
        <v>2055000</v>
      </c>
      <c r="H142" s="27">
        <v>419949.71</v>
      </c>
      <c r="I142" s="27">
        <v>0</v>
      </c>
      <c r="J142" s="27">
        <v>1635050.29</v>
      </c>
      <c r="K142" s="27">
        <v>1635050.29</v>
      </c>
      <c r="L142" s="28">
        <v>4708280</v>
      </c>
      <c r="M142" s="28">
        <v>0</v>
      </c>
    </row>
    <row r="143" spans="1:13" ht="28.8" x14ac:dyDescent="0.3">
      <c r="A143" s="34">
        <v>1135073</v>
      </c>
      <c r="B143" s="34">
        <v>1135998</v>
      </c>
      <c r="C143" s="26" t="s">
        <v>260</v>
      </c>
      <c r="D143" s="26" t="s">
        <v>60</v>
      </c>
      <c r="E143" s="27">
        <v>2094000</v>
      </c>
      <c r="F143" s="27">
        <v>107729.79000000001</v>
      </c>
      <c r="G143" s="27">
        <v>2094000</v>
      </c>
      <c r="H143" s="27">
        <v>107729.79000000001</v>
      </c>
      <c r="I143" s="27">
        <v>0</v>
      </c>
      <c r="J143" s="27">
        <v>1986270.2099999997</v>
      </c>
      <c r="K143" s="27">
        <v>1986270.2099999997</v>
      </c>
      <c r="L143" s="28">
        <v>12575002.5</v>
      </c>
      <c r="M143" s="28">
        <v>0</v>
      </c>
    </row>
    <row r="144" spans="1:13" ht="28.8" x14ac:dyDescent="0.3">
      <c r="A144" s="34">
        <v>1135073</v>
      </c>
      <c r="B144" s="34">
        <v>1135999</v>
      </c>
      <c r="C144" s="26" t="s">
        <v>261</v>
      </c>
      <c r="D144" s="26" t="s">
        <v>47</v>
      </c>
      <c r="E144" s="27">
        <v>920000</v>
      </c>
      <c r="F144" s="27">
        <v>169467.85</v>
      </c>
      <c r="G144" s="27">
        <v>920000</v>
      </c>
      <c r="H144" s="27">
        <v>169467.85</v>
      </c>
      <c r="I144" s="27">
        <v>0</v>
      </c>
      <c r="J144" s="27">
        <v>750532.15</v>
      </c>
      <c r="K144" s="27">
        <v>750532.15</v>
      </c>
      <c r="L144" s="28">
        <v>4728421.1875</v>
      </c>
      <c r="M144" s="28">
        <v>0</v>
      </c>
    </row>
    <row r="145" spans="1:13" ht="28.8" x14ac:dyDescent="0.3">
      <c r="A145" s="34">
        <v>1135073</v>
      </c>
      <c r="B145" s="34">
        <v>1136000</v>
      </c>
      <c r="C145" s="26" t="s">
        <v>336</v>
      </c>
      <c r="D145" s="26" t="s">
        <v>60</v>
      </c>
      <c r="E145" s="27">
        <v>1500014</v>
      </c>
      <c r="F145" s="27">
        <v>18666.099999999999</v>
      </c>
      <c r="G145" s="27">
        <v>1500014</v>
      </c>
      <c r="H145" s="27">
        <v>18666.099999999999</v>
      </c>
      <c r="I145" s="27">
        <v>0</v>
      </c>
      <c r="J145" s="27">
        <v>1481347.9</v>
      </c>
      <c r="K145" s="27">
        <v>1481347.9</v>
      </c>
      <c r="L145" s="28">
        <v>14029436.46484375</v>
      </c>
      <c r="M145" s="28">
        <v>0</v>
      </c>
    </row>
    <row r="146" spans="1:13" ht="28.8" x14ac:dyDescent="0.3">
      <c r="A146" s="34">
        <v>1135073</v>
      </c>
      <c r="B146" s="34">
        <v>1136001</v>
      </c>
      <c r="C146" s="26" t="s">
        <v>262</v>
      </c>
      <c r="D146" s="26" t="s">
        <v>1326</v>
      </c>
      <c r="E146" s="27">
        <v>533000</v>
      </c>
      <c r="F146" s="27">
        <v>121911.45999999999</v>
      </c>
      <c r="G146" s="27">
        <v>533000</v>
      </c>
      <c r="H146" s="27">
        <v>121911.45999999999</v>
      </c>
      <c r="I146" s="27">
        <v>0</v>
      </c>
      <c r="J146" s="27">
        <v>411088.54</v>
      </c>
      <c r="K146" s="27">
        <v>411088.54</v>
      </c>
      <c r="L146" s="28">
        <v>2886511.40625</v>
      </c>
      <c r="M146" s="28">
        <v>0</v>
      </c>
    </row>
    <row r="147" spans="1:13" x14ac:dyDescent="0.3">
      <c r="A147" s="29"/>
      <c r="B147" s="34"/>
      <c r="C147" s="26"/>
      <c r="D147" s="26"/>
      <c r="E147" s="27"/>
      <c r="F147" s="27"/>
      <c r="G147" s="27"/>
      <c r="H147" s="27"/>
      <c r="I147" s="27"/>
      <c r="J147" s="27"/>
      <c r="K147" s="27"/>
      <c r="L147" s="28"/>
      <c r="M147" s="28"/>
    </row>
    <row r="148" spans="1:13" x14ac:dyDescent="0.3">
      <c r="A148" s="29"/>
      <c r="B148" s="34"/>
      <c r="C148" s="26"/>
      <c r="D148" s="26"/>
      <c r="E148" s="27"/>
      <c r="F148" s="27"/>
      <c r="G148" s="27"/>
      <c r="H148" s="27"/>
      <c r="I148" s="27"/>
      <c r="J148" s="27"/>
      <c r="K148" s="27"/>
      <c r="L148" s="28"/>
      <c r="M148" s="28"/>
    </row>
    <row r="149" spans="1:13" x14ac:dyDescent="0.3">
      <c r="A149" s="29"/>
      <c r="B149" s="34"/>
      <c r="C149" s="26"/>
      <c r="D149" s="26"/>
      <c r="E149" s="27"/>
      <c r="F149" s="27"/>
      <c r="G149" s="27"/>
      <c r="H149" s="27"/>
      <c r="I149" s="27"/>
      <c r="J149" s="27"/>
      <c r="K149" s="27"/>
      <c r="L149" s="28"/>
      <c r="M149" s="28"/>
    </row>
    <row r="150" spans="1:13" x14ac:dyDescent="0.3">
      <c r="A150" s="29"/>
      <c r="B150" s="34"/>
      <c r="C150" s="26"/>
      <c r="D150" s="26"/>
      <c r="E150" s="27"/>
      <c r="F150" s="27"/>
      <c r="G150" s="27"/>
      <c r="H150" s="27"/>
      <c r="I150" s="27"/>
      <c r="J150" s="27"/>
      <c r="K150" s="27"/>
      <c r="L150" s="28"/>
      <c r="M150" s="28"/>
    </row>
    <row r="151" spans="1:13" x14ac:dyDescent="0.3">
      <c r="A151" s="29"/>
      <c r="B151" s="34"/>
      <c r="C151" s="26"/>
      <c r="D151" s="26"/>
      <c r="E151" s="27"/>
      <c r="F151" s="27"/>
      <c r="G151" s="27"/>
      <c r="H151" s="27"/>
      <c r="I151" s="27"/>
      <c r="J151" s="27"/>
      <c r="K151" s="27"/>
      <c r="L151" s="28"/>
      <c r="M151" s="28"/>
    </row>
    <row r="152" spans="1:13" x14ac:dyDescent="0.3">
      <c r="A152" s="29"/>
      <c r="B152" s="34"/>
      <c r="C152" s="26"/>
      <c r="D152" s="26"/>
      <c r="E152" s="27"/>
      <c r="F152" s="27"/>
      <c r="G152" s="27"/>
      <c r="H152" s="27"/>
      <c r="I152" s="27"/>
      <c r="J152" s="27"/>
      <c r="K152" s="27"/>
      <c r="L152" s="28"/>
      <c r="M152" s="28"/>
    </row>
    <row r="153" spans="1:13" x14ac:dyDescent="0.3">
      <c r="A153" s="29"/>
      <c r="B153" s="34"/>
      <c r="C153" s="26"/>
      <c r="D153" s="26"/>
      <c r="E153" s="27"/>
      <c r="F153" s="27"/>
      <c r="G153" s="27"/>
      <c r="H153" s="27"/>
      <c r="I153" s="27"/>
      <c r="J153" s="27"/>
      <c r="K153" s="27"/>
      <c r="L153" s="28"/>
      <c r="M153" s="28"/>
    </row>
    <row r="154" spans="1:13" x14ac:dyDescent="0.3">
      <c r="A154" s="29"/>
      <c r="B154" s="34"/>
      <c r="C154" s="26"/>
      <c r="D154" s="26"/>
      <c r="E154" s="27"/>
      <c r="F154" s="27"/>
      <c r="G154" s="27"/>
      <c r="H154" s="27"/>
      <c r="I154" s="27"/>
      <c r="J154" s="27"/>
      <c r="K154" s="27"/>
      <c r="L154" s="28"/>
      <c r="M154" s="28"/>
    </row>
    <row r="155" spans="1:13" x14ac:dyDescent="0.3">
      <c r="A155" s="29"/>
      <c r="B155" s="34"/>
      <c r="C155" s="26"/>
      <c r="D155" s="26"/>
      <c r="E155" s="27"/>
      <c r="F155" s="27"/>
      <c r="G155" s="27"/>
      <c r="H155" s="27"/>
      <c r="I155" s="27"/>
      <c r="J155" s="27"/>
      <c r="K155" s="27"/>
      <c r="L155" s="28"/>
      <c r="M155" s="28"/>
    </row>
    <row r="156" spans="1:13" x14ac:dyDescent="0.3">
      <c r="A156" s="29"/>
      <c r="B156" s="34"/>
      <c r="C156" s="26"/>
      <c r="D156" s="26"/>
      <c r="E156" s="27"/>
      <c r="F156" s="27"/>
      <c r="G156" s="27"/>
      <c r="H156" s="27"/>
      <c r="I156" s="27"/>
      <c r="J156" s="27"/>
      <c r="K156" s="27"/>
      <c r="L156" s="28"/>
      <c r="M156" s="28"/>
    </row>
    <row r="157" spans="1:13" x14ac:dyDescent="0.3">
      <c r="A157" s="29"/>
      <c r="B157" s="34"/>
      <c r="C157" s="26"/>
      <c r="D157" s="26"/>
      <c r="E157" s="27"/>
      <c r="F157" s="27"/>
      <c r="G157" s="27"/>
      <c r="H157" s="27"/>
      <c r="I157" s="27"/>
      <c r="J157" s="27"/>
      <c r="K157" s="27"/>
      <c r="L157" s="28"/>
      <c r="M157" s="28"/>
    </row>
    <row r="158" spans="1:13" x14ac:dyDescent="0.3">
      <c r="A158" s="29"/>
      <c r="B158" s="34"/>
      <c r="C158" s="26"/>
      <c r="D158" s="26"/>
      <c r="E158" s="27"/>
      <c r="F158" s="27"/>
      <c r="G158" s="27"/>
      <c r="H158" s="27"/>
      <c r="I158" s="27"/>
      <c r="J158" s="27"/>
      <c r="K158" s="27"/>
      <c r="L158" s="28"/>
      <c r="M158" s="28"/>
    </row>
    <row r="159" spans="1:13" x14ac:dyDescent="0.3">
      <c r="A159" s="29"/>
      <c r="B159" s="34"/>
      <c r="C159" s="26"/>
      <c r="D159" s="26"/>
      <c r="E159" s="27"/>
      <c r="F159" s="27"/>
      <c r="G159" s="27"/>
      <c r="H159" s="27"/>
      <c r="I159" s="27"/>
      <c r="J159" s="27"/>
      <c r="K159" s="27"/>
      <c r="L159" s="28"/>
      <c r="M159" s="28"/>
    </row>
    <row r="160" spans="1:13" x14ac:dyDescent="0.3">
      <c r="A160" s="29"/>
      <c r="B160" s="34"/>
      <c r="C160" s="26"/>
      <c r="D160" s="26"/>
      <c r="E160" s="27"/>
      <c r="F160" s="27"/>
      <c r="G160" s="27"/>
      <c r="H160" s="27"/>
      <c r="I160" s="27"/>
      <c r="J160" s="27"/>
      <c r="K160" s="27"/>
      <c r="L160" s="28"/>
      <c r="M160" s="28"/>
    </row>
    <row r="161" spans="1:13" x14ac:dyDescent="0.3">
      <c r="A161" s="29"/>
      <c r="B161" s="34"/>
      <c r="C161" s="26"/>
      <c r="D161" s="26"/>
      <c r="E161" s="27"/>
      <c r="F161" s="27"/>
      <c r="G161" s="27"/>
      <c r="H161" s="27"/>
      <c r="I161" s="27"/>
      <c r="J161" s="27"/>
      <c r="K161" s="27"/>
      <c r="L161" s="28"/>
      <c r="M161" s="28"/>
    </row>
    <row r="162" spans="1:13" x14ac:dyDescent="0.3">
      <c r="A162" s="29"/>
      <c r="B162" s="34"/>
      <c r="C162" s="26"/>
      <c r="D162" s="26"/>
      <c r="E162" s="27"/>
      <c r="F162" s="27"/>
      <c r="G162" s="27"/>
      <c r="H162" s="27"/>
      <c r="I162" s="27"/>
      <c r="J162" s="27"/>
      <c r="K162" s="27"/>
      <c r="L162" s="28"/>
      <c r="M162" s="28"/>
    </row>
    <row r="163" spans="1:13" x14ac:dyDescent="0.3">
      <c r="A163" s="29"/>
      <c r="B163" s="34"/>
      <c r="C163" s="26"/>
      <c r="D163" s="26"/>
      <c r="E163" s="27"/>
      <c r="F163" s="27"/>
      <c r="G163" s="27"/>
      <c r="H163" s="27"/>
      <c r="I163" s="27"/>
      <c r="J163" s="27"/>
      <c r="K163" s="27"/>
      <c r="L163" s="28"/>
      <c r="M163" s="28"/>
    </row>
    <row r="164" spans="1:13" x14ac:dyDescent="0.3">
      <c r="A164" s="29"/>
      <c r="B164" s="34"/>
      <c r="C164" s="26"/>
      <c r="D164" s="26"/>
      <c r="E164" s="27"/>
      <c r="F164" s="27"/>
      <c r="G164" s="27"/>
      <c r="H164" s="27"/>
      <c r="I164" s="27"/>
      <c r="J164" s="27"/>
      <c r="K164" s="27"/>
      <c r="L164" s="28"/>
      <c r="M164" s="28"/>
    </row>
    <row r="165" spans="1:13" x14ac:dyDescent="0.3">
      <c r="A165" s="29"/>
      <c r="B165" s="34"/>
      <c r="C165" s="26"/>
      <c r="D165" s="26"/>
      <c r="E165" s="27"/>
      <c r="F165" s="27"/>
      <c r="G165" s="27"/>
      <c r="H165" s="27"/>
      <c r="I165" s="27"/>
      <c r="J165" s="27"/>
      <c r="K165" s="27"/>
      <c r="L165" s="28"/>
      <c r="M165" s="28"/>
    </row>
    <row r="166" spans="1:13" x14ac:dyDescent="0.3">
      <c r="A166" s="29"/>
      <c r="B166" s="34"/>
      <c r="C166" s="26"/>
      <c r="D166" s="26"/>
      <c r="E166" s="27"/>
      <c r="F166" s="27"/>
      <c r="G166" s="27"/>
      <c r="H166" s="27"/>
      <c r="I166" s="27"/>
      <c r="J166" s="27"/>
      <c r="K166" s="27"/>
      <c r="L166" s="28"/>
      <c r="M166" s="28"/>
    </row>
    <row r="167" spans="1:13" x14ac:dyDescent="0.3">
      <c r="A167" s="29"/>
      <c r="B167" s="34"/>
      <c r="C167" s="26"/>
      <c r="D167" s="26"/>
      <c r="E167" s="27"/>
      <c r="F167" s="27"/>
      <c r="G167" s="27"/>
      <c r="H167" s="27"/>
      <c r="I167" s="27"/>
      <c r="J167" s="27"/>
      <c r="K167" s="27"/>
      <c r="L167" s="28"/>
      <c r="M167" s="28"/>
    </row>
    <row r="168" spans="1:13" x14ac:dyDescent="0.3">
      <c r="A168" s="29"/>
      <c r="B168" s="34"/>
      <c r="C168" s="26"/>
      <c r="D168" s="26"/>
      <c r="E168" s="27"/>
      <c r="F168" s="27"/>
      <c r="G168" s="27"/>
      <c r="H168" s="27"/>
      <c r="I168" s="27"/>
      <c r="J168" s="27"/>
      <c r="K168" s="27"/>
      <c r="L168" s="28"/>
      <c r="M168" s="28"/>
    </row>
    <row r="169" spans="1:13" x14ac:dyDescent="0.3">
      <c r="A169" s="29"/>
      <c r="B169" s="34"/>
      <c r="C169" s="26"/>
      <c r="D169" s="26"/>
      <c r="E169" s="27"/>
      <c r="F169" s="27"/>
      <c r="G169" s="27"/>
      <c r="H169" s="27"/>
      <c r="I169" s="27"/>
      <c r="J169" s="27"/>
      <c r="K169" s="27"/>
      <c r="L169" s="28"/>
      <c r="M169" s="28"/>
    </row>
    <row r="170" spans="1:13" x14ac:dyDescent="0.3">
      <c r="A170" s="29"/>
      <c r="B170" s="34"/>
      <c r="C170" s="26"/>
      <c r="D170" s="26"/>
      <c r="E170" s="27"/>
      <c r="F170" s="27"/>
      <c r="G170" s="27"/>
      <c r="H170" s="27"/>
      <c r="I170" s="27"/>
      <c r="J170" s="27"/>
      <c r="K170" s="27"/>
      <c r="L170" s="28"/>
      <c r="M170"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workbookViewId="0">
      <selection activeCell="D2" sqref="D2"/>
    </sheetView>
  </sheetViews>
  <sheetFormatPr defaultColWidth="27.44140625" defaultRowHeight="15.6" x14ac:dyDescent="0.3"/>
  <cols>
    <col min="1" max="1" width="10.6640625" style="15" customWidth="1"/>
    <col min="2" max="2" width="69.5546875" style="15" customWidth="1"/>
    <col min="3" max="3" width="24" style="15" customWidth="1"/>
    <col min="4" max="4" width="48.44140625" style="15" customWidth="1"/>
    <col min="5" max="6" width="0" style="15" hidden="1" customWidth="1"/>
    <col min="7" max="7" width="27.44140625" style="15" customWidth="1"/>
    <col min="8" max="16384" width="27.44140625" style="15"/>
  </cols>
  <sheetData>
    <row r="1" spans="1:9" ht="31.2" x14ac:dyDescent="0.3">
      <c r="A1" s="14" t="s">
        <v>1336</v>
      </c>
      <c r="B1" s="14" t="s">
        <v>1</v>
      </c>
      <c r="C1" s="14" t="s">
        <v>3</v>
      </c>
      <c r="D1" s="14" t="s">
        <v>1337</v>
      </c>
      <c r="E1" s="14" t="s">
        <v>11</v>
      </c>
      <c r="F1" s="14" t="s">
        <v>1338</v>
      </c>
      <c r="G1" s="14" t="s">
        <v>1339</v>
      </c>
      <c r="H1" s="14" t="s">
        <v>1340</v>
      </c>
      <c r="I1" s="14" t="s">
        <v>1341</v>
      </c>
    </row>
    <row r="2" spans="1:9" s="17" customFormat="1" ht="102" customHeight="1" x14ac:dyDescent="0.3">
      <c r="A2" s="13">
        <v>1129588</v>
      </c>
      <c r="B2" s="16" t="s">
        <v>1342</v>
      </c>
      <c r="C2" s="16" t="s">
        <v>23</v>
      </c>
      <c r="D2" s="16" t="s">
        <v>1343</v>
      </c>
      <c r="E2" s="16" t="str">
        <f>INDEX([2]Sheet1!$E$2:$E$52,MATCH(A2,[2]Sheet1!$B$2:$B$52,0))</f>
        <v>In House</v>
      </c>
      <c r="F2" s="16" t="s">
        <v>1344</v>
      </c>
      <c r="G2" s="16" t="s">
        <v>1345</v>
      </c>
      <c r="H2" s="16" t="s">
        <v>1346</v>
      </c>
      <c r="I2" s="16"/>
    </row>
    <row r="3" spans="1:9" ht="17.100000000000001" customHeight="1" x14ac:dyDescent="0.3">
      <c r="A3" s="13">
        <v>1136087</v>
      </c>
      <c r="B3" s="16" t="s">
        <v>1347</v>
      </c>
      <c r="C3" s="16" t="s">
        <v>23</v>
      </c>
      <c r="D3" s="16" t="str">
        <f>INDEX('[3]GIS CIP Attribute CSA'!C$2:C$232,MATCH('[2]CIP CSA '!$A3,'[3]GIS CIP Attribute CSA'!$A$2:$A$232,0))</f>
        <v>Snoqualmie Valley/NE King County Area</v>
      </c>
      <c r="E3" s="16" t="str">
        <f>INDEX([2]Sheet1!$E$2:$E$52,MATCH(A3,[2]Sheet1!$B$2:$B$52,0))</f>
        <v>May    2019</v>
      </c>
      <c r="F3" s="16" t="s">
        <v>1348</v>
      </c>
      <c r="G3" s="16" t="s">
        <v>1349</v>
      </c>
      <c r="H3" s="16" t="s">
        <v>214</v>
      </c>
      <c r="I3" s="16"/>
    </row>
    <row r="4" spans="1:9" ht="17.100000000000001" customHeight="1" x14ac:dyDescent="0.3">
      <c r="A4" s="13">
        <v>1134049</v>
      </c>
      <c r="B4" s="16" t="s">
        <v>1350</v>
      </c>
      <c r="C4" s="16" t="s">
        <v>23</v>
      </c>
      <c r="D4" s="16" t="str">
        <f>INDEX('[3]GIS CIP Attribute CSA'!C$2:C$232,MATCH('[2]CIP CSA '!$A4,'[3]GIS CIP Attribute CSA'!$A$2:$A$232,0))</f>
        <v>Greater Maple Valley/Cedar River Area</v>
      </c>
      <c r="E4" s="16" t="str">
        <f>INDEX([2]Sheet1!$E$2:$E$52,MATCH(A4,[2]Sheet1!$B$2:$B$52,0))</f>
        <v>May    2019</v>
      </c>
      <c r="F4" s="16" t="s">
        <v>1348</v>
      </c>
      <c r="G4" s="16" t="s">
        <v>1349</v>
      </c>
      <c r="H4" s="16" t="s">
        <v>214</v>
      </c>
      <c r="I4" s="16"/>
    </row>
    <row r="5" spans="1:9" ht="17.100000000000001" customHeight="1" x14ac:dyDescent="0.3">
      <c r="A5" s="13">
        <v>1134048</v>
      </c>
      <c r="B5" s="16" t="s">
        <v>1351</v>
      </c>
      <c r="C5" s="16" t="s">
        <v>23</v>
      </c>
      <c r="D5" s="16" t="str">
        <f>INDEX('[3]GIS CIP Attribute CSA'!C$2:C$232,MATCH('[2]CIP CSA '!$A5,'[3]GIS CIP Attribute CSA'!$A$2:$A$232,0))</f>
        <v>Snoqualmie Valley/NE King County Area</v>
      </c>
      <c r="E5" s="16" t="str">
        <f>INDEX([2]Sheet1!$E$2:$E$52,MATCH(A5,[2]Sheet1!$B$2:$B$52,0))</f>
        <v>May    2019</v>
      </c>
      <c r="F5" s="16" t="s">
        <v>1348</v>
      </c>
      <c r="G5" s="16" t="s">
        <v>1349</v>
      </c>
      <c r="H5" s="16" t="s">
        <v>214</v>
      </c>
      <c r="I5" s="16"/>
    </row>
    <row r="6" spans="1:9" ht="17.100000000000001" customHeight="1" x14ac:dyDescent="0.3">
      <c r="A6" s="13">
        <v>1135997</v>
      </c>
      <c r="B6" s="16" t="s">
        <v>1352</v>
      </c>
      <c r="C6" s="16" t="s">
        <v>23</v>
      </c>
      <c r="D6" s="16" t="str">
        <f>INDEX('[3]GIS CIP Attribute CSA'!C$2:C$232,MATCH('[2]CIP CSA '!$A6,'[3]GIS CIP Attribute CSA'!$A$2:$A$232,0))</f>
        <v>SE King County Area</v>
      </c>
      <c r="E6" s="16" t="str">
        <f>INDEX([2]Sheet1!$E$2:$E$52,MATCH(A6,[2]Sheet1!$B$2:$B$52,0))</f>
        <v>Jan    2021</v>
      </c>
      <c r="F6" s="16" t="s">
        <v>1353</v>
      </c>
      <c r="G6" s="16" t="s">
        <v>1354</v>
      </c>
      <c r="H6" s="16" t="str">
        <f>INDEX([2]Sheet1!$G$2:$G$52,MATCH(A6,[2]Sheet1!$B$2:$B$52,0))</f>
        <v>Preliminary Design</v>
      </c>
      <c r="I6" s="16"/>
    </row>
    <row r="7" spans="1:9" ht="17.100000000000001" customHeight="1" x14ac:dyDescent="0.3">
      <c r="A7" s="13">
        <v>1136001</v>
      </c>
      <c r="B7" s="16" t="s">
        <v>1355</v>
      </c>
      <c r="C7" s="16" t="s">
        <v>23</v>
      </c>
      <c r="D7" s="16" t="str">
        <f>INDEX('[3]GIS CIP Attribute CSA'!C$2:C$232,MATCH('[2]CIP CSA '!$A7,'[3]GIS CIP Attribute CSA'!$A$2:$A$232,0))</f>
        <v>SE King County Area</v>
      </c>
      <c r="E7" s="16" t="str">
        <f>INDEX([2]Sheet1!$E$2:$E$52,MATCH(A7,[2]Sheet1!$B$2:$B$52,0))</f>
        <v>March 2021</v>
      </c>
      <c r="F7" s="16" t="s">
        <v>1353</v>
      </c>
      <c r="G7" s="16" t="s">
        <v>1354</v>
      </c>
      <c r="H7" s="16" t="str">
        <f>INDEX([2]Sheet1!$G$2:$G$52,MATCH(A7,[2]Sheet1!$B$2:$B$52,0))</f>
        <v>Preliminary Design</v>
      </c>
      <c r="I7" s="16"/>
    </row>
    <row r="8" spans="1:9" ht="17.100000000000001" customHeight="1" x14ac:dyDescent="0.3">
      <c r="A8" s="13">
        <v>1135999</v>
      </c>
      <c r="B8" s="16" t="s">
        <v>1356</v>
      </c>
      <c r="C8" s="16" t="s">
        <v>23</v>
      </c>
      <c r="D8" s="16" t="str">
        <f>INDEX('[3]GIS CIP Attribute CSA'!C$2:C$232,MATCH('[2]CIP CSA '!$A8,'[3]GIS CIP Attribute CSA'!$A$2:$A$232,0))</f>
        <v>Snoqualmie Valley/NE King County Area</v>
      </c>
      <c r="E8" s="16" t="str">
        <f>INDEX([2]Sheet1!$E$2:$E$52,MATCH(A8,[2]Sheet1!$B$2:$B$52,0))</f>
        <v>Feb     2022</v>
      </c>
      <c r="F8" s="16" t="s">
        <v>1357</v>
      </c>
      <c r="G8" s="16" t="s">
        <v>1358</v>
      </c>
      <c r="H8" s="16" t="str">
        <f>INDEX([2]Sheet1!$G$2:$G$52,MATCH(A8,[2]Sheet1!$B$2:$B$52,0))</f>
        <v>Preliminary Design</v>
      </c>
      <c r="I8" s="16"/>
    </row>
    <row r="9" spans="1:9" ht="17.100000000000001" customHeight="1" x14ac:dyDescent="0.3">
      <c r="A9" s="13">
        <v>1135998</v>
      </c>
      <c r="B9" s="16" t="s">
        <v>1359</v>
      </c>
      <c r="C9" s="16" t="s">
        <v>23</v>
      </c>
      <c r="D9" s="16" t="str">
        <f>INDEX('[3]GIS CIP Attribute CSA'!C$2:C$232,MATCH('[2]CIP CSA '!$A9,'[3]GIS CIP Attribute CSA'!$A$2:$A$232,0))</f>
        <v>Snoqualmie Valley/NE King County Area</v>
      </c>
      <c r="E9" s="16" t="str">
        <f>INDEX([2]Sheet1!$E$2:$E$52,MATCH(A9,[2]Sheet1!$B$2:$B$52,0))</f>
        <v>Jan      2023</v>
      </c>
      <c r="F9" s="16" t="s">
        <v>1360</v>
      </c>
      <c r="G9" s="16" t="s">
        <v>1361</v>
      </c>
      <c r="H9" s="16" t="str">
        <f>INDEX([2]Sheet1!$G$2:$G$52,MATCH(A9,[2]Sheet1!$B$2:$B$52,0))</f>
        <v>Preliminary Design</v>
      </c>
      <c r="I9" s="16"/>
    </row>
    <row r="10" spans="1:9" ht="17.100000000000001" customHeight="1" x14ac:dyDescent="0.3">
      <c r="A10" s="13">
        <v>1136000</v>
      </c>
      <c r="B10" s="16" t="s">
        <v>1362</v>
      </c>
      <c r="C10" s="16" t="s">
        <v>23</v>
      </c>
      <c r="D10" s="16" t="str">
        <f>INDEX('[3]GIS CIP Attribute CSA'!C$2:C$232,MATCH('[2]CIP CSA '!$A10,'[3]GIS CIP Attribute CSA'!$A$2:$A$232,0))</f>
        <v>Snoqualmie Valley/NE King County Area</v>
      </c>
      <c r="E10" s="18" t="s">
        <v>1363</v>
      </c>
      <c r="F10" s="18" t="s">
        <v>1364</v>
      </c>
      <c r="G10" s="16" t="s">
        <v>1365</v>
      </c>
      <c r="H10" s="16" t="str">
        <f>INDEX([2]Sheet1!$G$2:$G$52,MATCH(A10,[2]Sheet1!$B$2:$B$52,0))</f>
        <v>Preliminary Design</v>
      </c>
      <c r="I10" s="16"/>
    </row>
    <row r="11" spans="1:9" ht="32.25" customHeight="1" x14ac:dyDescent="0.3">
      <c r="A11" s="13">
        <v>1133600</v>
      </c>
      <c r="B11" s="16" t="s">
        <v>1366</v>
      </c>
      <c r="C11" s="16" t="s">
        <v>23</v>
      </c>
      <c r="D11" s="16" t="str">
        <f>INDEX('[3]GIS CIP Attribute CSA'!C$2:C$232,MATCH('[2]CIP CSA '!$A11,'[3]GIS CIP Attribute CSA'!$A$2:$A$232,0))</f>
        <v>Four Creeks/Tiger Mountain Area</v>
      </c>
      <c r="E11" s="16" t="str">
        <f>INDEX([2]Sheet1!$E$2:$E$52,MATCH(A11,[2]Sheet1!$B$2:$B$52,0))</f>
        <v>TBD</v>
      </c>
      <c r="F11" s="16" t="s">
        <v>1148</v>
      </c>
      <c r="G11" s="16" t="s">
        <v>1148</v>
      </c>
      <c r="H11" s="16" t="str">
        <f>INDEX([2]Sheet1!$G$2:$G$52,MATCH(A11,[2]Sheet1!$B$2:$B$52,0))</f>
        <v>Preliminary Design</v>
      </c>
      <c r="I11" s="16"/>
    </row>
    <row r="12" spans="1:9" s="17" customFormat="1" ht="52.5" customHeight="1" x14ac:dyDescent="0.3">
      <c r="A12" s="13">
        <v>1136631</v>
      </c>
      <c r="B12" s="16" t="s">
        <v>35</v>
      </c>
      <c r="C12" s="16" t="s">
        <v>23</v>
      </c>
      <c r="D12" s="16" t="str">
        <f>INDEX('[3]GIS CIP Attribute CSA'!C$2:C$232,MATCH('[2]CIP CSA '!$A12,'[3]GIS CIP Attribute CSA'!$A$2:$A$232,0))</f>
        <v>Vashon/Maury Island Area</v>
      </c>
      <c r="E12" s="16" t="str">
        <f>INDEX([2]Sheet1!$E$2:$E$52,MATCH(A12,[2]Sheet1!$B$2:$B$52,0))</f>
        <v>TBD</v>
      </c>
      <c r="F12" s="16" t="s">
        <v>1148</v>
      </c>
      <c r="G12" s="16" t="s">
        <v>1148</v>
      </c>
      <c r="H12" s="16" t="s">
        <v>1089</v>
      </c>
      <c r="I12" s="16" t="s">
        <v>1367</v>
      </c>
    </row>
    <row r="13" spans="1:9" ht="17.100000000000001" customHeight="1" x14ac:dyDescent="0.3">
      <c r="A13" s="13">
        <v>1136453</v>
      </c>
      <c r="B13" s="16" t="s">
        <v>145</v>
      </c>
      <c r="C13" s="16" t="s">
        <v>23</v>
      </c>
      <c r="D13" s="16" t="str">
        <f>INDEX('[3]GIS CIP Attribute CSA'!C$2:C$232,MATCH('[2]CIP CSA '!$A13,'[3]GIS CIP Attribute CSA'!$A$2:$A$232,0))</f>
        <v>Snoqualmie Valley/NE King County Area</v>
      </c>
      <c r="E13" s="16" t="str">
        <f>INDEX([2]Sheet1!$E$2:$E$52,MATCH(A13,[2]Sheet1!$B$2:$B$52,0))</f>
        <v>TBD</v>
      </c>
      <c r="F13" s="16" t="s">
        <v>1148</v>
      </c>
      <c r="G13" s="16" t="s">
        <v>1148</v>
      </c>
      <c r="H13" s="16" t="str">
        <f>INDEX([2]Sheet1!$G$2:$G$52,MATCH(A13,[2]Sheet1!$B$2:$B$52,0))</f>
        <v>Planning</v>
      </c>
      <c r="I13" s="16"/>
    </row>
    <row r="14" spans="1:9" ht="81.75" customHeight="1" x14ac:dyDescent="0.3">
      <c r="A14" s="13">
        <v>1133220</v>
      </c>
      <c r="B14" s="16" t="s">
        <v>1368</v>
      </c>
      <c r="C14" s="16" t="s">
        <v>1369</v>
      </c>
      <c r="D14" s="16" t="s">
        <v>1370</v>
      </c>
      <c r="E14" s="16" t="str">
        <f>INDEX([2]Sheet1!$E$2:$E$52,MATCH(A14,[2]Sheet1!$B$2:$B$52,0))</f>
        <v>May    2018</v>
      </c>
      <c r="F14" s="16" t="s">
        <v>1371</v>
      </c>
      <c r="G14" s="16" t="s">
        <v>1372</v>
      </c>
      <c r="H14" s="16" t="s">
        <v>214</v>
      </c>
      <c r="I14" s="16"/>
    </row>
    <row r="15" spans="1:9" ht="69" customHeight="1" x14ac:dyDescent="0.3">
      <c r="A15" s="33">
        <v>1133757</v>
      </c>
      <c r="B15" s="16" t="s">
        <v>1373</v>
      </c>
      <c r="C15" s="16" t="s">
        <v>1369</v>
      </c>
      <c r="D15" s="16" t="s">
        <v>1374</v>
      </c>
      <c r="E15" s="16" t="str">
        <f>INDEX([2]Sheet1!$E$2:$E$52,MATCH(A15,[2]Sheet1!$B$2:$B$52,0))</f>
        <v>May    2018</v>
      </c>
      <c r="F15" s="16" t="s">
        <v>1371</v>
      </c>
      <c r="G15" s="16" t="s">
        <v>1372</v>
      </c>
      <c r="H15" s="16" t="s">
        <v>214</v>
      </c>
      <c r="I15" s="16"/>
    </row>
    <row r="16" spans="1:9" ht="81.75" customHeight="1" x14ac:dyDescent="0.3">
      <c r="A16" s="13">
        <v>1136352</v>
      </c>
      <c r="B16" s="16" t="s">
        <v>1375</v>
      </c>
      <c r="C16" s="16" t="s">
        <v>1369</v>
      </c>
      <c r="D16" s="16" t="s">
        <v>1376</v>
      </c>
      <c r="E16" s="16" t="str">
        <f>INDEX([2]Sheet1!$E$2:$E$52,MATCH(A16,[2]Sheet1!$B$2:$B$52,0))</f>
        <v>April    2019</v>
      </c>
      <c r="F16" s="16" t="s">
        <v>1348</v>
      </c>
      <c r="G16" s="16" t="s">
        <v>1349</v>
      </c>
      <c r="H16" s="16" t="s">
        <v>214</v>
      </c>
      <c r="I16" s="16"/>
    </row>
    <row r="17" spans="1:9" ht="17.100000000000001" customHeight="1" x14ac:dyDescent="0.3">
      <c r="A17" s="13" t="s">
        <v>1148</v>
      </c>
      <c r="B17" s="16" t="s">
        <v>1377</v>
      </c>
      <c r="C17" s="16" t="s">
        <v>1369</v>
      </c>
      <c r="D17" s="16" t="s">
        <v>1378</v>
      </c>
      <c r="E17" s="16" t="str">
        <f>INDEX([2]Sheet1!$E$2:$E$52,MATCH(A17,[2]Sheet1!$B$2:$B$52,0))</f>
        <v>April    2020</v>
      </c>
      <c r="F17" s="16" t="s">
        <v>1379</v>
      </c>
      <c r="G17" s="16" t="s">
        <v>1380</v>
      </c>
      <c r="H17" s="16" t="str">
        <f>INDEX([2]Sheet1!$G$2:$G$52,MATCH(A17,[2]Sheet1!$B$2:$B$52,0))</f>
        <v>Preliminary Design</v>
      </c>
      <c r="I17" s="16"/>
    </row>
    <row r="18" spans="1:9" s="17" customFormat="1" ht="60.75" customHeight="1" x14ac:dyDescent="0.3">
      <c r="A18" s="13">
        <v>1136576</v>
      </c>
      <c r="B18" s="16" t="s">
        <v>1381</v>
      </c>
      <c r="C18" s="16" t="s">
        <v>31</v>
      </c>
      <c r="D18" s="16" t="s">
        <v>1382</v>
      </c>
      <c r="E18" s="16" t="str">
        <f>INDEX([2]Sheet1!$E$2:$E$52,MATCH(A18,[2]Sheet1!$B$2:$B$52,0))</f>
        <v>In House</v>
      </c>
      <c r="F18" s="16" t="s">
        <v>1344</v>
      </c>
      <c r="G18" s="16" t="s">
        <v>1345</v>
      </c>
      <c r="H18" s="16" t="s">
        <v>1346</v>
      </c>
      <c r="I18" s="16"/>
    </row>
    <row r="19" spans="1:9" ht="144.75" customHeight="1" x14ac:dyDescent="0.3">
      <c r="A19" s="13">
        <v>1131274</v>
      </c>
      <c r="B19" s="16" t="s">
        <v>1383</v>
      </c>
      <c r="C19" s="16" t="s">
        <v>63</v>
      </c>
      <c r="D19" s="16" t="s">
        <v>1384</v>
      </c>
      <c r="E19" s="16" t="str">
        <f>INDEX([2]Sheet1!$E$2:$E$52,MATCH(A19,[2]Sheet1!$B$2:$B$52,0))</f>
        <v>Jan    2019</v>
      </c>
      <c r="F19" s="16" t="s">
        <v>1385</v>
      </c>
      <c r="G19" s="16" t="s">
        <v>1348</v>
      </c>
      <c r="H19" s="16" t="s">
        <v>214</v>
      </c>
      <c r="I19" s="16"/>
    </row>
    <row r="20" spans="1:9" ht="17.100000000000001" customHeight="1" x14ac:dyDescent="0.3">
      <c r="A20" s="13">
        <v>1131237</v>
      </c>
      <c r="B20" s="16" t="s">
        <v>1386</v>
      </c>
      <c r="C20" s="16" t="s">
        <v>31</v>
      </c>
      <c r="D20" s="16" t="str">
        <f>INDEX('[3]GIS CIP Attribute CSA'!C$2:C$232,MATCH('[2]CIP CSA '!$A20,'[3]GIS CIP Attribute CSA'!$A$2:$A$232,0))</f>
        <v>West King County Areas</v>
      </c>
      <c r="E20" s="16" t="str">
        <f>INDEX([2]Sheet1!$E$2:$E$52,MATCH(A20,[2]Sheet1!$B$2:$B$52,0))</f>
        <v>May    2019</v>
      </c>
      <c r="F20" s="16" t="s">
        <v>1348</v>
      </c>
      <c r="G20" s="16" t="s">
        <v>1349</v>
      </c>
      <c r="H20" s="16" t="s">
        <v>214</v>
      </c>
      <c r="I20" s="16"/>
    </row>
    <row r="21" spans="1:9" ht="17.100000000000001" customHeight="1" x14ac:dyDescent="0.3">
      <c r="A21" s="13">
        <v>1130261</v>
      </c>
      <c r="B21" s="16" t="s">
        <v>1387</v>
      </c>
      <c r="C21" s="16" t="s">
        <v>31</v>
      </c>
      <c r="D21" s="16" t="str">
        <f>INDEX('[3]GIS CIP Attribute CSA'!C$2:C$232,MATCH('[2]CIP CSA '!$A21,'[3]GIS CIP Attribute CSA'!$A$2:$A$232,0))</f>
        <v>West King County Areas</v>
      </c>
      <c r="E21" s="16" t="str">
        <f>INDEX([2]Sheet1!$E$2:$E$52,MATCH(A21,[2]Sheet1!$B$2:$B$52,0))</f>
        <v>May    2019</v>
      </c>
      <c r="F21" s="16" t="s">
        <v>1348</v>
      </c>
      <c r="G21" s="16" t="s">
        <v>1349</v>
      </c>
      <c r="H21" s="16" t="s">
        <v>214</v>
      </c>
      <c r="I21" s="16"/>
    </row>
    <row r="22" spans="1:9" ht="32.25" customHeight="1" x14ac:dyDescent="0.3">
      <c r="A22" s="13">
        <v>1127589</v>
      </c>
      <c r="B22" s="16" t="s">
        <v>1388</v>
      </c>
      <c r="C22" s="16" t="s">
        <v>31</v>
      </c>
      <c r="D22" s="16" t="str">
        <f>INDEX('[3]GIS CIP Attribute CSA'!C$2:C$232,MATCH('[2]CIP CSA '!$A22,'[3]GIS CIP Attribute CSA'!$A$2:$A$232,0))</f>
        <v>Bear Creek/Sammamish Area</v>
      </c>
      <c r="E22" s="16" t="str">
        <f>INDEX([2]Sheet1!$E$2:$E$52,MATCH(A22,[2]Sheet1!$B$2:$B$52,0))</f>
        <v>April    2020</v>
      </c>
      <c r="F22" s="16" t="s">
        <v>1379</v>
      </c>
      <c r="G22" s="16" t="s">
        <v>1380</v>
      </c>
      <c r="H22" s="16" t="str">
        <f>INDEX([2]Sheet1!$G$2:$G$52,MATCH(A22,[2]Sheet1!$B$2:$B$52,0))</f>
        <v>Final Design</v>
      </c>
      <c r="I22" s="16"/>
    </row>
    <row r="23" spans="1:9" s="17" customFormat="1" ht="31.5" customHeight="1" x14ac:dyDescent="0.3">
      <c r="A23" s="13">
        <v>1129599</v>
      </c>
      <c r="B23" s="16" t="s">
        <v>1389</v>
      </c>
      <c r="C23" s="16" t="s">
        <v>63</v>
      </c>
      <c r="D23" s="16" t="str">
        <f>INDEX('[3]GIS CIP Attribute CSA'!C$2:C$232,MATCH('[2]CIP CSA '!$A23,'[3]GIS CIP Attribute CSA'!$A$2:$A$232,0))</f>
        <v>West King County Areas</v>
      </c>
      <c r="E23" s="16" t="str">
        <f>INDEX([2]Sheet1!$E$2:$E$52,MATCH(A23,[2]Sheet1!$B$2:$B$52,0))</f>
        <v>Jan    2021</v>
      </c>
      <c r="F23" s="16" t="s">
        <v>1353</v>
      </c>
      <c r="G23" s="16" t="s">
        <v>1354</v>
      </c>
      <c r="H23" s="16" t="str">
        <f>INDEX([2]Sheet1!$G$2:$G$52,MATCH(A23,[2]Sheet1!$B$2:$B$52,0))</f>
        <v>Final Design</v>
      </c>
      <c r="I23" s="16"/>
    </row>
    <row r="24" spans="1:9" ht="33" customHeight="1" x14ac:dyDescent="0.3">
      <c r="A24" s="13">
        <v>1131157</v>
      </c>
      <c r="B24" s="16" t="s">
        <v>1390</v>
      </c>
      <c r="C24" s="16" t="s">
        <v>31</v>
      </c>
      <c r="D24" s="16" t="str">
        <f>INDEX('[3]GIS CIP Attribute CSA'!C$2:C$232,MATCH('[2]CIP CSA '!$A24,'[3]GIS CIP Attribute CSA'!$A$2:$A$232,0))</f>
        <v>West King County Areas</v>
      </c>
      <c r="E24" s="16" t="str">
        <f>INDEX([2]Sheet1!$E$2:$E$52,MATCH(A24,[2]Sheet1!$B$2:$B$52,0))</f>
        <v>In House</v>
      </c>
      <c r="F24" s="16" t="s">
        <v>1391</v>
      </c>
      <c r="G24" s="16" t="s">
        <v>1392</v>
      </c>
      <c r="H24" s="16" t="str">
        <f>INDEX([2]Sheet1!$G$2:$G$52,MATCH(A24,[2]Sheet1!$B$2:$B$52,0))</f>
        <v>Final Design</v>
      </c>
      <c r="I24" s="16"/>
    </row>
    <row r="25" spans="1:9" s="17" customFormat="1" ht="99" customHeight="1" x14ac:dyDescent="0.3">
      <c r="A25" s="13">
        <v>1136084</v>
      </c>
      <c r="B25" s="16" t="s">
        <v>1393</v>
      </c>
      <c r="C25" s="16" t="s">
        <v>63</v>
      </c>
      <c r="D25" s="16" t="s">
        <v>1394</v>
      </c>
      <c r="E25" s="16" t="str">
        <f>INDEX([2]Sheet1!$E$2:$E$52,MATCH(A25,[2]Sheet1!$B$2:$B$52,0))</f>
        <v>Dec    2019</v>
      </c>
      <c r="F25" s="16" t="s">
        <v>1392</v>
      </c>
      <c r="G25" s="16" t="s">
        <v>1395</v>
      </c>
      <c r="H25" s="16" t="str">
        <f>INDEX([2]Sheet1!$G$2:$G$52,MATCH(A25,[2]Sheet1!$B$2:$B$52,0))</f>
        <v>Final Design</v>
      </c>
      <c r="I25" s="16"/>
    </row>
    <row r="26" spans="1:9" s="17" customFormat="1" ht="17.100000000000001" customHeight="1" x14ac:dyDescent="0.3">
      <c r="A26" s="13">
        <v>1136085</v>
      </c>
      <c r="B26" s="16" t="s">
        <v>1396</v>
      </c>
      <c r="C26" s="16" t="s">
        <v>63</v>
      </c>
      <c r="D26" s="16" t="s">
        <v>1397</v>
      </c>
      <c r="E26" s="16" t="str">
        <f>INDEX([2]Sheet1!$E$2:$E$52,MATCH(A26,[2]Sheet1!$B$2:$B$52,0))</f>
        <v>Jan    2020</v>
      </c>
      <c r="F26" s="16" t="s">
        <v>1395</v>
      </c>
      <c r="G26" s="16" t="s">
        <v>1380</v>
      </c>
      <c r="H26" s="16" t="str">
        <f>INDEX([2]Sheet1!$G$2:$G$52,MATCH(A26,[2]Sheet1!$B$2:$B$52,0))</f>
        <v>Preliminary Design</v>
      </c>
      <c r="I26" s="16"/>
    </row>
    <row r="27" spans="1:9" s="17" customFormat="1" ht="17.100000000000001" customHeight="1" x14ac:dyDescent="0.3">
      <c r="A27" s="13">
        <v>1129714</v>
      </c>
      <c r="B27" s="16" t="s">
        <v>1398</v>
      </c>
      <c r="C27" s="16" t="s">
        <v>31</v>
      </c>
      <c r="D27" s="16" t="str">
        <f>INDEX('[3]GIS CIP Attribute CSA'!C$2:C$232,MATCH('[2]CIP CSA '!$A27,'[3]GIS CIP Attribute CSA'!$A$2:$A$232,0))</f>
        <v>Snoqualmie Valley/NE King County Area</v>
      </c>
      <c r="E27" s="16" t="str">
        <f>INDEX([2]Sheet1!$E$2:$E$52,MATCH(A27,[2]Sheet1!$B$2:$B$52,0))</f>
        <v>March    2020</v>
      </c>
      <c r="F27" s="16" t="s">
        <v>1395</v>
      </c>
      <c r="G27" s="16" t="s">
        <v>1380</v>
      </c>
      <c r="H27" s="16" t="str">
        <f>INDEX([2]Sheet1!$G$2:$G$52,MATCH(A27,[2]Sheet1!$B$2:$B$52,0))</f>
        <v>Preliminary Design</v>
      </c>
      <c r="I27" s="16"/>
    </row>
    <row r="28" spans="1:9" s="17" customFormat="1" ht="17.100000000000001" customHeight="1" x14ac:dyDescent="0.3">
      <c r="A28" s="13">
        <v>1134081</v>
      </c>
      <c r="B28" s="16" t="s">
        <v>1399</v>
      </c>
      <c r="C28" s="16" t="s">
        <v>31</v>
      </c>
      <c r="D28" s="16" t="str">
        <f>INDEX('[3]GIS CIP Attribute CSA'!C$2:C$232,MATCH('[2]CIP CSA '!$A28,'[3]GIS CIP Attribute CSA'!$A$2:$A$232,0))</f>
        <v>Bear Creek/Sammamish Area</v>
      </c>
      <c r="E28" s="16" t="str">
        <f>INDEX([2]Sheet1!$E$2:$E$52,MATCH(A28,[2]Sheet1!$B$2:$B$52,0))</f>
        <v>April    2020</v>
      </c>
      <c r="F28" s="16" t="s">
        <v>1379</v>
      </c>
      <c r="G28" s="16" t="s">
        <v>1380</v>
      </c>
      <c r="H28" s="16" t="str">
        <f>INDEX([2]Sheet1!$G$2:$G$52,MATCH(A28,[2]Sheet1!$B$2:$B$52,0))</f>
        <v>Preliminary Design</v>
      </c>
      <c r="I28" s="16"/>
    </row>
    <row r="29" spans="1:9" ht="17.100000000000001" customHeight="1" x14ac:dyDescent="0.3">
      <c r="A29" s="13">
        <v>1131235</v>
      </c>
      <c r="B29" s="16" t="s">
        <v>1400</v>
      </c>
      <c r="C29" s="16" t="s">
        <v>31</v>
      </c>
      <c r="D29" s="16" t="str">
        <f>INDEX('[3]GIS CIP Attribute CSA'!C$2:C$232,MATCH('[2]CIP CSA '!$A29,'[3]GIS CIP Attribute CSA'!$A$2:$A$232,0))</f>
        <v>West King County Areas</v>
      </c>
      <c r="E29" s="16" t="str">
        <f>INDEX([2]Sheet1!$E$2:$E$52,MATCH(A29,[2]Sheet1!$B$2:$B$52,0))</f>
        <v>Jan     2021</v>
      </c>
      <c r="F29" s="16" t="s">
        <v>1353</v>
      </c>
      <c r="G29" s="16" t="s">
        <v>1354</v>
      </c>
      <c r="H29" s="16" t="str">
        <f>INDEX([2]Sheet1!$G$2:$G$52,MATCH(A29,[2]Sheet1!$B$2:$B$52,0))</f>
        <v>Preliminary Design</v>
      </c>
      <c r="I29" s="16"/>
    </row>
    <row r="30" spans="1:9" ht="31.5" customHeight="1" x14ac:dyDescent="0.3">
      <c r="A30" s="13">
        <v>1136086</v>
      </c>
      <c r="B30" s="16" t="s">
        <v>1401</v>
      </c>
      <c r="C30" s="16" t="s">
        <v>31</v>
      </c>
      <c r="D30" s="16" t="str">
        <f>INDEX('[3]GIS CIP Attribute CSA'!C$2:C$232,MATCH('[2]CIP CSA '!$A30,'[3]GIS CIP Attribute CSA'!$A$2:$A$232,0))</f>
        <v>Bear Creek/Sammamish Area</v>
      </c>
      <c r="E30" s="16" t="str">
        <f>INDEX([2]Sheet1!$E$2:$E$52,MATCH(A30,[2]Sheet1!$B$2:$B$52,0))</f>
        <v>March    2021</v>
      </c>
      <c r="F30" s="16" t="s">
        <v>1353</v>
      </c>
      <c r="G30" s="16" t="s">
        <v>1354</v>
      </c>
      <c r="H30" s="16" t="str">
        <f>INDEX([2]Sheet1!$G$2:$G$52,MATCH(A30,[2]Sheet1!$B$2:$B$52,0))</f>
        <v>Preliminary Design</v>
      </c>
      <c r="I30" s="16"/>
    </row>
    <row r="31" spans="1:9" ht="53.25" customHeight="1" x14ac:dyDescent="0.3">
      <c r="A31" s="13">
        <v>1129598</v>
      </c>
      <c r="B31" s="16" t="s">
        <v>1402</v>
      </c>
      <c r="C31" s="16" t="s">
        <v>31</v>
      </c>
      <c r="D31" s="16" t="str">
        <f>INDEX('[3]GIS CIP Attribute CSA'!C$2:C$232,MATCH('[2]CIP CSA '!$A31,'[3]GIS CIP Attribute CSA'!$A$2:$A$232,0))</f>
        <v>Four Creeks/Tiger Mountain Area</v>
      </c>
      <c r="E31" s="16" t="str">
        <f>INDEX([2]Sheet1!$E$2:$E$52,MATCH(A31,[2]Sheet1!$B$2:$B$52,0))</f>
        <v>Nov    2021</v>
      </c>
      <c r="F31" s="16" t="s">
        <v>1403</v>
      </c>
      <c r="G31" s="16" t="s">
        <v>1148</v>
      </c>
      <c r="H31" s="16" t="str">
        <f>INDEX([2]Sheet1!$G$2:$G$52,MATCH(A31,[2]Sheet1!$B$2:$B$52,0))</f>
        <v>Preliminary Design</v>
      </c>
      <c r="I31" s="16" t="s">
        <v>1367</v>
      </c>
    </row>
    <row r="32" spans="1:9" ht="54.75" customHeight="1" x14ac:dyDescent="0.3">
      <c r="A32" s="13">
        <v>1134080</v>
      </c>
      <c r="B32" s="16" t="s">
        <v>167</v>
      </c>
      <c r="C32" s="16" t="s">
        <v>31</v>
      </c>
      <c r="D32" s="16" t="str">
        <f>INDEX('[3]GIS CIP Attribute CSA'!C$2:C$232,MATCH('[2]CIP CSA '!$A32,'[3]GIS CIP Attribute CSA'!$A$2:$A$232,0))</f>
        <v>Bear Creek/Sammamish Area</v>
      </c>
      <c r="E32" s="16" t="str">
        <f>INDEX([2]Sheet1!$E$2:$E$52,MATCH(A32,[2]Sheet1!$B$2:$B$52,0))</f>
        <v>TBD</v>
      </c>
      <c r="F32" s="16" t="s">
        <v>1148</v>
      </c>
      <c r="G32" s="16" t="s">
        <v>1148</v>
      </c>
      <c r="H32" s="16" t="str">
        <f>INDEX([2]Sheet1!$G$2:$G$52,MATCH(A32,[2]Sheet1!$B$2:$B$52,0))</f>
        <v>Preliminary Design</v>
      </c>
      <c r="I32" s="16" t="s">
        <v>1367</v>
      </c>
    </row>
    <row r="33" spans="1:9" ht="50.25" customHeight="1" x14ac:dyDescent="0.3">
      <c r="A33" s="13">
        <v>1134079</v>
      </c>
      <c r="B33" s="16" t="s">
        <v>1404</v>
      </c>
      <c r="C33" s="16" t="s">
        <v>31</v>
      </c>
      <c r="D33" s="16" t="str">
        <f>INDEX('[3]GIS CIP Attribute CSA'!C$2:C$232,MATCH('[2]CIP CSA '!$A33,'[3]GIS CIP Attribute CSA'!$A$2:$A$232,0))</f>
        <v>Greater Maple Valley/Cedar River Area</v>
      </c>
      <c r="E33" s="16" t="str">
        <f>INDEX([2]Sheet1!$E$2:$E$52,MATCH(A33,[2]Sheet1!$B$2:$B$52,0))</f>
        <v>TBD</v>
      </c>
      <c r="F33" s="16" t="s">
        <v>1148</v>
      </c>
      <c r="G33" s="16" t="s">
        <v>1148</v>
      </c>
      <c r="H33" s="16" t="str">
        <f>INDEX([2]Sheet1!$G$2:$G$52,MATCH(A33,[2]Sheet1!$B$2:$B$52,0))</f>
        <v>Preliminary Design</v>
      </c>
      <c r="I33" s="16" t="s">
        <v>1367</v>
      </c>
    </row>
    <row r="34" spans="1:9" ht="56.25" customHeight="1" x14ac:dyDescent="0.3">
      <c r="A34" s="13">
        <v>1134083</v>
      </c>
      <c r="B34" s="16" t="s">
        <v>1405</v>
      </c>
      <c r="C34" s="16" t="s">
        <v>31</v>
      </c>
      <c r="D34" s="16" t="str">
        <f>INDEX('[3]GIS CIP Attribute CSA'!C$2:C$232,MATCH('[2]CIP CSA '!$A34,'[3]GIS CIP Attribute CSA'!$A$2:$A$232,0))</f>
        <v>SE King County Area</v>
      </c>
      <c r="E34" s="16" t="str">
        <f>INDEX([2]Sheet1!$E$2:$E$52,MATCH(A34,[2]Sheet1!$B$2:$B$52,0))</f>
        <v>TBD</v>
      </c>
      <c r="F34" s="16" t="s">
        <v>1148</v>
      </c>
      <c r="G34" s="16" t="s">
        <v>1148</v>
      </c>
      <c r="H34" s="16" t="str">
        <f>INDEX([2]Sheet1!$G$2:$G$52,MATCH(A34,[2]Sheet1!$B$2:$B$52,0))</f>
        <v>Preliminary Design</v>
      </c>
      <c r="I34" s="16" t="s">
        <v>1367</v>
      </c>
    </row>
    <row r="35" spans="1:9" ht="36.75" customHeight="1" x14ac:dyDescent="0.3">
      <c r="A35" s="13">
        <v>1136646</v>
      </c>
      <c r="B35" s="16" t="s">
        <v>1406</v>
      </c>
      <c r="C35" s="16" t="s">
        <v>63</v>
      </c>
      <c r="D35" s="16" t="s">
        <v>1407</v>
      </c>
      <c r="E35" s="16" t="s">
        <v>1379</v>
      </c>
      <c r="F35" s="16" t="s">
        <v>1379</v>
      </c>
      <c r="G35" s="16" t="s">
        <v>1380</v>
      </c>
      <c r="H35" s="16" t="s">
        <v>212</v>
      </c>
      <c r="I35" s="16"/>
    </row>
    <row r="36" spans="1:9" ht="39" customHeight="1" x14ac:dyDescent="0.3">
      <c r="A36" s="13">
        <v>1136580</v>
      </c>
      <c r="B36" s="16" t="s">
        <v>1408</v>
      </c>
      <c r="C36" s="16" t="s">
        <v>63</v>
      </c>
      <c r="D36" s="16" t="s">
        <v>1407</v>
      </c>
      <c r="E36" s="16" t="s">
        <v>1379</v>
      </c>
      <c r="F36" s="16" t="s">
        <v>1379</v>
      </c>
      <c r="G36" s="16" t="s">
        <v>1380</v>
      </c>
      <c r="H36" s="16" t="s">
        <v>212</v>
      </c>
      <c r="I36" s="16"/>
    </row>
    <row r="37" spans="1:9" ht="17.100000000000001" customHeight="1" x14ac:dyDescent="0.3">
      <c r="A37" s="13">
        <v>1136582</v>
      </c>
      <c r="B37" s="16" t="s">
        <v>1409</v>
      </c>
      <c r="C37" s="16" t="s">
        <v>63</v>
      </c>
      <c r="D37" s="16" t="s">
        <v>1407</v>
      </c>
      <c r="E37" s="16" t="s">
        <v>1379</v>
      </c>
      <c r="F37" s="16" t="s">
        <v>1379</v>
      </c>
      <c r="G37" s="16" t="s">
        <v>1380</v>
      </c>
      <c r="H37" s="16" t="s">
        <v>212</v>
      </c>
      <c r="I37" s="16"/>
    </row>
    <row r="38" spans="1:9" s="17" customFormat="1" ht="144.75" customHeight="1" x14ac:dyDescent="0.3">
      <c r="A38" s="13">
        <v>1130991</v>
      </c>
      <c r="B38" s="16" t="s">
        <v>1410</v>
      </c>
      <c r="C38" s="16" t="s">
        <v>28</v>
      </c>
      <c r="D38" s="16" t="s">
        <v>1411</v>
      </c>
      <c r="E38" s="16" t="str">
        <f>INDEX([2]Sheet1!$E$2:$E$52,MATCH(A38,[2]Sheet1!$B$2:$B$52,0))</f>
        <v>In House</v>
      </c>
      <c r="F38" s="16" t="s">
        <v>1391</v>
      </c>
      <c r="G38" s="16" t="s">
        <v>1345</v>
      </c>
      <c r="H38" s="16" t="s">
        <v>1346</v>
      </c>
      <c r="I38" s="16"/>
    </row>
    <row r="39" spans="1:9" ht="17.100000000000001" customHeight="1" x14ac:dyDescent="0.3">
      <c r="A39" s="13">
        <v>1126441</v>
      </c>
      <c r="B39" s="16" t="s">
        <v>1412</v>
      </c>
      <c r="C39" s="16" t="s">
        <v>28</v>
      </c>
      <c r="D39" s="16" t="str">
        <f>INDEX('[3]GIS CIP Attribute CSA'!C$2:C$232,MATCH('[2]CIP CSA '!$A39,'[3]GIS CIP Attribute CSA'!$A$2:$A$232,0))</f>
        <v>West King County Areas</v>
      </c>
      <c r="E39" s="16" t="str">
        <f>INDEX([2]Sheet1!$E$2:$E$52,MATCH(A39,[2]Sheet1!$B$2:$B$52,0))</f>
        <v>Aug    2018</v>
      </c>
      <c r="F39" s="16" t="s">
        <v>1372</v>
      </c>
      <c r="G39" s="16" t="s">
        <v>1348</v>
      </c>
      <c r="H39" s="16" t="s">
        <v>214</v>
      </c>
      <c r="I39" s="16"/>
    </row>
    <row r="40" spans="1:9" s="17" customFormat="1" ht="17.100000000000001" customHeight="1" x14ac:dyDescent="0.3">
      <c r="A40" s="13">
        <v>1130060</v>
      </c>
      <c r="B40" s="16" t="s">
        <v>1413</v>
      </c>
      <c r="C40" s="16" t="s">
        <v>28</v>
      </c>
      <c r="D40" s="16" t="str">
        <f>INDEX('[3]GIS CIP Attribute CSA'!C$2:C$232,MATCH('[2]CIP CSA '!$A40,'[3]GIS CIP Attribute CSA'!$A$2:$A$232,0))</f>
        <v>West King County Areas</v>
      </c>
      <c r="E40" s="16" t="str">
        <f>INDEX([2]Sheet1!$E$2:$E$52,MATCH(A40,[2]Sheet1!$B$2:$B$52,0))</f>
        <v>Jan   2019</v>
      </c>
      <c r="F40" s="16" t="s">
        <v>1385</v>
      </c>
      <c r="G40" s="16" t="s">
        <v>1348</v>
      </c>
      <c r="H40" s="16" t="s">
        <v>214</v>
      </c>
      <c r="I40" s="16"/>
    </row>
    <row r="41" spans="1:9" ht="17.100000000000001" customHeight="1" x14ac:dyDescent="0.3">
      <c r="A41" s="13">
        <v>1130410</v>
      </c>
      <c r="B41" s="16" t="s">
        <v>1414</v>
      </c>
      <c r="C41" s="16" t="s">
        <v>28</v>
      </c>
      <c r="D41" s="16" t="str">
        <f>INDEX('[3]GIS CIP Attribute CSA'!C$2:C$232,MATCH('[2]CIP CSA '!$A41,'[3]GIS CIP Attribute CSA'!$A$2:$A$232,0))</f>
        <v>Vashon/Maury Island Area</v>
      </c>
      <c r="E41" s="16" t="str">
        <f>INDEX([2]Sheet1!$E$2:$E$52,MATCH(A41,[2]Sheet1!$B$2:$B$52,0))</f>
        <v>April    2019</v>
      </c>
      <c r="F41" s="16" t="s">
        <v>1348</v>
      </c>
      <c r="G41" s="16" t="s">
        <v>1349</v>
      </c>
      <c r="H41" s="16" t="s">
        <v>214</v>
      </c>
      <c r="I41" s="16"/>
    </row>
    <row r="42" spans="1:9" ht="17.100000000000001" customHeight="1" x14ac:dyDescent="0.3">
      <c r="A42" s="13">
        <v>1130162</v>
      </c>
      <c r="B42" s="16" t="s">
        <v>1415</v>
      </c>
      <c r="C42" s="16" t="s">
        <v>28</v>
      </c>
      <c r="D42" s="16" t="str">
        <f>INDEX('[3]GIS CIP Attribute CSA'!C$2:C$232,MATCH('[2]CIP CSA '!$A42,'[3]GIS CIP Attribute CSA'!$A$2:$A$232,0))</f>
        <v>Vashon/Maury Island Area</v>
      </c>
      <c r="E42" s="16" t="s">
        <v>1416</v>
      </c>
      <c r="F42" s="16" t="s">
        <v>1349</v>
      </c>
      <c r="G42" s="16" t="s">
        <v>1349</v>
      </c>
      <c r="H42" s="16" t="s">
        <v>214</v>
      </c>
      <c r="I42" s="16"/>
    </row>
    <row r="43" spans="1:9" ht="39.75" customHeight="1" x14ac:dyDescent="0.3">
      <c r="A43" s="13">
        <v>1130708</v>
      </c>
      <c r="B43" s="16" t="s">
        <v>1417</v>
      </c>
      <c r="C43" s="16" t="s">
        <v>28</v>
      </c>
      <c r="D43" s="16" t="str">
        <f>INDEX('[3]GIS CIP Attribute CSA'!C$2:C$232,MATCH('[2]CIP CSA '!$A43,'[3]GIS CIP Attribute CSA'!$A$2:$A$232,0))</f>
        <v>Snoqualmie Valley/NE King County Area</v>
      </c>
      <c r="E43" s="16" t="str">
        <f>INDEX([2]Sheet1!$E$2:$E$52,MATCH(A43,[2]Sheet1!$B$2:$B$52,0))</f>
        <v>In House  2019</v>
      </c>
      <c r="F43" s="16" t="s">
        <v>1391</v>
      </c>
      <c r="G43" s="16" t="s">
        <v>1349</v>
      </c>
      <c r="H43" s="16" t="s">
        <v>214</v>
      </c>
      <c r="I43" s="16"/>
    </row>
    <row r="44" spans="1:9" s="17" customFormat="1" ht="34.5" customHeight="1" x14ac:dyDescent="0.3">
      <c r="A44" s="13">
        <v>1130708</v>
      </c>
      <c r="B44" s="16" t="s">
        <v>1418</v>
      </c>
      <c r="C44" s="16" t="s">
        <v>28</v>
      </c>
      <c r="D44" s="16" t="str">
        <f>INDEX('[3]GIS CIP Attribute CSA'!C$2:C$232,MATCH('[2]CIP CSA '!$A44,'[3]GIS CIP Attribute CSA'!$A$2:$A$232,0))</f>
        <v>Snoqualmie Valley/NE King County Area</v>
      </c>
      <c r="E44" s="16" t="str">
        <f>INDEX([2]Sheet1!$E$2:$E$52,MATCH(A44,[2]Sheet1!$B$2:$B$52,0))</f>
        <v>In House  2019</v>
      </c>
      <c r="F44" s="16" t="s">
        <v>1391</v>
      </c>
      <c r="G44" s="16" t="s">
        <v>1349</v>
      </c>
      <c r="H44" s="16" t="s">
        <v>214</v>
      </c>
      <c r="I44" s="16"/>
    </row>
    <row r="45" spans="1:9" ht="37.5" customHeight="1" x14ac:dyDescent="0.3">
      <c r="A45" s="13">
        <v>1129595</v>
      </c>
      <c r="B45" s="16" t="s">
        <v>1419</v>
      </c>
      <c r="C45" s="16" t="s">
        <v>28</v>
      </c>
      <c r="D45" s="16" t="str">
        <f>INDEX('[3]GIS CIP Attribute CSA'!C$2:C$232,MATCH('[2]CIP CSA '!$A45,'[3]GIS CIP Attribute CSA'!$A$2:$A$232,0))</f>
        <v>Snoqualmie Valley/NE King County Area</v>
      </c>
      <c r="E45" s="16" t="str">
        <f>INDEX([2]Sheet1!$E$2:$E$52,MATCH(A45,[2]Sheet1!$B$2:$B$52,0))</f>
        <v>Feb    2020</v>
      </c>
      <c r="F45" s="16" t="s">
        <v>1395</v>
      </c>
      <c r="G45" s="16" t="s">
        <v>1379</v>
      </c>
      <c r="H45" s="16" t="str">
        <f>INDEX([2]Sheet1!$G$2:$G$52,MATCH(A45,[2]Sheet1!$B$2:$B$52,0))</f>
        <v>Final Design</v>
      </c>
      <c r="I45" s="16"/>
    </row>
    <row r="46" spans="1:9" ht="17.100000000000001" customHeight="1" x14ac:dyDescent="0.3">
      <c r="A46" s="13">
        <v>1129596</v>
      </c>
      <c r="B46" s="16" t="s">
        <v>1420</v>
      </c>
      <c r="C46" s="16" t="s">
        <v>28</v>
      </c>
      <c r="D46" s="16" t="str">
        <f>INDEX('[3]GIS CIP Attribute CSA'!C$2:C$232,MATCH('[2]CIP CSA '!$A46,'[3]GIS CIP Attribute CSA'!$A$2:$A$232,0))</f>
        <v>Snoqualmie Valley/NE King County Area</v>
      </c>
      <c r="E46" s="16" t="str">
        <f>INDEX([2]Sheet1!$E$2:$E$52,MATCH(A46,[2]Sheet1!$B$2:$B$52,0))</f>
        <v>Feb    2020</v>
      </c>
      <c r="F46" s="16" t="s">
        <v>1395</v>
      </c>
      <c r="G46" s="16" t="s">
        <v>1379</v>
      </c>
      <c r="H46" s="16" t="str">
        <f>INDEX([2]Sheet1!$G$2:$G$52,MATCH(A46,[2]Sheet1!$B$2:$B$52,0))</f>
        <v>Final Design</v>
      </c>
      <c r="I46" s="16"/>
    </row>
    <row r="47" spans="1:9" ht="17.100000000000001" customHeight="1" x14ac:dyDescent="0.3">
      <c r="A47" s="13">
        <v>1130707</v>
      </c>
      <c r="B47" s="16" t="s">
        <v>1421</v>
      </c>
      <c r="C47" s="16" t="s">
        <v>28</v>
      </c>
      <c r="D47" s="16" t="str">
        <f>INDEX('[3]GIS CIP Attribute CSA'!C$2:C$232,MATCH('[2]CIP CSA '!$A47,'[3]GIS CIP Attribute CSA'!$A$2:$A$232,0))</f>
        <v>West King County Areas</v>
      </c>
      <c r="E47" s="16" t="str">
        <f>INDEX([2]Sheet1!$E$2:$E$52,MATCH(A47,[2]Sheet1!$B$2:$B$52,0))</f>
        <v>March    2020</v>
      </c>
      <c r="F47" s="16" t="s">
        <v>1395</v>
      </c>
      <c r="G47" s="16" t="s">
        <v>1379</v>
      </c>
      <c r="H47" s="16" t="str">
        <f>INDEX([2]Sheet1!$G$2:$G$52,MATCH(A47,[2]Sheet1!$B$2:$B$52,0))</f>
        <v>Final Design</v>
      </c>
      <c r="I47" s="16"/>
    </row>
    <row r="48" spans="1:9" ht="17.100000000000001" customHeight="1" x14ac:dyDescent="0.3">
      <c r="A48" s="13">
        <v>1125758</v>
      </c>
      <c r="B48" s="16" t="s">
        <v>1422</v>
      </c>
      <c r="C48" s="16" t="s">
        <v>28</v>
      </c>
      <c r="D48" s="16" t="str">
        <f>INDEX('[3]GIS CIP Attribute CSA'!C$2:C$232,MATCH('[2]CIP CSA '!$A48,'[3]GIS CIP Attribute CSA'!$A$2:$A$232,0))</f>
        <v>Snoqualmie Valley/NE King County Area</v>
      </c>
      <c r="E48" s="16" t="str">
        <f>INDEX([2]Sheet1!$E$2:$E$52,MATCH(A48,[2]Sheet1!$B$2:$B$52,0))</f>
        <v>In House 2020</v>
      </c>
      <c r="F48" s="16" t="s">
        <v>1344</v>
      </c>
      <c r="G48" s="16" t="s">
        <v>1379</v>
      </c>
      <c r="H48" s="16" t="str">
        <f>INDEX([2]Sheet1!$G$2:$G$52,MATCH(A48,[2]Sheet1!$B$2:$B$52,0))</f>
        <v>Final Design</v>
      </c>
      <c r="I48" s="16"/>
    </row>
    <row r="49" spans="1:9" ht="17.100000000000001" customHeight="1" x14ac:dyDescent="0.3">
      <c r="A49" s="13">
        <v>1131511</v>
      </c>
      <c r="B49" s="16" t="s">
        <v>1423</v>
      </c>
      <c r="C49" s="16" t="s">
        <v>28</v>
      </c>
      <c r="D49" s="16" t="str">
        <f>INDEX('[3]GIS CIP Attribute CSA'!C$2:C$232,MATCH('[2]CIP CSA '!$A49,'[3]GIS CIP Attribute CSA'!$A$2:$A$232,0))</f>
        <v>Bear Creek/Sammamish Area</v>
      </c>
      <c r="E49" s="16" t="str">
        <f>INDEX([2]Sheet1!$E$2:$E$52,MATCH(A49,[2]Sheet1!$B$2:$B$52,0))</f>
        <v>In House 2020</v>
      </c>
      <c r="F49" s="16" t="s">
        <v>1344</v>
      </c>
      <c r="G49" s="16" t="s">
        <v>1380</v>
      </c>
      <c r="H49" s="16" t="str">
        <f>INDEX([2]Sheet1!$G$2:$G$52,MATCH(A49,[2]Sheet1!$B$2:$B$52,0))</f>
        <v>Final Design</v>
      </c>
      <c r="I49" s="16"/>
    </row>
    <row r="50" spans="1:9" ht="17.100000000000001" customHeight="1" x14ac:dyDescent="0.3">
      <c r="A50" s="13">
        <v>1132710</v>
      </c>
      <c r="B50" s="16" t="s">
        <v>1424</v>
      </c>
      <c r="C50" s="16" t="s">
        <v>28</v>
      </c>
      <c r="D50" s="16" t="str">
        <f>INDEX('[3]GIS CIP Attribute CSA'!C$2:C$232,MATCH('[2]CIP CSA '!$A50,'[3]GIS CIP Attribute CSA'!$A$2:$A$232,0))</f>
        <v>Bear Creek/Sammamish Area</v>
      </c>
      <c r="E50" s="16" t="str">
        <f>INDEX([2]Sheet1!$E$2:$E$52,MATCH(A50,[2]Sheet1!$B$2:$B$52,0))</f>
        <v>In House 2020</v>
      </c>
      <c r="F50" s="16" t="s">
        <v>1344</v>
      </c>
      <c r="G50" s="16" t="s">
        <v>1380</v>
      </c>
      <c r="H50" s="16" t="str">
        <f>INDEX([2]Sheet1!$G$2:$G$52,MATCH(A50,[2]Sheet1!$B$2:$B$52,0))</f>
        <v>Final Design</v>
      </c>
      <c r="I50" s="16"/>
    </row>
    <row r="51" spans="1:9" ht="20.25" customHeight="1" x14ac:dyDescent="0.3">
      <c r="A51" s="13">
        <v>1131526</v>
      </c>
      <c r="B51" s="16" t="s">
        <v>1425</v>
      </c>
      <c r="C51" s="16" t="s">
        <v>28</v>
      </c>
      <c r="D51" s="16" t="str">
        <f>INDEX('[3]GIS CIP Attribute CSA'!C$2:C$232,MATCH('[2]CIP CSA '!$A51,'[3]GIS CIP Attribute CSA'!$A$2:$A$232,0))</f>
        <v>West King County Areas</v>
      </c>
      <c r="E51" s="16" t="str">
        <f>INDEX([2]Sheet1!$E$2:$E$52,MATCH(A51,[2]Sheet1!$B$2:$B$52,0))</f>
        <v>March    2021</v>
      </c>
      <c r="F51" s="16" t="s">
        <v>1353</v>
      </c>
      <c r="G51" s="16" t="s">
        <v>1354</v>
      </c>
      <c r="H51" s="16" t="str">
        <f>INDEX([2]Sheet1!$G$2:$G$52,MATCH(A51,[2]Sheet1!$B$2:$B$52,0))</f>
        <v>Final Design</v>
      </c>
      <c r="I51" s="16"/>
    </row>
    <row r="52" spans="1:9" ht="54.75" customHeight="1" x14ac:dyDescent="0.3">
      <c r="A52" s="13">
        <v>1131672</v>
      </c>
      <c r="B52" s="16" t="s">
        <v>1426</v>
      </c>
      <c r="C52" s="16" t="s">
        <v>28</v>
      </c>
      <c r="D52" s="16" t="str">
        <f>INDEX('[3]GIS CIP Attribute CSA'!C$2:C$232,MATCH('[2]CIP CSA '!$A52,'[3]GIS CIP Attribute CSA'!$A$2:$A$232,0))</f>
        <v>Greater Maple Valley/Cedar River Area</v>
      </c>
      <c r="E52" s="16" t="str">
        <f>INDEX([2]Sheet1!$E$2:$E$52,MATCH(A52,[2]Sheet1!$B$2:$B$52,0))</f>
        <v>TBD</v>
      </c>
      <c r="F52" s="16" t="s">
        <v>1148</v>
      </c>
      <c r="G52" s="16" t="s">
        <v>1148</v>
      </c>
      <c r="H52" s="16" t="str">
        <f>INDEX([2]Sheet1!$G$2:$G$52,MATCH(A52,[2]Sheet1!$B$2:$B$52,0))</f>
        <v>Final Design</v>
      </c>
      <c r="I52" s="16" t="s">
        <v>1367</v>
      </c>
    </row>
    <row r="53" spans="1:9" ht="51" customHeight="1" x14ac:dyDescent="0.3">
      <c r="A53" s="13">
        <v>1131671</v>
      </c>
      <c r="B53" s="16" t="s">
        <v>1427</v>
      </c>
      <c r="C53" s="16" t="s">
        <v>28</v>
      </c>
      <c r="D53" s="16" t="str">
        <f>INDEX('[3]GIS CIP Attribute CSA'!C$2:C$232,MATCH('[2]CIP CSA '!$A53,'[3]GIS CIP Attribute CSA'!$A$2:$A$232,0))</f>
        <v>West King County Areas</v>
      </c>
      <c r="E53" s="16" t="str">
        <f>INDEX([2]Sheet1!$E$2:$E$52,MATCH(A53,[2]Sheet1!$B$2:$B$52,0))</f>
        <v>TBD</v>
      </c>
      <c r="F53" s="16" t="s">
        <v>1148</v>
      </c>
      <c r="G53" s="16" t="s">
        <v>1148</v>
      </c>
      <c r="H53" s="16" t="str">
        <f>INDEX([2]Sheet1!$G$2:$G$52,MATCH(A53,[2]Sheet1!$B$2:$B$52,0))</f>
        <v>Final Design</v>
      </c>
      <c r="I53" s="16" t="s">
        <v>1367</v>
      </c>
    </row>
    <row r="54" spans="1:9" ht="17.100000000000001" customHeight="1" x14ac:dyDescent="0.3">
      <c r="A54" s="13">
        <v>1130710</v>
      </c>
      <c r="B54" s="16" t="s">
        <v>1428</v>
      </c>
      <c r="C54" s="16" t="s">
        <v>28</v>
      </c>
      <c r="D54" s="16" t="str">
        <f>INDEX('[3]GIS CIP Attribute CSA'!C$2:C$232,MATCH('[2]CIP CSA '!$A54,'[3]GIS CIP Attribute CSA'!$A$2:$A$232,0))</f>
        <v>SE King County Area</v>
      </c>
      <c r="E54" s="16" t="str">
        <f>INDEX([2]Sheet1!$E$2:$E$52,MATCH(A54,[2]Sheet1!$B$2:$B$52,0))</f>
        <v>April    2021</v>
      </c>
      <c r="F54" s="16" t="s">
        <v>1354</v>
      </c>
      <c r="G54" s="16" t="s">
        <v>1354</v>
      </c>
      <c r="H54" s="16" t="str">
        <f>INDEX([2]Sheet1!$G$2:$G$52,MATCH(A54,[2]Sheet1!$B$2:$B$52,0))</f>
        <v>Preliminary Design</v>
      </c>
      <c r="I54" s="16"/>
    </row>
    <row r="55" spans="1:9" ht="17.100000000000001" customHeight="1" x14ac:dyDescent="0.3">
      <c r="A55" s="13">
        <v>1136229</v>
      </c>
      <c r="B55" s="16" t="s">
        <v>1429</v>
      </c>
      <c r="C55" s="16" t="s">
        <v>28</v>
      </c>
      <c r="D55" s="16" t="str">
        <f>INDEX('[3]GIS CIP Attribute CSA'!C$2:C$232,MATCH('[2]CIP CSA '!$A55,'[3]GIS CIP Attribute CSA'!$A$2:$A$232,0))</f>
        <v>SE King County Area</v>
      </c>
      <c r="E55" s="16" t="s">
        <v>1148</v>
      </c>
      <c r="F55" s="16" t="s">
        <v>1148</v>
      </c>
      <c r="G55" s="16" t="s">
        <v>1148</v>
      </c>
      <c r="H55" s="16" t="s">
        <v>1089</v>
      </c>
      <c r="I55" s="16"/>
    </row>
    <row r="56" spans="1:9" s="20" customFormat="1" ht="17.100000000000001" customHeight="1" x14ac:dyDescent="0.3">
      <c r="A56" s="13">
        <v>1136230</v>
      </c>
      <c r="B56" s="19" t="s">
        <v>340</v>
      </c>
      <c r="C56" s="16" t="s">
        <v>28</v>
      </c>
      <c r="D56" s="19" t="str">
        <f>INDEX('[3]GIS CIP Attribute CSA'!C$2:C$232,MATCH('[2]CIP CSA '!$A56,'[3]GIS CIP Attribute CSA'!$A$2:$A$232,0))</f>
        <v>West King County Areas</v>
      </c>
      <c r="E56" s="19" t="e">
        <f>INDEX([2]Sheet1!$E$2:$E$52,MATCH(A56,[2]Sheet1!$B$2:$B$52,0))</f>
        <v>#N/A</v>
      </c>
      <c r="F56" s="19"/>
      <c r="G56" s="19"/>
      <c r="H56" s="19" t="e">
        <f>INDEX([2]Sheet1!$G$2:$G$52,MATCH(A56,[2]Sheet1!$B$2:$B$52,0))</f>
        <v>#N/A</v>
      </c>
      <c r="I56" s="19" t="s">
        <v>1430</v>
      </c>
    </row>
    <row r="57" spans="1:9" ht="63.75" customHeight="1" x14ac:dyDescent="0.3">
      <c r="A57" s="13">
        <v>1136231</v>
      </c>
      <c r="B57" s="16" t="s">
        <v>1431</v>
      </c>
      <c r="C57" s="16" t="s">
        <v>28</v>
      </c>
      <c r="D57" s="16" t="str">
        <f>INDEX('[3]GIS CIP Attribute CSA'!C$2:C$232,MATCH('[2]CIP CSA '!$A57,'[3]GIS CIP Attribute CSA'!$A$2:$A$232,0))</f>
        <v>Bear Creek/Sammamish Area</v>
      </c>
      <c r="E57" s="16" t="s">
        <v>1432</v>
      </c>
      <c r="F57" s="16" t="s">
        <v>1433</v>
      </c>
      <c r="G57" s="16" t="s">
        <v>1432</v>
      </c>
      <c r="H57" s="16" t="s">
        <v>1089</v>
      </c>
      <c r="I57" s="16" t="s">
        <v>1434</v>
      </c>
    </row>
    <row r="58" spans="1:9" ht="17.100000000000001" customHeight="1" x14ac:dyDescent="0.3">
      <c r="A58" s="13">
        <v>1136232</v>
      </c>
      <c r="B58" s="16" t="s">
        <v>1435</v>
      </c>
      <c r="C58" s="16" t="s">
        <v>28</v>
      </c>
      <c r="D58" s="16" t="str">
        <f>INDEX('[3]GIS CIP Attribute CSA'!C$2:C$232,MATCH('[2]CIP CSA '!$A58,'[3]GIS CIP Attribute CSA'!$A$2:$A$232,0))</f>
        <v>Bear Creek/Sammamish Area</v>
      </c>
      <c r="E58" s="16" t="s">
        <v>1148</v>
      </c>
      <c r="F58" s="16" t="s">
        <v>1148</v>
      </c>
      <c r="G58" s="16" t="s">
        <v>1148</v>
      </c>
      <c r="H58" s="16" t="s">
        <v>1089</v>
      </c>
      <c r="I58" s="16"/>
    </row>
    <row r="59" spans="1:9" ht="17.100000000000001" customHeight="1" x14ac:dyDescent="0.3">
      <c r="A59" s="13">
        <v>1136233</v>
      </c>
      <c r="B59" s="16" t="s">
        <v>1436</v>
      </c>
      <c r="C59" s="16" t="s">
        <v>28</v>
      </c>
      <c r="D59" s="16" t="str">
        <f>INDEX('[3]GIS CIP Attribute CSA'!C$2:C$232,MATCH('[2]CIP CSA '!$A59,'[3]GIS CIP Attribute CSA'!$A$2:$A$232,0))</f>
        <v>Snoqualmie Valley/NE King County Area</v>
      </c>
      <c r="E59" s="16" t="s">
        <v>1148</v>
      </c>
      <c r="F59" s="16" t="s">
        <v>1148</v>
      </c>
      <c r="G59" s="16" t="s">
        <v>1148</v>
      </c>
      <c r="H59" s="16" t="s">
        <v>1055</v>
      </c>
      <c r="I59" s="16"/>
    </row>
    <row r="60" spans="1:9" ht="17.100000000000001" customHeight="1" x14ac:dyDescent="0.3">
      <c r="A60" s="13">
        <v>1136234</v>
      </c>
      <c r="B60" s="16" t="s">
        <v>1437</v>
      </c>
      <c r="C60" s="16" t="s">
        <v>28</v>
      </c>
      <c r="D60" s="16" t="str">
        <f>INDEX('[3]GIS CIP Attribute CSA'!C$2:C$232,MATCH('[2]CIP CSA '!$A60,'[3]GIS CIP Attribute CSA'!$A$2:$A$232,0))</f>
        <v>Bear Creek/Sammamish Area</v>
      </c>
      <c r="E60" s="16" t="s">
        <v>1148</v>
      </c>
      <c r="F60" s="16" t="s">
        <v>1148</v>
      </c>
      <c r="G60" s="16" t="s">
        <v>1148</v>
      </c>
      <c r="H60" s="16" t="s">
        <v>1089</v>
      </c>
      <c r="I60" s="16"/>
    </row>
    <row r="61" spans="1:9" ht="17.100000000000001" customHeight="1" x14ac:dyDescent="0.3">
      <c r="A61" s="13">
        <v>1136235</v>
      </c>
      <c r="B61" s="16" t="s">
        <v>1438</v>
      </c>
      <c r="C61" s="16" t="s">
        <v>28</v>
      </c>
      <c r="D61" s="16" t="str">
        <f>INDEX('[3]GIS CIP Attribute CSA'!C$2:C$232,MATCH('[2]CIP CSA '!$A61,'[3]GIS CIP Attribute CSA'!$A$2:$A$232,0))</f>
        <v>Bear Creek/Sammamish Area</v>
      </c>
      <c r="E61" s="16" t="s">
        <v>1148</v>
      </c>
      <c r="F61" s="16" t="s">
        <v>1148</v>
      </c>
      <c r="G61" s="16" t="s">
        <v>1148</v>
      </c>
      <c r="H61" s="16" t="s">
        <v>1089</v>
      </c>
      <c r="I61" s="16"/>
    </row>
    <row r="62" spans="1:9" ht="17.100000000000001" customHeight="1" x14ac:dyDescent="0.3">
      <c r="A62" s="13">
        <v>1136236</v>
      </c>
      <c r="B62" s="16" t="s">
        <v>1439</v>
      </c>
      <c r="C62" s="16" t="s">
        <v>28</v>
      </c>
      <c r="D62" s="16" t="str">
        <f>INDEX('[3]GIS CIP Attribute CSA'!C$2:C$232,MATCH('[2]CIP CSA '!$A62,'[3]GIS CIP Attribute CSA'!$A$2:$A$232,0))</f>
        <v>Bear Creek/Sammamish Area</v>
      </c>
      <c r="E62" s="16" t="s">
        <v>1148</v>
      </c>
      <c r="F62" s="16" t="s">
        <v>1148</v>
      </c>
      <c r="G62" s="16" t="s">
        <v>1148</v>
      </c>
      <c r="H62" s="16" t="s">
        <v>1089</v>
      </c>
      <c r="I62" s="16"/>
    </row>
    <row r="63" spans="1:9" ht="17.100000000000001" customHeight="1" x14ac:dyDescent="0.3">
      <c r="A63" s="13">
        <v>1136237</v>
      </c>
      <c r="B63" s="16" t="s">
        <v>1440</v>
      </c>
      <c r="C63" s="16" t="s">
        <v>28</v>
      </c>
      <c r="D63" s="16" t="str">
        <f>INDEX('[3]GIS CIP Attribute CSA'!C$2:C$232,MATCH('[2]CIP CSA '!$A63,'[3]GIS CIP Attribute CSA'!$A$2:$A$232,0))</f>
        <v>West King County Areas</v>
      </c>
      <c r="E63" s="16" t="s">
        <v>1148</v>
      </c>
      <c r="F63" s="16" t="s">
        <v>1148</v>
      </c>
      <c r="G63" s="16" t="s">
        <v>1148</v>
      </c>
      <c r="H63" s="16" t="s">
        <v>1055</v>
      </c>
      <c r="I63" s="16"/>
    </row>
    <row r="64" spans="1:9" ht="17.100000000000001" customHeight="1" x14ac:dyDescent="0.3">
      <c r="A64" s="13">
        <v>1136238</v>
      </c>
      <c r="B64" s="16" t="s">
        <v>1441</v>
      </c>
      <c r="C64" s="16" t="s">
        <v>28</v>
      </c>
      <c r="D64" s="16" t="str">
        <f>INDEX('[3]GIS CIP Attribute CSA'!C$2:C$232,MATCH('[2]CIP CSA '!$A64,'[3]GIS CIP Attribute CSA'!$A$2:$A$232,0))</f>
        <v>Snoqualmie Valley/NE King County Area</v>
      </c>
      <c r="E64" s="16" t="s">
        <v>1148</v>
      </c>
      <c r="F64" s="16" t="s">
        <v>1148</v>
      </c>
      <c r="G64" s="16" t="s">
        <v>1148</v>
      </c>
      <c r="H64" s="16" t="s">
        <v>212</v>
      </c>
      <c r="I64" s="16"/>
    </row>
    <row r="65" spans="1:9" ht="17.100000000000001" customHeight="1" x14ac:dyDescent="0.3">
      <c r="A65" s="13">
        <v>1136239</v>
      </c>
      <c r="B65" s="16" t="s">
        <v>1442</v>
      </c>
      <c r="C65" s="16" t="s">
        <v>28</v>
      </c>
      <c r="D65" s="16" t="str">
        <f>INDEX('[3]GIS CIP Attribute CSA'!C$2:C$232,MATCH('[2]CIP CSA '!$A65,'[3]GIS CIP Attribute CSA'!$A$2:$A$232,0))</f>
        <v>SE King County Area</v>
      </c>
      <c r="E65" s="16" t="s">
        <v>1148</v>
      </c>
      <c r="F65" s="16" t="s">
        <v>1148</v>
      </c>
      <c r="G65" s="16" t="s">
        <v>1148</v>
      </c>
      <c r="H65" s="16" t="s">
        <v>1089</v>
      </c>
      <c r="I65" s="16"/>
    </row>
    <row r="66" spans="1:9" ht="35.25" customHeight="1" x14ac:dyDescent="0.3">
      <c r="A66" s="13">
        <v>1136240</v>
      </c>
      <c r="B66" s="16" t="s">
        <v>1443</v>
      </c>
      <c r="C66" s="16" t="s">
        <v>28</v>
      </c>
      <c r="D66" s="16" t="str">
        <f>INDEX('[3]GIS CIP Attribute CSA'!C$2:C$232,MATCH('[2]CIP CSA '!$A66,'[3]GIS CIP Attribute CSA'!$A$2:$A$232,0))</f>
        <v>Bear Creek/Sammamish Area</v>
      </c>
      <c r="E66" s="16" t="s">
        <v>1444</v>
      </c>
      <c r="F66" s="16" t="s">
        <v>1344</v>
      </c>
      <c r="G66" s="16" t="s">
        <v>1349</v>
      </c>
      <c r="H66" s="16" t="s">
        <v>214</v>
      </c>
      <c r="I66" s="16"/>
    </row>
    <row r="67" spans="1:9" ht="35.25" customHeight="1" x14ac:dyDescent="0.3">
      <c r="A67" s="13">
        <v>1136241</v>
      </c>
      <c r="B67" s="16" t="s">
        <v>1445</v>
      </c>
      <c r="C67" s="16" t="s">
        <v>28</v>
      </c>
      <c r="D67" s="16" t="str">
        <f>INDEX('[3]GIS CIP Attribute CSA'!C$2:C$232,MATCH('[2]CIP CSA '!$A67,'[3]GIS CIP Attribute CSA'!$A$2:$A$232,0))</f>
        <v>West King County Areas</v>
      </c>
      <c r="E67" s="16" t="s">
        <v>1444</v>
      </c>
      <c r="F67" s="16" t="s">
        <v>1344</v>
      </c>
      <c r="G67" s="16" t="s">
        <v>1349</v>
      </c>
      <c r="H67" s="16" t="s">
        <v>214</v>
      </c>
      <c r="I67" s="16"/>
    </row>
    <row r="68" spans="1:9" ht="57.75" customHeight="1" x14ac:dyDescent="0.3">
      <c r="A68" s="13">
        <v>1136419</v>
      </c>
      <c r="B68" s="16" t="s">
        <v>1446</v>
      </c>
      <c r="C68" s="16" t="s">
        <v>28</v>
      </c>
      <c r="D68" s="16" t="str">
        <f>INDEX('[3]GIS CIP Attribute CSA'!C$2:C$232,MATCH('[2]CIP CSA '!$A68,'[3]GIS CIP Attribute CSA'!$A$2:$A$232,0))</f>
        <v>SE King County Area</v>
      </c>
      <c r="E68" s="16" t="s">
        <v>1447</v>
      </c>
      <c r="F68" s="16" t="s">
        <v>1448</v>
      </c>
      <c r="G68" s="16" t="s">
        <v>1448</v>
      </c>
      <c r="H68" s="16" t="s">
        <v>1055</v>
      </c>
      <c r="I68" s="16" t="s">
        <v>1367</v>
      </c>
    </row>
  </sheetData>
  <autoFilter ref="A1:I68" xr:uid="{00000000-0009-0000-0000-000004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EA4194DBEAEA46A3F47A410EB00954" ma:contentTypeVersion="11" ma:contentTypeDescription="Create a new document." ma:contentTypeScope="" ma:versionID="9003f3237de0e36245ffda76d5189e4d">
  <xsd:schema xmlns:xsd="http://www.w3.org/2001/XMLSchema" xmlns:xs="http://www.w3.org/2001/XMLSchema" xmlns:p="http://schemas.microsoft.com/office/2006/metadata/properties" xmlns:ns2="d1be2031-602d-495a-873d-34df827cb33c" xmlns:ns3="c52168b9-40c1-4efe-8ec2-941cef79412b" targetNamespace="http://schemas.microsoft.com/office/2006/metadata/properties" ma:root="true" ma:fieldsID="f1e2f590813f3c9cc7dd57ef6750cd1d" ns2:_="" ns3:_="">
    <xsd:import namespace="d1be2031-602d-495a-873d-34df827cb33c"/>
    <xsd:import namespace="c52168b9-40c1-4efe-8ec2-941cef79412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be2031-602d-495a-873d-34df827cb3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2168b9-40c1-4efe-8ec2-941cef79412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52168b9-40c1-4efe-8ec2-941cef79412b">
      <UserInfo>
        <DisplayName>Olive, Susan</DisplayName>
        <AccountId>11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90B4DD-4EF4-48FC-A1AB-DC5FCB430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be2031-602d-495a-873d-34df827cb33c"/>
    <ds:schemaRef ds:uri="c52168b9-40c1-4efe-8ec2-941cef7941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0E5F66-0871-4A6F-B65D-5D3E7B4780D0}">
  <ds:schemaRefs>
    <ds:schemaRef ds:uri="http://purl.org/dc/elements/1.1/"/>
    <ds:schemaRef ds:uri="http://schemas.microsoft.com/office/2006/metadata/properties"/>
    <ds:schemaRef ds:uri="http://purl.org/dc/terms/"/>
    <ds:schemaRef ds:uri="http://schemas.openxmlformats.org/package/2006/metadata/core-properties"/>
    <ds:schemaRef ds:uri="d1be2031-602d-495a-873d-34df827cb33c"/>
    <ds:schemaRef ds:uri="http://schemas.microsoft.com/office/2006/documentManagement/types"/>
    <ds:schemaRef ds:uri="http://schemas.microsoft.com/office/infopath/2007/PartnerControls"/>
    <ds:schemaRef ds:uri="c52168b9-40c1-4efe-8ec2-941cef79412b"/>
    <ds:schemaRef ds:uri="http://www.w3.org/XML/1998/namespace"/>
    <ds:schemaRef ds:uri="http://purl.org/dc/dcmitype/"/>
  </ds:schemaRefs>
</ds:datastoreItem>
</file>

<file path=customXml/itemProps3.xml><?xml version="1.0" encoding="utf-8"?>
<ds:datastoreItem xmlns:ds="http://schemas.openxmlformats.org/officeDocument/2006/customXml" ds:itemID="{A9A5E9D5-1C83-46F2-AA0F-D0C0868E2E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Prioritization List</vt:lpstr>
      <vt:lpstr>Sheet2</vt:lpstr>
      <vt:lpstr>Sheet1</vt:lpstr>
      <vt:lpstr>Current</vt:lpstr>
      <vt:lpstr>Expense Report</vt:lpstr>
      <vt:lpstr>Prism Export</vt:lpstr>
      <vt:lpstr>Standalone CIP Data</vt:lpstr>
      <vt:lpstr>CW CIP Data</vt:lpstr>
      <vt:lpstr>CSAProduct Family Data</vt:lpstr>
      <vt:lpstr>Current!Print_Area</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Nuechterlein, Kevin</dc:creator>
  <cp:keywords/>
  <dc:description/>
  <cp:lastModifiedBy>Tori Shaw</cp:lastModifiedBy>
  <cp:revision/>
  <dcterms:created xsi:type="dcterms:W3CDTF">2018-01-18T23:05:42Z</dcterms:created>
  <dcterms:modified xsi:type="dcterms:W3CDTF">2022-02-08T00:36:06Z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0x010100C7EA4194DBEAEA46A3F47A410EB00954</vt:lpwstr>
  </property>
</Properties>
</file>