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روکش" sheetId="1" state="visible" r:id="rId2"/>
    <sheet name="خلاصه مالی" sheetId="2" state="visible" r:id="rId3"/>
    <sheet name="خلاصه متره" sheetId="3" state="visible" r:id="rId4"/>
    <sheet name="ریزمتره" sheetId="4" state="visible" r:id="rId5"/>
    <sheet name="بحروف" sheetId="5" state="visible" r:id="rId6"/>
  </sheets>
  <definedNames>
    <definedName function="false" hidden="false" localSheetId="1" name="_xlnm.Print_Area" vbProcedure="false">'خلاصه مالی'!$A$1:$O$32</definedName>
    <definedName function="false" hidden="false" localSheetId="2" name="_xlnm.Print_Area" vbProcedure="false">'خلاصه متره'!$A$2:$N$30</definedName>
    <definedName function="false" hidden="false" localSheetId="0" name="_xlnm.Print_Area" vbProcedure="false">روکش!$A$5:$F$22</definedName>
    <definedName function="false" hidden="false" localSheetId="3" name="_xlnm.Print_Area" vbProcedure="false">ریزمتره!$A$1:$P$42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<sst xmlns="http://schemas.openxmlformats.org/spreadsheetml/2006/main" count="156" uniqueCount="121">
  <si>
    <r>
      <rPr>
        <b val="true"/>
        <sz val="18"/>
        <color rgb="FF000000"/>
        <rFont val="B Nazanin"/>
        <family val="0"/>
      </rPr>
      <t xml:space="preserve">گزارش کارکرد و صورت وضعیت اجرای رنگ آمیزی سقف و دیواره های پروژه </t>
    </r>
    <r>
      <rPr>
        <b val="true"/>
        <sz val="18"/>
        <color rgb="FF000000"/>
        <rFont val="Calibri"/>
        <family val="2"/>
      </rPr>
      <t xml:space="preserve">......  </t>
    </r>
  </si>
  <si>
    <r>
      <rPr>
        <sz val="16"/>
        <color rgb="FF000000"/>
        <rFont val="B Nazanin"/>
        <family val="0"/>
      </rPr>
      <t xml:space="preserve">شماره قرارداد </t>
    </r>
    <r>
      <rPr>
        <sz val="16"/>
        <color rgb="FF000000"/>
        <rFont val="Calibri"/>
        <family val="2"/>
      </rPr>
      <t xml:space="preserve">:</t>
    </r>
  </si>
  <si>
    <r>
      <rPr>
        <sz val="16"/>
        <color rgb="FF000000"/>
        <rFont val="B Nazanin"/>
        <family val="0"/>
      </rPr>
      <t xml:space="preserve">تاریخ قرارداد </t>
    </r>
    <r>
      <rPr>
        <sz val="16"/>
        <color rgb="FF000000"/>
        <rFont val="Calibri"/>
        <family val="2"/>
      </rPr>
      <t xml:space="preserve">:</t>
    </r>
  </si>
  <si>
    <r>
      <rPr>
        <sz val="16"/>
        <color rgb="FF000000"/>
        <rFont val="B Nazanin"/>
        <family val="0"/>
      </rPr>
      <t xml:space="preserve">موضوع قرارداد</t>
    </r>
    <r>
      <rPr>
        <sz val="16"/>
        <color rgb="FF000000"/>
        <rFont val="Calibri"/>
        <family val="2"/>
      </rPr>
      <t xml:space="preserve">: </t>
    </r>
    <r>
      <rPr>
        <sz val="16"/>
        <color rgb="FF000000"/>
        <rFont val="B Nazanin"/>
        <family val="0"/>
      </rPr>
      <t xml:space="preserve">اجرای رنگ آمیزی سقف اکسپوز و تورکشی و ماستیک </t>
    </r>
  </si>
  <si>
    <r>
      <rPr>
        <sz val="16"/>
        <color rgb="FF000000"/>
        <rFont val="B Nazanin"/>
        <family val="0"/>
      </rPr>
      <t xml:space="preserve">پیمانکار</t>
    </r>
    <r>
      <rPr>
        <sz val="16"/>
        <color rgb="FF000000"/>
        <rFont val="Calibri"/>
        <family val="2"/>
      </rPr>
      <t xml:space="preserve">: </t>
    </r>
    <r>
      <rPr>
        <sz val="16"/>
        <color rgb="FF000000"/>
        <rFont val="B Nazanin"/>
        <family val="0"/>
      </rPr>
      <t xml:space="preserve">آقای </t>
    </r>
  </si>
  <si>
    <r>
      <rPr>
        <sz val="16"/>
        <color rgb="FF000000"/>
        <rFont val="B Nazanin"/>
        <family val="0"/>
      </rPr>
      <t xml:space="preserve">پروژه </t>
    </r>
    <r>
      <rPr>
        <sz val="16"/>
        <color rgb="FF000000"/>
        <rFont val="Calibri"/>
        <family val="2"/>
      </rPr>
      <t xml:space="preserve">.......</t>
    </r>
  </si>
  <si>
    <r>
      <rPr>
        <sz val="14"/>
        <color rgb="FF000000"/>
        <rFont val="B Nazanin"/>
        <family val="0"/>
      </rPr>
      <t xml:space="preserve">دوره کارکرد </t>
    </r>
    <r>
      <rPr>
        <sz val="14"/>
        <color rgb="FF000000"/>
        <rFont val="Calibri"/>
        <family val="2"/>
      </rPr>
      <t xml:space="preserve">: </t>
    </r>
  </si>
  <si>
    <r>
      <rPr>
        <sz val="16"/>
        <color rgb="FF000000"/>
        <rFont val="B Nazanin"/>
        <family val="0"/>
      </rPr>
      <t xml:space="preserve">تاریخ بررسی </t>
    </r>
    <r>
      <rPr>
        <sz val="16"/>
        <color rgb="FF000000"/>
        <rFont val="Calibri"/>
        <family val="2"/>
      </rPr>
      <t xml:space="preserve">:</t>
    </r>
  </si>
  <si>
    <r>
      <rPr>
        <sz val="11"/>
        <color rgb="FF000000"/>
        <rFont val="B Nazanin"/>
        <family val="0"/>
      </rPr>
      <t xml:space="preserve">تهیه کننده</t>
    </r>
    <r>
      <rPr>
        <sz val="11"/>
        <color rgb="FF000000"/>
        <rFont val="Calibri"/>
        <family val="2"/>
      </rPr>
      <t xml:space="preserve">:</t>
    </r>
  </si>
  <si>
    <t xml:space="preserve">وحید شوشتری</t>
  </si>
  <si>
    <t xml:space="preserve">خلاصه مالی</t>
  </si>
  <si>
    <r>
      <rPr>
        <b val="true"/>
        <sz val="13"/>
        <color rgb="FF000000"/>
        <rFont val="B Nazanin"/>
        <family val="0"/>
      </rPr>
      <t xml:space="preserve">صفحه</t>
    </r>
    <r>
      <rPr>
        <b val="true"/>
        <sz val="13"/>
        <color rgb="FF000000"/>
        <rFont val="Arial"/>
        <family val="2"/>
      </rPr>
      <t xml:space="preserve">:   2</t>
    </r>
  </si>
  <si>
    <r>
      <rPr>
        <b val="true"/>
        <sz val="13"/>
        <color rgb="FF000000"/>
        <rFont val="B Nazanin"/>
        <family val="0"/>
      </rPr>
      <t xml:space="preserve">شماره وضعیت </t>
    </r>
    <r>
      <rPr>
        <b val="true"/>
        <sz val="13"/>
        <color rgb="FF000000"/>
        <rFont val="Arial"/>
        <family val="2"/>
      </rPr>
      <t xml:space="preserve">: 2 </t>
    </r>
  </si>
  <si>
    <t xml:space="preserve">ردیف</t>
  </si>
  <si>
    <t xml:space="preserve">شرح</t>
  </si>
  <si>
    <r>
      <rPr>
        <b val="true"/>
        <sz val="16"/>
        <color rgb="FF000000"/>
        <rFont val="B Nazanin"/>
        <family val="0"/>
      </rPr>
      <t xml:space="preserve">متراژ </t>
    </r>
    <r>
      <rPr>
        <b val="true"/>
        <sz val="16"/>
        <color rgb="FF000000"/>
        <rFont val="Arial"/>
        <family val="2"/>
      </rPr>
      <t xml:space="preserve">- </t>
    </r>
    <r>
      <rPr>
        <b val="true"/>
        <sz val="16"/>
        <color rgb="FF000000"/>
        <rFont val="B Nazanin"/>
        <family val="0"/>
      </rPr>
      <t xml:space="preserve">تعداد وضعیت تجمعی</t>
    </r>
  </si>
  <si>
    <t xml:space="preserve">واحد</t>
  </si>
  <si>
    <t xml:space="preserve">درصد پیشرفت</t>
  </si>
  <si>
    <r>
      <rPr>
        <b val="true"/>
        <sz val="16"/>
        <color rgb="FF000000"/>
        <rFont val="B Nazanin"/>
        <family val="0"/>
      </rPr>
      <t xml:space="preserve">مبلغ جزء </t>
    </r>
    <r>
      <rPr>
        <b val="true"/>
        <sz val="16"/>
        <color rgb="FF000000"/>
        <rFont val="Arial"/>
        <family val="2"/>
      </rPr>
      <t xml:space="preserve">( </t>
    </r>
    <r>
      <rPr>
        <b val="true"/>
        <sz val="16"/>
        <color rgb="FF000000"/>
        <rFont val="B Nazanin"/>
        <family val="0"/>
      </rPr>
      <t xml:space="preserve">ریال </t>
    </r>
    <r>
      <rPr>
        <b val="true"/>
        <sz val="16"/>
        <color rgb="FF000000"/>
        <rFont val="Arial"/>
        <family val="2"/>
      </rPr>
      <t xml:space="preserve">)</t>
    </r>
  </si>
  <si>
    <r>
      <rPr>
        <b val="true"/>
        <sz val="16"/>
        <color rgb="FF000000"/>
        <rFont val="B Nazanin"/>
        <family val="0"/>
      </rPr>
      <t xml:space="preserve">مبلغ کل </t>
    </r>
    <r>
      <rPr>
        <b val="true"/>
        <sz val="16"/>
        <color rgb="FF000000"/>
        <rFont val="Arial"/>
        <family val="2"/>
      </rPr>
      <t xml:space="preserve">(</t>
    </r>
    <r>
      <rPr>
        <b val="true"/>
        <sz val="16"/>
        <color rgb="FF000000"/>
        <rFont val="B Nazanin"/>
        <family val="0"/>
      </rPr>
      <t xml:space="preserve">ریال </t>
    </r>
    <r>
      <rPr>
        <b val="true"/>
        <sz val="16"/>
        <color rgb="FF000000"/>
        <rFont val="Arial"/>
        <family val="2"/>
      </rPr>
      <t xml:space="preserve">)</t>
    </r>
  </si>
  <si>
    <t xml:space="preserve">توضيحات</t>
  </si>
  <si>
    <t xml:space="preserve">1</t>
  </si>
  <si>
    <t xml:space="preserve">اجرای کامل رنگ سقف اکسپوز با رنگ مشکی</t>
  </si>
  <si>
    <t xml:space="preserve">دیوار دو رونما با بندکشی</t>
  </si>
  <si>
    <t xml:space="preserve">چکی</t>
  </si>
  <si>
    <t xml:space="preserve">ريال</t>
  </si>
  <si>
    <t xml:space="preserve">2</t>
  </si>
  <si>
    <t xml:space="preserve">تورکشی و ماستیک</t>
  </si>
  <si>
    <t xml:space="preserve">3</t>
  </si>
  <si>
    <t xml:space="preserve">اجرای رنگ بدنه کناف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</si>
  <si>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</si>
  <si>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</si>
  <si>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</si>
  <si>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</si>
  <si>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</si>
  <si>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</si>
  <si>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</si>
  <si>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</si>
  <si>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</si>
  <si>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</si>
  <si>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</si>
  <si>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</si>
  <si>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</si>
  <si>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</si>
  <si>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جمع کل ریالی</t>
  </si>
  <si>
    <t xml:space="preserve">خلاصه متره </t>
  </si>
  <si>
    <r>
      <rPr>
        <b val="true"/>
        <sz val="10"/>
        <color rgb="FF000000"/>
        <rFont val="B Nazanin"/>
        <family val="0"/>
      </rPr>
      <t xml:space="preserve">صفحه</t>
    </r>
    <r>
      <rPr>
        <b val="true"/>
        <sz val="10"/>
        <color rgb="FF000000"/>
        <rFont val="Arial"/>
        <family val="2"/>
      </rPr>
      <t xml:space="preserve">:   3</t>
    </r>
  </si>
  <si>
    <t xml:space="preserve">تعداد مشابه</t>
  </si>
  <si>
    <t xml:space="preserve">ضریب</t>
  </si>
  <si>
    <r>
      <rPr>
        <b val="true"/>
        <sz val="16"/>
        <color rgb="FF000000"/>
        <rFont val="B Nazanin"/>
        <family val="0"/>
      </rPr>
      <t xml:space="preserve">متراژ</t>
    </r>
    <r>
      <rPr>
        <b val="true"/>
        <sz val="16"/>
        <color rgb="FF000000"/>
        <rFont val="Arial"/>
        <family val="2"/>
      </rPr>
      <t xml:space="preserve">/</t>
    </r>
    <r>
      <rPr>
        <b val="true"/>
        <sz val="16"/>
        <color rgb="FF000000"/>
        <rFont val="B Nazanin"/>
        <family val="0"/>
      </rPr>
      <t xml:space="preserve">مقدار تجمعی</t>
    </r>
  </si>
  <si>
    <r>
      <rPr>
        <b val="true"/>
        <sz val="16"/>
        <color rgb="FF000000"/>
        <rFont val="B Nazanin"/>
        <family val="0"/>
      </rPr>
      <t xml:space="preserve">متراژ</t>
    </r>
    <r>
      <rPr>
        <b val="true"/>
        <sz val="16"/>
        <color rgb="FF000000"/>
        <rFont val="Arial"/>
        <family val="2"/>
      </rPr>
      <t xml:space="preserve">/</t>
    </r>
    <r>
      <rPr>
        <b val="true"/>
        <sz val="16"/>
        <color rgb="FF000000"/>
        <rFont val="B Nazanin"/>
        <family val="0"/>
      </rPr>
      <t xml:space="preserve">مقدار اصلاح شده</t>
    </r>
  </si>
  <si>
    <r>
      <rPr>
        <b val="true"/>
        <sz val="18"/>
        <color rgb="FF000000"/>
        <rFont val="B Nazanin"/>
        <family val="0"/>
      </rPr>
      <t xml:space="preserve">جـــمع</t>
    </r>
    <r>
      <rPr>
        <b val="true"/>
        <sz val="18"/>
        <color rgb="FF000000"/>
        <rFont val="Arial"/>
        <family val="2"/>
      </rPr>
      <t xml:space="preserve">:</t>
    </r>
  </si>
  <si>
    <r>
      <rPr>
        <b val="true"/>
        <sz val="16"/>
        <color rgb="FF000000"/>
        <rFont val="B Nazanin"/>
        <family val="0"/>
      </rPr>
      <t xml:space="preserve">پروژه …</t>
    </r>
    <r>
      <rPr>
        <b val="true"/>
        <sz val="16"/>
        <color rgb="FF000000"/>
        <rFont val="Calibri"/>
        <family val="2"/>
      </rPr>
      <t xml:space="preserve">..</t>
    </r>
  </si>
  <si>
    <t xml:space="preserve">ریز متره </t>
  </si>
  <si>
    <r>
      <rPr>
        <b val="true"/>
        <sz val="12"/>
        <color rgb="FF000000"/>
        <rFont val="B Nazanin"/>
        <family val="0"/>
      </rPr>
      <t xml:space="preserve">صفحه</t>
    </r>
    <r>
      <rPr>
        <b val="true"/>
        <sz val="12"/>
        <color rgb="FF000000"/>
        <rFont val="Arial"/>
        <family val="2"/>
      </rPr>
      <t xml:space="preserve">:  4</t>
    </r>
  </si>
  <si>
    <t xml:space="preserve">تعداد</t>
  </si>
  <si>
    <t xml:space="preserve">عرض</t>
  </si>
  <si>
    <t xml:space="preserve">طول</t>
  </si>
  <si>
    <t xml:space="preserve">ارتفاع</t>
  </si>
  <si>
    <r>
      <rPr>
        <b val="true"/>
        <sz val="12"/>
        <color rgb="FF000000"/>
        <rFont val="B Nazanin"/>
        <family val="0"/>
      </rPr>
      <t xml:space="preserve">مساحت/متراژ
</t>
    </r>
    <r>
      <rPr>
        <b val="true"/>
        <sz val="12"/>
        <color rgb="FF000000"/>
        <rFont val="Calibri"/>
        <family val="2"/>
      </rPr>
      <t xml:space="preserve">(</t>
    </r>
    <r>
      <rPr>
        <b val="true"/>
        <sz val="11"/>
        <color rgb="FF000000"/>
        <rFont val="Calibri"/>
        <family val="2"/>
      </rPr>
      <t xml:space="preserve">m2</t>
    </r>
    <r>
      <rPr>
        <b val="true"/>
        <sz val="12"/>
        <color rgb="FF000000"/>
        <rFont val="Calibri"/>
        <family val="2"/>
      </rPr>
      <t xml:space="preserve">)(m)</t>
    </r>
  </si>
  <si>
    <t xml:space="preserve">جمع جزء</t>
  </si>
  <si>
    <t xml:space="preserve">جمع کل</t>
  </si>
  <si>
    <t xml:space="preserve">توضیحات</t>
  </si>
  <si>
    <t xml:space="preserve">آیتم قرارداد</t>
  </si>
  <si>
    <r>
      <rPr>
        <sz val="12"/>
        <color rgb="FF000000"/>
        <rFont val="B Nazanin"/>
        <family val="0"/>
      </rPr>
      <t xml:space="preserve">دیوارهای جانبی </t>
    </r>
    <r>
      <rPr>
        <sz val="12"/>
        <color rgb="FF000000"/>
        <rFont val="Calibri"/>
        <family val="2"/>
      </rPr>
      <t xml:space="preserve">W4</t>
    </r>
  </si>
  <si>
    <t xml:space="preserve">متر مربع</t>
  </si>
  <si>
    <r>
      <rPr>
        <sz val="12"/>
        <color rgb="FF000000"/>
        <rFont val="B Nazanin"/>
        <family val="0"/>
      </rPr>
      <t xml:space="preserve">دیواره جانبی </t>
    </r>
    <r>
      <rPr>
        <sz val="12"/>
        <color rgb="FF000000"/>
        <rFont val="Calibri"/>
        <family val="2"/>
      </rPr>
      <t xml:space="preserve">W2</t>
    </r>
  </si>
  <si>
    <t xml:space="preserve">ستونها</t>
  </si>
  <si>
    <t xml:space="preserve">دور پنجره و دربها لحاظ شود</t>
  </si>
  <si>
    <t xml:space="preserve">ورودی</t>
  </si>
  <si>
    <t xml:space="preserve"> و </t>
  </si>
  <si>
    <t xml:space="preserve">یک</t>
  </si>
  <si>
    <t xml:space="preserve">ده</t>
  </si>
  <si>
    <t xml:space="preserve">یکصد</t>
  </si>
  <si>
    <t xml:space="preserve">دو</t>
  </si>
  <si>
    <t xml:space="preserve">بیست</t>
  </si>
  <si>
    <t xml:space="preserve">دویست</t>
  </si>
  <si>
    <t xml:space="preserve"> هزار </t>
  </si>
  <si>
    <t xml:space="preserve">سه</t>
  </si>
  <si>
    <t xml:space="preserve">سی</t>
  </si>
  <si>
    <t xml:space="preserve">سیصد</t>
  </si>
  <si>
    <t xml:space="preserve"> میلیون </t>
  </si>
  <si>
    <t xml:space="preserve">چهار</t>
  </si>
  <si>
    <t xml:space="preserve">چهل</t>
  </si>
  <si>
    <t xml:space="preserve">چهارصد</t>
  </si>
  <si>
    <t xml:space="preserve"> میلیارد </t>
  </si>
  <si>
    <t xml:space="preserve">پنج</t>
  </si>
  <si>
    <t xml:space="preserve">پنجاه</t>
  </si>
  <si>
    <t xml:space="preserve">پانصد</t>
  </si>
  <si>
    <t xml:space="preserve"> تریلیون </t>
  </si>
  <si>
    <t xml:space="preserve">شش</t>
  </si>
  <si>
    <t xml:space="preserve">شصت</t>
  </si>
  <si>
    <t xml:space="preserve">ششصد</t>
  </si>
  <si>
    <t xml:space="preserve">هفت</t>
  </si>
  <si>
    <t xml:space="preserve">هفتاد</t>
  </si>
  <si>
    <t xml:space="preserve">هفتصد</t>
  </si>
  <si>
    <t xml:space="preserve">هشت</t>
  </si>
  <si>
    <t xml:space="preserve">هشتاد</t>
  </si>
  <si>
    <t xml:space="preserve">هشتصد</t>
  </si>
  <si>
    <t xml:space="preserve">نه</t>
  </si>
  <si>
    <t xml:space="preserve">نود</t>
  </si>
  <si>
    <t xml:space="preserve">نهصد</t>
  </si>
  <si>
    <t xml:space="preserve">ده و یک</t>
  </si>
  <si>
    <t xml:space="preserve">یازده</t>
  </si>
  <si>
    <t xml:space="preserve">ده و دو</t>
  </si>
  <si>
    <t xml:space="preserve">دوازده</t>
  </si>
  <si>
    <t xml:space="preserve">ده و سه</t>
  </si>
  <si>
    <t xml:space="preserve">سیزده</t>
  </si>
  <si>
    <t xml:space="preserve">ده و چهار</t>
  </si>
  <si>
    <t xml:space="preserve">چهارده</t>
  </si>
  <si>
    <t xml:space="preserve">ده و پنج</t>
  </si>
  <si>
    <t xml:space="preserve">پانزده</t>
  </si>
  <si>
    <t xml:space="preserve">ده و شش</t>
  </si>
  <si>
    <t xml:space="preserve">شانزده</t>
  </si>
  <si>
    <r>
      <rPr>
        <b val="true"/>
        <u val="single"/>
        <sz val="14"/>
        <color rgb="FFC9211E"/>
        <rFont val="B Nazanin"/>
        <family val="0"/>
      </rPr>
      <t xml:space="preserve">خروجی</t>
    </r>
    <r>
      <rPr>
        <b val="true"/>
        <u val="single"/>
        <sz val="14"/>
        <color rgb="FFC9211E"/>
        <rFont val="Lucida Sans"/>
        <family val="2"/>
      </rPr>
      <t xml:space="preserve">:</t>
    </r>
  </si>
  <si>
    <t xml:space="preserve">ده و هفت</t>
  </si>
  <si>
    <t xml:space="preserve">هفده</t>
  </si>
  <si>
    <t xml:space="preserve">ده و هشت</t>
  </si>
  <si>
    <t xml:space="preserve">هجده</t>
  </si>
  <si>
    <t xml:space="preserve">ده و نه</t>
  </si>
  <si>
    <t xml:space="preserve">نوزده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</si>
</sst>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\٫0"/>
    <numFmt numFmtId="166" formatCode="General"/>
    <numFmt numFmtId="167" formatCode="[$-429]&quot;B1&quot;d\ mmmm\ yyyy;@"/>
    <numFmt numFmtId="168" formatCode="@"/>
    <numFmt numFmtId="169" formatCode="[$-3000429]0\٫00"/>
    <numFmt numFmtId="170" formatCode="0\٫00"/>
    <numFmt numFmtId="171" formatCode="[$-3000429]0%"/>
    <numFmt numFmtId="172" formatCode="#\٬##0"/>
    <numFmt numFmtId="173" formatCode="[$-3000429]#\٬##0"/>
    <numFmt numFmtId="174" formatCode="[$-429]0"/>
    <numFmt numFmtId="175" formatCode="[$-3000429]0"/>
    <numFmt numFmtId="176" formatCode="#\٬##0\٫00"/>
  </numFmts>
  <fonts count="84">
    <font>
      <sz val="10"/>
      <name val="Tahom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6"/>
      <color rgb="FF000000"/>
      <name val="Calibri"/>
      <family val="2"/>
    </font>
    <font>
      <b val="true"/>
      <sz val="18"/>
      <color rgb="FF000000"/>
      <name val="B Nazanin"/>
      <family val="0"/>
    </font>
    <font>
      <b val="true"/>
      <sz val="18"/>
      <color rgb="FF000000"/>
      <name val="Calibri"/>
      <family val="2"/>
    </font>
    <font>
      <sz val="16"/>
      <color rgb="FF000000"/>
      <name val="B Nazanin"/>
      <family val="0"/>
    </font>
    <font>
      <sz val="14"/>
      <color rgb="FF000000"/>
      <name val="B Nazanin"/>
      <family val="0"/>
    </font>
    <font>
      <sz val="14"/>
      <color rgb="FF000000"/>
      <name val="Calibri"/>
      <family val="2"/>
    </font>
    <font>
      <sz val="11"/>
      <color rgb="FF000000"/>
      <name val="B Nazanin"/>
      <family val="0"/>
    </font>
    <font>
      <b val="true"/>
      <sz val="44"/>
      <color rgb="FF000000"/>
      <name val="B Nazanin"/>
      <family val="0"/>
    </font>
    <font>
      <b val="true"/>
      <sz val="44"/>
      <color rgb="FF000000"/>
      <name val="Times New Roman"/>
      <family val="0"/>
    </font>
    <font>
      <b val="true"/>
      <sz val="11"/>
      <color rgb="FF000000"/>
      <name val="Tahoma"/>
      <family val="2"/>
    </font>
    <font>
      <b val="true"/>
      <sz val="16"/>
      <color rgb="FF000000"/>
      <name val="Arial"/>
      <family val="2"/>
    </font>
    <font>
      <b val="true"/>
      <sz val="16"/>
      <color rgb="FF000000"/>
      <name val="Tahoma"/>
      <family val="2"/>
    </font>
    <font>
      <b val="true"/>
      <sz val="14"/>
      <color rgb="FF000000"/>
      <name val="B Nazanin"/>
      <family val="0"/>
    </font>
    <font>
      <b val="true"/>
      <sz val="12"/>
      <color rgb="FF000000"/>
      <name val="Tahoma"/>
      <family val="2"/>
    </font>
    <font>
      <b val="true"/>
      <sz val="13"/>
      <color rgb="FF000000"/>
      <name val="B Nazanin"/>
      <family val="0"/>
    </font>
    <font>
      <b val="true"/>
      <sz val="13"/>
      <color rgb="FF000000"/>
      <name val="Arial"/>
      <family val="2"/>
    </font>
    <font>
      <b val="true"/>
      <sz val="13"/>
      <color rgb="FF000000"/>
      <name val="Tahoma"/>
      <family val="2"/>
    </font>
    <font>
      <sz val="13"/>
      <color rgb="FF000000"/>
      <name val="Tahoma"/>
      <family val="2"/>
    </font>
    <font>
      <b val="true"/>
      <sz val="14"/>
      <color rgb="FF000000"/>
      <name val="Tahoma"/>
      <family val="2"/>
    </font>
    <font>
      <b val="true"/>
      <sz val="10"/>
      <color rgb="FF000000"/>
      <name val="Tahoma"/>
      <family val="2"/>
    </font>
    <font>
      <b val="true"/>
      <sz val="16"/>
      <color rgb="FF000000"/>
      <name val="B Nazanin"/>
      <family val="0"/>
    </font>
    <font>
      <sz val="18"/>
      <name val="B Nazanin"/>
      <family val="0"/>
    </font>
    <font>
      <sz val="18"/>
      <name val="Tahoma"/>
      <family val="2"/>
    </font>
    <font>
      <sz val="18"/>
      <name val="Lucida Sans"/>
      <family val="2"/>
    </font>
    <font>
      <sz val="20"/>
      <name val="Tahoma"/>
      <family val="2"/>
    </font>
    <font>
      <b val="true"/>
      <sz val="18"/>
      <color rgb="FFFF0000"/>
      <name val="Arial"/>
      <family val="2"/>
    </font>
    <font>
      <sz val="16"/>
      <name val="Tahoma"/>
      <family val="2"/>
    </font>
    <font>
      <sz val="18"/>
      <name val="Calibri"/>
      <family val="2"/>
    </font>
    <font>
      <b val="true"/>
      <sz val="11"/>
      <color rgb="FF000000"/>
      <name val="Arial"/>
      <family val="2"/>
    </font>
    <font>
      <sz val="10"/>
      <color rgb="FF000000"/>
      <name val="Tahoma"/>
      <family val="2"/>
    </font>
    <font>
      <sz val="20"/>
      <color rgb="FFFF0000"/>
      <name val="Tahoma"/>
      <family val="2"/>
    </font>
    <font>
      <b val="true"/>
      <sz val="20"/>
      <color rgb="FFFF0000"/>
      <name val="Tahoma"/>
      <family val="2"/>
    </font>
    <font>
      <b val="true"/>
      <sz val="20"/>
      <name val="Tahoma"/>
      <family val="2"/>
    </font>
    <font>
      <b val="true"/>
      <sz val="20"/>
      <color rgb="FFFF0000"/>
      <name val="Lucida Sans"/>
      <family val="2"/>
    </font>
    <font>
      <b val="true"/>
      <sz val="14"/>
      <color rgb="FF000000"/>
      <name val="Arial"/>
      <family val="2"/>
    </font>
    <font>
      <sz val="14"/>
      <color rgb="FF000000"/>
      <name val="Tahoma"/>
      <family val="2"/>
    </font>
    <font>
      <sz val="12"/>
      <name val="Tahoma"/>
      <family val="2"/>
    </font>
    <font>
      <b val="true"/>
      <sz val="12"/>
      <name val="Tahoma"/>
      <family val="2"/>
    </font>
    <font>
      <b val="true"/>
      <sz val="16"/>
      <name val="Tahoma"/>
      <family val="2"/>
    </font>
    <font>
      <sz val="11"/>
      <name val="Tahoma"/>
      <family val="2"/>
    </font>
    <font>
      <b val="true"/>
      <sz val="14"/>
      <name val="Tahoma"/>
      <family val="2"/>
    </font>
    <font>
      <sz val="16"/>
      <color rgb="FF000000"/>
      <name val="Tahoma"/>
      <family val="2"/>
    </font>
    <font>
      <b val="true"/>
      <sz val="8"/>
      <color rgb="FF000000"/>
      <name val="Tahoma"/>
      <family val="2"/>
    </font>
    <font>
      <b val="true"/>
      <sz val="11"/>
      <color rgb="FF000000"/>
      <name val="B Nazanin"/>
      <family val="0"/>
    </font>
    <font>
      <sz val="12"/>
      <color rgb="FF000000"/>
      <name val="Calibri"/>
      <family val="0"/>
    </font>
    <font>
      <sz val="11"/>
      <name val="Times New Roman"/>
      <family val="0"/>
    </font>
    <font>
      <b val="true"/>
      <sz val="12"/>
      <color rgb="FF000000"/>
      <name val="B Nazanin"/>
      <family val="0"/>
    </font>
    <font>
      <b val="true"/>
      <sz val="10.5"/>
      <color rgb="FF000000"/>
      <name val="Calibri"/>
      <family val="0"/>
    </font>
    <font>
      <b val="true"/>
      <sz val="8"/>
      <color rgb="FF000000"/>
      <name val="B Nazanin"/>
      <family val="0"/>
    </font>
    <font>
      <b val="true"/>
      <sz val="10"/>
      <color rgb="FF000000"/>
      <name val="B Nazanin"/>
      <family val="0"/>
    </font>
    <font>
      <b val="true"/>
      <sz val="10"/>
      <color rgb="FF000000"/>
      <name val="Arial"/>
      <family val="2"/>
    </font>
    <font>
      <b val="true"/>
      <sz val="12"/>
      <color rgb="FF000000"/>
      <name val="Arial"/>
      <family val="2"/>
    </font>
    <font>
      <sz val="14"/>
      <name val="Arial"/>
      <family val="2"/>
    </font>
    <font>
      <sz val="18"/>
      <color rgb="FFFF0000"/>
      <name val="Arial"/>
      <family val="2"/>
    </font>
    <font>
      <sz val="16"/>
      <name val="Arial"/>
      <family val="2"/>
    </font>
    <font>
      <sz val="18"/>
      <color rgb="FFFF0000"/>
      <name val="Lucida Sans"/>
      <family val="2"/>
    </font>
    <font>
      <sz val="12"/>
      <color rgb="FF000000"/>
      <name val="Tahoma"/>
      <family val="2"/>
    </font>
    <font>
      <sz val="18"/>
      <color rgb="FFFF0000"/>
      <name val="Tahoma"/>
      <family val="2"/>
    </font>
    <font>
      <b val="true"/>
      <sz val="18"/>
      <color rgb="FF000000"/>
      <name val="Arial"/>
      <family val="2"/>
    </font>
    <font>
      <b val="true"/>
      <sz val="20"/>
      <name val="Lucida Sans"/>
      <family val="2"/>
    </font>
    <font>
      <sz val="9"/>
      <color rgb="FF000000"/>
      <name val="Tahoma"/>
      <family val="2"/>
    </font>
    <font>
      <b val="true"/>
      <sz val="16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B Nazanin"/>
      <family val="0"/>
    </font>
    <font>
      <sz val="14"/>
      <name val="Calibri"/>
      <family val="2"/>
    </font>
    <font>
      <sz val="13"/>
      <name val="Calibri"/>
      <family val="2"/>
    </font>
    <font>
      <sz val="13"/>
      <color rgb="FF000000"/>
      <name val="Calibri"/>
      <family val="2"/>
    </font>
    <font>
      <b val="true"/>
      <sz val="14"/>
      <name val="Calibri"/>
      <family val="2"/>
    </font>
    <font>
      <b val="true"/>
      <sz val="14"/>
      <color rgb="FFC9211E"/>
      <name val="Calibri"/>
      <family val="2"/>
    </font>
    <font>
      <sz val="12"/>
      <name val="Calibri"/>
      <family val="2"/>
    </font>
    <font>
      <b val="true"/>
      <sz val="14"/>
      <name val="B Nazanin"/>
      <family val="0"/>
    </font>
    <font>
      <b val="true"/>
      <sz val="9"/>
      <color rgb="FF000000"/>
      <name val="Tahoma"/>
      <family val="2"/>
    </font>
    <font>
      <b val="true"/>
      <u val="single"/>
      <sz val="14"/>
      <color rgb="FFC9211E"/>
      <name val="B Nazanin"/>
      <family val="0"/>
    </font>
    <font>
      <b val="true"/>
      <u val="single"/>
      <sz val="14"/>
      <color rgb="FFC9211E"/>
      <name val="Lucida Sans"/>
      <family val="2"/>
    </font>
    <font>
      <sz val="10"/>
      <name val="B Nazanin"/>
      <family val="0"/>
    </font>
    <font>
      <sz val="10"/>
      <name val="Lucida 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FBFBF"/>
        <bgColor rgb="FFC3D69B"/>
      </patternFill>
    </fill>
    <fill>
      <patternFill patternType="solid">
        <fgColor rgb="FFC3D69B"/>
        <bgColor rgb="FFBFBFBF"/>
      </patternFill>
    </fill>
    <fill>
      <patternFill patternType="solid">
        <fgColor rgb="FFFFF59D"/>
        <bgColor rgb="FFFFFFCC"/>
      </patternFill>
    </fill>
    <fill>
      <patternFill patternType="solid">
        <fgColor rgb="FFE1BEE7"/>
        <bgColor rgb="FFF8BBD0"/>
      </patternFill>
    </fill>
    <fill>
      <patternFill patternType="solid">
        <fgColor rgb="FFFFC107"/>
        <bgColor rgb="FFFB8C00"/>
      </patternFill>
    </fill>
    <fill>
      <patternFill patternType="solid">
        <fgColor rgb="FF9FA8DA"/>
        <bgColor rgb="FFBFBFBF"/>
      </patternFill>
    </fill>
    <fill>
      <patternFill patternType="solid">
        <fgColor rgb="FFF8BBD0"/>
        <bgColor rgb="FFE1BEE7"/>
      </patternFill>
    </fill>
    <fill>
      <patternFill patternType="solid">
        <fgColor rgb="FFFFE082"/>
        <bgColor rgb="FFFFF59D"/>
      </patternFill>
    </fill>
    <fill>
      <patternFill patternType="solid">
        <fgColor rgb="FFFB8C00"/>
        <bgColor rgb="FFFF6600"/>
      </patternFill>
    </fill>
    <fill>
      <patternFill patternType="solid">
        <fgColor rgb="FFF06292"/>
        <bgColor rgb="FFEF9A9A"/>
      </patternFill>
    </fill>
    <fill>
      <patternFill patternType="solid">
        <fgColor rgb="FFEF9A9A"/>
        <bgColor rgb="FFF8BBD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tted"/>
      <right style="dotted"/>
      <top style="dotted"/>
      <bottom style="dotted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6" fillId="0" borderId="0" xfId="2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7" fillId="0" borderId="2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3" xfId="2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4" fillId="0" borderId="4" xfId="2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9" fillId="0" borderId="5" xfId="20" applyFont="true" applyBorder="true" applyAlignment="true" applyProtection="true">
      <alignment horizontal="center" vertical="top" textRotation="0" wrapText="false" indent="0" shrinkToFit="false" readingOrder="2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9" fillId="0" borderId="4" xfId="2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6" fillId="0" borderId="0" xfId="2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9" fillId="0" borderId="4" xfId="2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10" fillId="0" borderId="4" xfId="2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2" fillId="0" borderId="0" xfId="20" applyFont="true" applyBorder="false" applyAlignment="true" applyProtection="true">
      <alignment horizontal="left" vertical="bottom" textRotation="0" wrapText="false" indent="0" shrinkToFit="false" readingOrder="2"/>
      <protection locked="true" hidden="false"/>
    </xf>
    <xf numFmtId="164" fontId="12" fillId="0" borderId="5" xfId="2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4" fillId="0" borderId="6" xfId="2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4" fillId="0" borderId="7" xfId="2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4" fillId="0" borderId="8" xfId="2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5" fillId="0" borderId="2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6" fontId="16" fillId="3" borderId="9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7" fillId="3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18" fillId="0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20" fillId="2" borderId="4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4" fontId="22" fillId="2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23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2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4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6" fontId="21" fillId="2" borderId="5" xfId="0" applyFont="tru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19" fillId="2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20" fillId="2" borderId="5" xfId="0" applyFont="tru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6" fontId="21" fillId="2" borderId="6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23" fillId="2" borderId="7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5" fillId="2" borderId="7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7" fontId="21" fillId="2" borderId="8" xfId="0" applyFont="tru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7" fontId="15" fillId="2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26" fillId="2" borderId="1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6" fillId="2" borderId="1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6" fillId="2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6" fillId="2" borderId="1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6" fillId="2" borderId="1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6" fillId="2" borderId="1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8" fontId="21" fillId="2" borderId="1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6" fillId="2" borderId="16" xfId="0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69" fontId="27" fillId="2" borderId="17" xfId="24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0" fontId="28" fillId="2" borderId="1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1" fontId="29" fillId="2" borderId="1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2" fontId="30" fillId="0" borderId="17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3" fontId="31" fillId="2" borderId="1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0" fontId="27" fillId="2" borderId="1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2" fillId="2" borderId="1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70" fontId="28" fillId="2" borderId="19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0" fillId="2" borderId="4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72" fontId="30" fillId="0" borderId="17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73" fontId="31" fillId="2" borderId="17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1" fontId="28" fillId="2" borderId="1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74" fontId="33" fillId="2" borderId="17" xfId="24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2" fontId="30" fillId="0" borderId="17" xfId="0" applyFont="true" applyBorder="true" applyAlignment="true" applyProtection="true">
      <alignment horizontal="general" vertical="bottom" textRotation="0" wrapText="false" indent="0" shrinkToFit="false" readingOrder="2"/>
      <protection locked="true" hidden="false"/>
    </xf>
    <xf numFmtId="168" fontId="34" fillId="2" borderId="1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8" fontId="15" fillId="2" borderId="2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8" fontId="15" fillId="2" borderId="2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5" fillId="2" borderId="19" xfId="0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70" fontId="36" fillId="2" borderId="19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75" fontId="30" fillId="2" borderId="19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8" fillId="2" borderId="17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3" fontId="37" fillId="2" borderId="1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2" borderId="2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8" fontId="15" fillId="4" borderId="1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64" fontId="38" fillId="4" borderId="2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8" fillId="4" borderId="2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3" fontId="39" fillId="4" borderId="9" xfId="0" applyFont="true" applyBorder="true" applyAlignment="true" applyProtection="true">
      <alignment horizontal="left" vertical="center" textRotation="0" wrapText="false" indent="1" shrinkToFit="false" readingOrder="2"/>
      <protection locked="true" hidden="false"/>
    </xf>
    <xf numFmtId="164" fontId="28" fillId="2" borderId="2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40" fillId="2" borderId="2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8" fontId="15" fillId="2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8" fontId="15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72" fontId="15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15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4" fillId="2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0" fontId="41" fillId="2" borderId="0" xfId="0" applyFont="tru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4" fontId="42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35" fillId="2" borderId="0" xfId="0" applyFont="true" applyBorder="false" applyAlignment="true" applyProtection="true">
      <alignment horizontal="general" vertical="center" textRotation="0" wrapText="true" indent="0" shrinkToFit="true" readingOrder="2"/>
      <protection locked="true" hidden="false"/>
    </xf>
    <xf numFmtId="170" fontId="42" fillId="2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70" fontId="42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70" fontId="43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70" fontId="0" fillId="2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44" fillId="2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25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5" fillId="2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45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5" fillId="2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70" fontId="46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41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76" fontId="5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8" fontId="15" fillId="2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 readingOrder="2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72" fontId="15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72" fontId="35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72" fontId="35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19" fillId="0" borderId="0" xfId="0" applyFont="true" applyBorder="false" applyAlignment="true" applyProtection="true">
      <alignment horizontal="right" vertical="center" textRotation="90" wrapText="false" indent="0" shrinkToFit="false" readingOrder="2"/>
      <protection locked="true" hidden="false"/>
    </xf>
    <xf numFmtId="164" fontId="15" fillId="2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8" fontId="15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72" fontId="47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5" fillId="0" borderId="27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72" fontId="48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52" fillId="0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55" fillId="2" borderId="4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6" fontId="34" fillId="2" borderId="5" xfId="0" applyFont="tru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6" fontId="56" fillId="2" borderId="6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35" fillId="2" borderId="7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7" fontId="34" fillId="2" borderId="8" xfId="0" applyFont="tru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8" fontId="57" fillId="2" borderId="1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5" fontId="58" fillId="2" borderId="1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70" fontId="59" fillId="2" borderId="1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70" fontId="60" fillId="2" borderId="1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2" fillId="2" borderId="1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70" fontId="61" fillId="2" borderId="1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70" fontId="60" fillId="2" borderId="17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2" fillId="2" borderId="2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2" fillId="2" borderId="28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42" fillId="2" borderId="2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62" fillId="2" borderId="28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2" fillId="2" borderId="3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70" fontId="42" fillId="2" borderId="17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2" fillId="2" borderId="2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70" fontId="32" fillId="2" borderId="19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7" fillId="2" borderId="17" xfId="0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70" fontId="63" fillId="2" borderId="1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2" borderId="17" xfId="0" applyFont="true" applyBorder="true" applyAlignment="true" applyProtection="true">
      <alignment horizontal="left" vertical="center" textRotation="0" wrapText="true" indent="0" shrinkToFit="true" readingOrder="2"/>
      <protection locked="true" hidden="false"/>
    </xf>
    <xf numFmtId="175" fontId="32" fillId="2" borderId="17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4" borderId="12" xfId="0" applyFont="true" applyBorder="true" applyAlignment="true" applyProtection="true">
      <alignment horizontal="left" vertical="center" textRotation="0" wrapText="true" indent="0" shrinkToFit="true" readingOrder="2"/>
      <protection locked="true" hidden="false"/>
    </xf>
    <xf numFmtId="170" fontId="65" fillId="4" borderId="1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1" fillId="2" borderId="0" xfId="0" applyFont="true" applyBorder="false" applyAlignment="true" applyProtection="true">
      <alignment horizontal="left" vertical="center" textRotation="0" wrapText="false" indent="0" shrinkToFit="false" readingOrder="2"/>
      <protection locked="true" hidden="false"/>
    </xf>
    <xf numFmtId="165" fontId="35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5" fontId="35" fillId="0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8" fontId="62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90" wrapText="false" indent="0" shrinkToFit="false" readingOrder="2"/>
      <protection locked="true" hidden="false"/>
    </xf>
    <xf numFmtId="170" fontId="5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66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66" fillId="0" borderId="0" xfId="0" applyFont="true" applyBorder="true" applyAlignment="true" applyProtection="true">
      <alignment horizontal="center" vertical="top" textRotation="0" wrapText="true" indent="0" shrinkToFit="false" readingOrder="2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35" fillId="0" borderId="0" xfId="0" applyFont="true" applyBorder="true" applyAlignment="true" applyProtection="true">
      <alignment horizontal="center" vertical="top" textRotation="0" wrapText="true" indent="0" shrinkToFit="false" readingOrder="2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 readingOrder="2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 readingOrder="2"/>
      <protection locked="true" hidden="false"/>
    </xf>
    <xf numFmtId="167" fontId="26" fillId="3" borderId="9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center" vertical="top" textRotation="0" wrapText="false" indent="0" shrinkToFit="false" readingOrder="2"/>
      <protection locked="true" hidden="false"/>
    </xf>
    <xf numFmtId="166" fontId="57" fillId="2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9" fillId="2" borderId="5" xfId="0" applyFont="true" applyBorder="true" applyAlignment="true" applyProtection="true">
      <alignment horizontal="center" vertical="top" textRotation="0" wrapText="false" indent="0" shrinkToFit="false" readingOrder="2"/>
      <protection locked="true" hidden="false"/>
    </xf>
    <xf numFmtId="166" fontId="57" fillId="2" borderId="4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6" fontId="5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7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2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2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2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5" fillId="2" borderId="3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2" fillId="2" borderId="3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2" fillId="2" borderId="3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2" fillId="2" borderId="33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2" fillId="2" borderId="34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2" fillId="2" borderId="21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8" fillId="0" borderId="19" xfId="24" applyFont="true" applyBorder="true" applyAlignment="true" applyProtection="true">
      <alignment horizontal="center" vertical="center" textRotation="0" wrapText="true" indent="0" shrinkToFit="true" readingOrder="2"/>
      <protection locked="true" hidden="false"/>
    </xf>
    <xf numFmtId="164" fontId="4" fillId="2" borderId="22" xfId="24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5" fontId="70" fillId="2" borderId="2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1" fillId="2" borderId="17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71" fillId="2" borderId="17" xfId="24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4" fontId="72" fillId="2" borderId="17" xfId="24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9" fontId="72" fillId="2" borderId="17" xfId="24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7" fontId="73" fillId="2" borderId="28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72" fillId="2" borderId="17" xfId="24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70" fontId="72" fillId="2" borderId="17" xfId="24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0" fontId="72" fillId="2" borderId="19" xfId="24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73" fillId="2" borderId="28" xfId="24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7" fontId="70" fillId="2" borderId="17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2" fillId="2" borderId="17" xfId="24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7" fontId="4" fillId="0" borderId="17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3" fillId="2" borderId="17" xfId="24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4" fillId="0" borderId="17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4" fillId="0" borderId="17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3" fillId="2" borderId="17" xfId="24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7" fontId="4" fillId="2" borderId="17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2" fillId="5" borderId="17" xfId="24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70" fontId="75" fillId="5" borderId="17" xfId="24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8" fontId="70" fillId="2" borderId="2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6" fillId="5" borderId="17" xfId="24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7" fontId="74" fillId="2" borderId="17" xfId="24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7" fillId="2" borderId="17" xfId="24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8" fontId="72" fillId="2" borderId="17" xfId="24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0" fontId="78" fillId="5" borderId="17" xfId="24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7" fontId="77" fillId="2" borderId="28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9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0" fillId="6" borderId="29" xfId="0" applyFont="true" applyBorder="true" applyAlignment="true" applyProtection="true">
      <alignment horizontal="left" vertical="bottom" textRotation="0" wrapText="false" indent="0" shrinkToFit="false" readingOrder="2"/>
      <protection locked="true" hidden="false"/>
    </xf>
    <xf numFmtId="173" fontId="81" fillId="6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2" fillId="7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83" fillId="7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2" fillId="7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3" fillId="9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3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0" borderId="29" xfId="0" applyFont="true" applyBorder="true" applyAlignment="true" applyProtection="true">
      <alignment horizontal="left" vertical="bottom" textRotation="0" wrapText="false" indent="0" shrinkToFit="false" readingOrder="2"/>
      <protection locked="true" hidden="false"/>
    </xf>
    <xf numFmtId="166" fontId="81" fillId="1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1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12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3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4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  <cellStyle name="Normal 5 2 2" xfId="21"/>
    <cellStyle name="Normal 5 3" xfId="22"/>
    <cellStyle name="Normal 6 2" xfId="23"/>
    <cellStyle name="Normal 7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FA8DA"/>
      <rgbColor rgb="FF993366"/>
      <rgbColor rgb="FFFFFFCC"/>
      <rgbColor rgb="FFCCFFFF"/>
      <rgbColor rgb="FF660066"/>
      <rgbColor rgb="FFF06292"/>
      <rgbColor rgb="FF0066CC"/>
      <rgbColor rgb="FFE1BE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59D"/>
      <rgbColor rgb="FF99CCFF"/>
      <rgbColor rgb="FFEF9A9A"/>
      <rgbColor rgb="FFF8BBD0"/>
      <rgbColor rgb="FFFFE082"/>
      <rgbColor rgb="FF3366FF"/>
      <rgbColor rgb="FF33CCCC"/>
      <rgbColor rgb="FF99CC00"/>
      <rgbColor rgb="FFFFC107"/>
      <rgbColor rgb="FFFB8C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-1567800</xdr:colOff>
      <xdr:row>11</xdr:row>
      <xdr:rowOff>12600</xdr:rowOff>
    </xdr:from>
    <xdr:to>
      <xdr:col>5</xdr:col>
      <xdr:colOff>-1145520</xdr:colOff>
      <xdr:row>15</xdr:row>
      <xdr:rowOff>298080</xdr:rowOff>
    </xdr:to>
    <xdr:sp>
      <xdr:nvSpPr>
        <xdr:cNvPr id="0" name="Rectangle 2"/>
        <xdr:cNvSpPr/>
      </xdr:nvSpPr>
      <xdr:spPr>
        <a:xfrm flipH="1">
          <a:off x="-10827360" y="4122360"/>
          <a:ext cx="4147920" cy="2009520"/>
        </a:xfrm>
        <a:prstGeom prst="rect">
          <a:avLst/>
        </a:prstGeom>
        <a:noFill/>
        <a:ln w="0">
          <a:noFill/>
        </a:ln>
        <a:effectLst>
          <a:outerShdw dist="37674" dir="8100000" blurRad="50760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fa-IR" sz="4400" spc="-1" strike="noStrike">
              <a:solidFill>
                <a:srgbClr val="000000"/>
              </a:solidFill>
              <a:latin typeface="Times New Roman"/>
              <a:cs typeface="B Nazanin"/>
            </a:rPr>
            <a:t>صورت وضعیت موقت شماره </a:t>
          </a:r>
          <a:r>
            <a:rPr b="1" lang="en-US" sz="4400" spc="-1" strike="noStrike">
              <a:solidFill>
                <a:srgbClr val="000000"/>
              </a:solidFill>
              <a:latin typeface="Times New Roman"/>
            </a:rPr>
            <a:t>1</a:t>
          </a:r>
          <a:endParaRPr b="0" lang="en-US" sz="4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-15480</xdr:colOff>
      <xdr:row>113</xdr:row>
      <xdr:rowOff>152280</xdr:rowOff>
    </xdr:from>
    <xdr:to>
      <xdr:col>2</xdr:col>
      <xdr:colOff>-466920</xdr:colOff>
      <xdr:row>117</xdr:row>
      <xdr:rowOff>4320</xdr:rowOff>
    </xdr:to>
    <xdr:sp>
      <xdr:nvSpPr>
        <xdr:cNvPr id="1" name="TextBox 11"/>
        <xdr:cNvSpPr/>
      </xdr:nvSpPr>
      <xdr:spPr>
        <a:xfrm flipH="1">
          <a:off x="-2132640" y="38936160"/>
          <a:ext cx="607320" cy="55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Calibri"/>
            </a:rPr>
            <a:t>         </a:t>
          </a:r>
          <a:r>
            <a:rPr b="1" lang="fa-IR" sz="1100" spc="-1" strike="noStrike">
              <a:solidFill>
                <a:srgbClr val="000000"/>
              </a:solidFill>
              <a:latin typeface="Calibri"/>
              <a:cs typeface="B Nazanin"/>
            </a:rPr>
            <a:t>دفترفنی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نام ونام خانوادگی 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    امضاء: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-556560</xdr:colOff>
      <xdr:row>113</xdr:row>
      <xdr:rowOff>152280</xdr:rowOff>
    </xdr:from>
    <xdr:to>
      <xdr:col>6</xdr:col>
      <xdr:colOff>-605520</xdr:colOff>
      <xdr:row>117</xdr:row>
      <xdr:rowOff>4320</xdr:rowOff>
    </xdr:to>
    <xdr:sp>
      <xdr:nvSpPr>
        <xdr:cNvPr id="2" name="TextBox 12"/>
        <xdr:cNvSpPr/>
      </xdr:nvSpPr>
      <xdr:spPr>
        <a:xfrm flipH="1">
          <a:off x="-8795160" y="38936160"/>
          <a:ext cx="8189640" cy="552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1" lang="fa-IR" sz="1100" spc="-1" strike="noStrike">
              <a:solidFill>
                <a:srgbClr val="000000"/>
              </a:solidFill>
              <a:latin typeface="Calibri"/>
              <a:cs typeface="B Nazanin"/>
            </a:rPr>
            <a:t>سرپرست کارگاه </a:t>
          </a:r>
          <a:r>
            <a:rPr b="1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نام ونام خانوادگی 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    امضاء: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-822600</xdr:colOff>
      <xdr:row>29</xdr:row>
      <xdr:rowOff>125640</xdr:rowOff>
    </xdr:from>
    <xdr:to>
      <xdr:col>8</xdr:col>
      <xdr:colOff>-847800</xdr:colOff>
      <xdr:row>31</xdr:row>
      <xdr:rowOff>13680</xdr:rowOff>
    </xdr:to>
    <xdr:sp>
      <xdr:nvSpPr>
        <xdr:cNvPr id="3" name="TextBox 23"/>
        <xdr:cNvSpPr/>
      </xdr:nvSpPr>
      <xdr:spPr>
        <a:xfrm flipH="1">
          <a:off x="-12187080" y="13708440"/>
          <a:ext cx="1423080" cy="54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en-US" sz="1050" spc="-1" strike="noStrike">
              <a:solidFill>
                <a:srgbClr val="000000"/>
              </a:solidFill>
              <a:latin typeface="Calibri"/>
            </a:rPr>
            <a:t>3</a:t>
          </a:r>
          <a:r>
            <a:rPr b="1" lang="en-US" sz="1050" spc="-1" strike="noStrike">
              <a:solidFill>
                <a:srgbClr val="000000"/>
              </a:solidFill>
              <a:latin typeface="Calibri"/>
            </a:rPr>
            <a:t>-دفترفنی :</a:t>
          </a:r>
          <a:endParaRPr b="0" lang="en-US" sz="105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نام ونام خانوادگی:</a:t>
          </a:r>
          <a:endParaRPr b="0" lang="en-US" sz="80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امضاء: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-856440</xdr:colOff>
      <xdr:row>29</xdr:row>
      <xdr:rowOff>125640</xdr:rowOff>
    </xdr:from>
    <xdr:to>
      <xdr:col>11</xdr:col>
      <xdr:colOff>-478440</xdr:colOff>
      <xdr:row>31</xdr:row>
      <xdr:rowOff>13680</xdr:rowOff>
    </xdr:to>
    <xdr:sp>
      <xdr:nvSpPr>
        <xdr:cNvPr id="4" name="TextBox 24"/>
        <xdr:cNvSpPr/>
      </xdr:nvSpPr>
      <xdr:spPr>
        <a:xfrm flipH="1">
          <a:off x="-16924320" y="13708440"/>
          <a:ext cx="1436400" cy="54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en-US" sz="1050" spc="-1" strike="noStrike">
              <a:solidFill>
                <a:srgbClr val="000000"/>
              </a:solidFill>
              <a:latin typeface="Calibri"/>
            </a:rPr>
            <a:t>4</a:t>
          </a:r>
          <a:r>
            <a:rPr b="1" lang="en-US" sz="1050" spc="-1" strike="noStrike">
              <a:solidFill>
                <a:srgbClr val="000000"/>
              </a:solidFill>
              <a:latin typeface="Calibri"/>
            </a:rPr>
            <a:t>-کارفرما :</a:t>
          </a:r>
          <a:endParaRPr b="0" lang="en-US" sz="105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نام ونام خانوادگی:</a:t>
          </a:r>
          <a:endParaRPr b="0" lang="en-US" sz="80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امضاء: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-36000</xdr:colOff>
      <xdr:row>29</xdr:row>
      <xdr:rowOff>125640</xdr:rowOff>
    </xdr:from>
    <xdr:to>
      <xdr:col>2</xdr:col>
      <xdr:colOff>-875160</xdr:colOff>
      <xdr:row>31</xdr:row>
      <xdr:rowOff>13680</xdr:rowOff>
    </xdr:to>
    <xdr:sp>
      <xdr:nvSpPr>
        <xdr:cNvPr id="5" name="TextBox 22"/>
        <xdr:cNvSpPr/>
      </xdr:nvSpPr>
      <xdr:spPr>
        <a:xfrm flipH="1">
          <a:off x="-2153160" y="13708440"/>
          <a:ext cx="1278000" cy="54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en-US" sz="1050" spc="-1" strike="noStrike">
              <a:solidFill>
                <a:srgbClr val="000000"/>
              </a:solidFill>
              <a:latin typeface="Calibri"/>
            </a:rPr>
            <a:t>2</a:t>
          </a:r>
          <a:r>
            <a:rPr b="1" lang="en-US" sz="1050" spc="-1" strike="noStrike">
              <a:solidFill>
                <a:srgbClr val="000000"/>
              </a:solidFill>
              <a:latin typeface="Calibri"/>
            </a:rPr>
            <a:t>-ناظر :</a:t>
          </a:r>
          <a:endParaRPr b="0" lang="en-US" sz="105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نام ونام خانوادگی:</a:t>
          </a:r>
          <a:endParaRPr b="0" lang="en-US" sz="80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امضاء: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-1761480</xdr:colOff>
      <xdr:row>224</xdr:row>
      <xdr:rowOff>55800</xdr:rowOff>
    </xdr:from>
    <xdr:to>
      <xdr:col>3</xdr:col>
      <xdr:colOff>-17640</xdr:colOff>
      <xdr:row>227</xdr:row>
      <xdr:rowOff>121320</xdr:rowOff>
    </xdr:to>
    <xdr:sp>
      <xdr:nvSpPr>
        <xdr:cNvPr id="6" name="TextBox 3"/>
        <xdr:cNvSpPr/>
      </xdr:nvSpPr>
      <xdr:spPr>
        <a:xfrm flipH="1">
          <a:off x="-3659040" y="55878120"/>
          <a:ext cx="3082680" cy="591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Calibri"/>
            </a:rPr>
            <a:t>         </a:t>
          </a:r>
          <a:r>
            <a:rPr b="1" lang="fa-IR" sz="1100" spc="-1" strike="noStrike">
              <a:solidFill>
                <a:srgbClr val="000000"/>
              </a:solidFill>
              <a:latin typeface="Calibri"/>
              <a:cs typeface="B Nazanin"/>
            </a:rPr>
            <a:t>دفترفنی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نام ونام خانوادگی 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    امضاء: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-720</xdr:colOff>
      <xdr:row>224</xdr:row>
      <xdr:rowOff>55800</xdr:rowOff>
    </xdr:from>
    <xdr:to>
      <xdr:col>7</xdr:col>
      <xdr:colOff>-706680</xdr:colOff>
      <xdr:row>227</xdr:row>
      <xdr:rowOff>121320</xdr:rowOff>
    </xdr:to>
    <xdr:sp>
      <xdr:nvSpPr>
        <xdr:cNvPr id="7" name="TextBox 4"/>
        <xdr:cNvSpPr/>
      </xdr:nvSpPr>
      <xdr:spPr>
        <a:xfrm flipH="1">
          <a:off x="-9627840" y="55878120"/>
          <a:ext cx="4326840" cy="591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r" rtl="1"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1" lang="fa-IR" sz="1100" spc="-1" strike="noStrike">
              <a:solidFill>
                <a:srgbClr val="000000"/>
              </a:solidFill>
              <a:latin typeface="Calibri"/>
              <a:cs typeface="B Nazanin"/>
            </a:rPr>
            <a:t>سرپرست کارگاه </a:t>
          </a:r>
          <a:r>
            <a:rPr b="1" lang="en-US" sz="12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نام ونام خانوادگی 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    امضاء:</a:t>
          </a:r>
          <a:endParaRPr b="0" lang="en-US" sz="1200" spc="-1" strike="noStrike">
            <a:latin typeface="Times New Roman"/>
          </a:endParaRPr>
        </a:p>
        <a:p>
          <a:pPr algn="r" rtl="1"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-917280</xdr:colOff>
      <xdr:row>52</xdr:row>
      <xdr:rowOff>160920</xdr:rowOff>
    </xdr:from>
    <xdr:to>
      <xdr:col>5</xdr:col>
      <xdr:colOff>-732960</xdr:colOff>
      <xdr:row>52</xdr:row>
      <xdr:rowOff>424440</xdr:rowOff>
    </xdr:to>
    <xdr:sp>
      <xdr:nvSpPr>
        <xdr:cNvPr id="8" name="TextBox 7"/>
        <xdr:cNvSpPr/>
      </xdr:nvSpPr>
      <xdr:spPr>
        <a:xfrm flipH="1">
          <a:off x="-7189200" y="21106440"/>
          <a:ext cx="184320" cy="263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-917280</xdr:colOff>
      <xdr:row>56</xdr:row>
      <xdr:rowOff>15480</xdr:rowOff>
    </xdr:from>
    <xdr:to>
      <xdr:col>5</xdr:col>
      <xdr:colOff>-732960</xdr:colOff>
      <xdr:row>56</xdr:row>
      <xdr:rowOff>279000</xdr:rowOff>
    </xdr:to>
    <xdr:sp>
      <xdr:nvSpPr>
        <xdr:cNvPr id="9" name="TextBox 8"/>
        <xdr:cNvSpPr/>
      </xdr:nvSpPr>
      <xdr:spPr>
        <a:xfrm flipH="1">
          <a:off x="-7189200" y="22551480"/>
          <a:ext cx="184320" cy="263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-1131480</xdr:colOff>
      <xdr:row>28</xdr:row>
      <xdr:rowOff>335520</xdr:rowOff>
    </xdr:from>
    <xdr:to>
      <xdr:col>3</xdr:col>
      <xdr:colOff>-405720</xdr:colOff>
      <xdr:row>30</xdr:row>
      <xdr:rowOff>21240</xdr:rowOff>
    </xdr:to>
    <xdr:sp>
      <xdr:nvSpPr>
        <xdr:cNvPr id="10" name="TextBox 18"/>
        <xdr:cNvSpPr/>
      </xdr:nvSpPr>
      <xdr:spPr>
        <a:xfrm flipH="1">
          <a:off x="-3029040" y="11079720"/>
          <a:ext cx="1465200" cy="533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en-US" sz="1050" spc="-1" strike="noStrike">
              <a:solidFill>
                <a:srgbClr val="000000"/>
              </a:solidFill>
              <a:latin typeface="Calibri"/>
            </a:rPr>
            <a:t>2</a:t>
          </a:r>
          <a:r>
            <a:rPr b="1" lang="en-US" sz="1050" spc="-1" strike="noStrike">
              <a:solidFill>
                <a:srgbClr val="000000"/>
              </a:solidFill>
              <a:latin typeface="Calibri"/>
            </a:rPr>
            <a:t>-ناظر :</a:t>
          </a:r>
          <a:endParaRPr b="0" lang="en-US" sz="105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نام ونام خانوادگی:</a:t>
          </a:r>
          <a:endParaRPr b="0" lang="en-US" sz="80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امضاء: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-634320</xdr:colOff>
      <xdr:row>28</xdr:row>
      <xdr:rowOff>335520</xdr:rowOff>
    </xdr:from>
    <xdr:to>
      <xdr:col>6</xdr:col>
      <xdr:colOff>-844920</xdr:colOff>
      <xdr:row>30</xdr:row>
      <xdr:rowOff>21240</xdr:rowOff>
    </xdr:to>
    <xdr:sp>
      <xdr:nvSpPr>
        <xdr:cNvPr id="11" name="TextBox 19"/>
        <xdr:cNvSpPr/>
      </xdr:nvSpPr>
      <xdr:spPr>
        <a:xfrm flipH="1">
          <a:off x="-8583840" y="11079720"/>
          <a:ext cx="1467000" cy="533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en-US" sz="1050" spc="-1" strike="noStrike">
              <a:solidFill>
                <a:srgbClr val="000000"/>
              </a:solidFill>
              <a:latin typeface="Calibri"/>
            </a:rPr>
            <a:t>3</a:t>
          </a:r>
          <a:r>
            <a:rPr b="1" lang="en-US" sz="1050" spc="-1" strike="noStrike">
              <a:solidFill>
                <a:srgbClr val="000000"/>
              </a:solidFill>
              <a:latin typeface="Calibri"/>
            </a:rPr>
            <a:t>-دفترفنی :</a:t>
          </a:r>
          <a:endParaRPr b="0" lang="en-US" sz="105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نام ونام خانوادگی:</a:t>
          </a:r>
          <a:endParaRPr b="0" lang="en-US" sz="80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امضاء: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-399960</xdr:colOff>
      <xdr:row>28</xdr:row>
      <xdr:rowOff>335520</xdr:rowOff>
    </xdr:from>
    <xdr:to>
      <xdr:col>11</xdr:col>
      <xdr:colOff>-937080</xdr:colOff>
      <xdr:row>30</xdr:row>
      <xdr:rowOff>21240</xdr:rowOff>
    </xdr:to>
    <xdr:sp>
      <xdr:nvSpPr>
        <xdr:cNvPr id="12" name="TextBox 20"/>
        <xdr:cNvSpPr/>
      </xdr:nvSpPr>
      <xdr:spPr>
        <a:xfrm flipH="1">
          <a:off x="-13712760" y="11079720"/>
          <a:ext cx="1470600" cy="533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en-US" sz="1050" spc="-1" strike="noStrike">
              <a:solidFill>
                <a:srgbClr val="000000"/>
              </a:solidFill>
              <a:latin typeface="Calibri"/>
            </a:rPr>
            <a:t>4</a:t>
          </a:r>
          <a:r>
            <a:rPr b="1" lang="en-US" sz="1050" spc="-1" strike="noStrike">
              <a:solidFill>
                <a:srgbClr val="000000"/>
              </a:solidFill>
              <a:latin typeface="Calibri"/>
            </a:rPr>
            <a:t>-کارفرما :</a:t>
          </a:r>
          <a:endParaRPr b="0" lang="en-US" sz="105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نام ونام خانوادگی:</a:t>
          </a:r>
          <a:endParaRPr b="0" lang="en-US" sz="80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امضاء: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-765720</xdr:colOff>
      <xdr:row>38</xdr:row>
      <xdr:rowOff>87480</xdr:rowOff>
    </xdr:from>
    <xdr:to>
      <xdr:col>4</xdr:col>
      <xdr:colOff>-106920</xdr:colOff>
      <xdr:row>41</xdr:row>
      <xdr:rowOff>149040</xdr:rowOff>
    </xdr:to>
    <xdr:sp>
      <xdr:nvSpPr>
        <xdr:cNvPr id="13" name="TextBox 6"/>
        <xdr:cNvSpPr/>
      </xdr:nvSpPr>
      <xdr:spPr>
        <a:xfrm flipH="1">
          <a:off x="-4004280" y="8325360"/>
          <a:ext cx="1468440" cy="547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en-US" sz="1050" spc="-1" strike="noStrike">
              <a:solidFill>
                <a:srgbClr val="000000"/>
              </a:solidFill>
              <a:latin typeface="Calibri"/>
            </a:rPr>
            <a:t>2</a:t>
          </a:r>
          <a:r>
            <a:rPr b="1" lang="en-US" sz="1050" spc="-1" strike="noStrike">
              <a:solidFill>
                <a:srgbClr val="000000"/>
              </a:solidFill>
              <a:latin typeface="Calibri"/>
            </a:rPr>
            <a:t>-ناظر (نماینده تولیکا):</a:t>
          </a:r>
          <a:endParaRPr b="0" lang="en-US" sz="105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نام ونام خانوادگی:</a:t>
          </a:r>
          <a:endParaRPr b="0" lang="en-US" sz="80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امضاء: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-533160</xdr:colOff>
      <xdr:row>38</xdr:row>
      <xdr:rowOff>87480</xdr:rowOff>
    </xdr:from>
    <xdr:to>
      <xdr:col>8</xdr:col>
      <xdr:colOff>-687240</xdr:colOff>
      <xdr:row>41</xdr:row>
      <xdr:rowOff>149040</xdr:rowOff>
    </xdr:to>
    <xdr:sp>
      <xdr:nvSpPr>
        <xdr:cNvPr id="14" name="TextBox 15"/>
        <xdr:cNvSpPr/>
      </xdr:nvSpPr>
      <xdr:spPr>
        <a:xfrm flipH="1">
          <a:off x="-7010280" y="8325360"/>
          <a:ext cx="1465200" cy="547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en-US" sz="1050" spc="-1" strike="noStrike">
              <a:solidFill>
                <a:srgbClr val="000000"/>
              </a:solidFill>
              <a:latin typeface="Calibri"/>
            </a:rPr>
            <a:t>3</a:t>
          </a:r>
          <a:r>
            <a:rPr b="1" lang="en-US" sz="1050" spc="-1" strike="noStrike">
              <a:solidFill>
                <a:srgbClr val="000000"/>
              </a:solidFill>
              <a:latin typeface="Calibri"/>
            </a:rPr>
            <a:t>-دفترفنی (تولیکا):</a:t>
          </a:r>
          <a:endParaRPr b="0" lang="en-US" sz="105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نام ونام خانوادگی:</a:t>
          </a:r>
          <a:endParaRPr b="0" lang="en-US" sz="80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امضاء: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-521280</xdr:colOff>
      <xdr:row>38</xdr:row>
      <xdr:rowOff>87480</xdr:rowOff>
    </xdr:from>
    <xdr:to>
      <xdr:col>12</xdr:col>
      <xdr:colOff>-704160</xdr:colOff>
      <xdr:row>41</xdr:row>
      <xdr:rowOff>149040</xdr:rowOff>
    </xdr:to>
    <xdr:sp>
      <xdr:nvSpPr>
        <xdr:cNvPr id="15" name="TextBox 16"/>
        <xdr:cNvSpPr/>
      </xdr:nvSpPr>
      <xdr:spPr>
        <a:xfrm flipH="1">
          <a:off x="-10266480" y="8325360"/>
          <a:ext cx="1465920" cy="547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en-US" sz="1050" spc="-1" strike="noStrike">
              <a:solidFill>
                <a:srgbClr val="000000"/>
              </a:solidFill>
              <a:latin typeface="Calibri"/>
            </a:rPr>
            <a:t>4</a:t>
          </a:r>
          <a:r>
            <a:rPr b="1" lang="en-US" sz="1050" spc="-1" strike="noStrike">
              <a:solidFill>
                <a:srgbClr val="000000"/>
              </a:solidFill>
              <a:latin typeface="Calibri"/>
            </a:rPr>
            <a:t>-کارفرما ( تولیکا):</a:t>
          </a:r>
          <a:endParaRPr b="0" lang="en-US" sz="105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نام ونام خانوادگی:</a:t>
          </a:r>
          <a:endParaRPr b="0" lang="en-US" sz="800" spc="-1" strike="noStrike">
            <a:latin typeface="Times New Roman"/>
          </a:endParaRPr>
        </a:p>
        <a:p>
          <a:pPr algn="ctr" rtl="1">
            <a:lnSpc>
              <a:spcPct val="100000"/>
            </a:lnSpc>
            <a:tabLst>
              <a:tab algn="l" pos="0"/>
            </a:tabLst>
          </a:pPr>
          <a:r>
            <a:rPr b="1" lang="fa-IR" sz="800" spc="-1" strike="noStrike">
              <a:solidFill>
                <a:srgbClr val="000000"/>
              </a:solidFill>
              <a:latin typeface="Calibri"/>
              <a:cs typeface="B Nazanin"/>
            </a:rPr>
            <a:t>امضاء: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22"/>
  <sheetViews>
    <sheetView showFormulas="false" showGridLines="true" showRowColHeaders="true" showZeros="true" rightToLeft="true" tabSelected="false" showOutlineSymbols="true" defaultGridColor="true" view="pageBreakPreview" topLeftCell="A5" colorId="64" zoomScale="75" zoomScaleNormal="95" zoomScalePageLayoutView="75" workbookViewId="0">
      <selection pane="topLeft" activeCell="C17" activeCellId="0" sqref="C17"/>
    </sheetView>
  </sheetViews>
  <sheetFormatPr defaultColWidth="9.2421875" defaultRowHeight="13.8" zeroHeight="false" outlineLevelRow="0" outlineLevelCol="0"/>
  <cols>
    <col collapsed="false" customWidth="true" hidden="false" outlineLevel="0" max="1" min="1" style="1" width="44.22"/>
    <col collapsed="false" customWidth="true" hidden="false" outlineLevel="0" max="2" min="2" style="1" width="16.48"/>
    <col collapsed="false" customWidth="true" hidden="false" outlineLevel="0" max="3" min="3" style="1" width="19.36"/>
    <col collapsed="false" customWidth="true" hidden="false" outlineLevel="0" max="4" min="4" style="1" width="17.92"/>
    <col collapsed="false" customWidth="true" hidden="false" outlineLevel="0" max="5" min="5" style="1" width="35.97"/>
    <col collapsed="false" customWidth="true" hidden="false" outlineLevel="0" max="6" min="6" style="1" width="33.82"/>
    <col collapsed="false" customWidth="false" hidden="false" outlineLevel="0" max="1024" min="7" style="2" width="9.25"/>
  </cols>
  <sheetData>
    <row r="1" customFormat="false" ht="19.7" hidden="false" customHeight="false" outlineLevel="0" collapsed="false">
      <c r="A1" s="3"/>
      <c r="B1" s="4"/>
      <c r="C1" s="3"/>
      <c r="D1" s="3"/>
      <c r="E1" s="4"/>
      <c r="F1" s="3"/>
    </row>
    <row r="5" customFormat="false" ht="48" hidden="false" customHeight="true" outlineLevel="0" collapsed="false">
      <c r="A5" s="5"/>
      <c r="B5" s="6" t="s">
        <v>0</v>
      </c>
      <c r="C5" s="6"/>
      <c r="D5" s="6"/>
      <c r="E5" s="6"/>
      <c r="F5" s="7" t="s">
        <v>1</v>
      </c>
    </row>
    <row r="6" customFormat="false" ht="30" hidden="false" customHeight="true" outlineLevel="0" collapsed="false">
      <c r="A6" s="8"/>
      <c r="B6" s="6"/>
      <c r="C6" s="6"/>
      <c r="D6" s="6"/>
      <c r="E6" s="6"/>
      <c r="F6" s="7"/>
    </row>
    <row r="7" customFormat="false" ht="30" hidden="false" customHeight="true" outlineLevel="0" collapsed="false">
      <c r="A7" s="8"/>
      <c r="B7" s="6"/>
      <c r="C7" s="6"/>
      <c r="D7" s="6"/>
      <c r="E7" s="6"/>
      <c r="F7" s="9" t="s">
        <v>2</v>
      </c>
    </row>
    <row r="8" customFormat="false" ht="42" hidden="false" customHeight="true" outlineLevel="0" collapsed="false">
      <c r="A8" s="8"/>
      <c r="B8" s="6"/>
      <c r="C8" s="6"/>
      <c r="D8" s="6"/>
      <c r="E8" s="6"/>
      <c r="F8" s="9"/>
    </row>
    <row r="9" customFormat="false" ht="37.5" hidden="false" customHeight="true" outlineLevel="0" collapsed="false">
      <c r="A9" s="8"/>
      <c r="F9" s="10"/>
    </row>
    <row r="10" customFormat="false" ht="37.5" hidden="false" customHeight="true" outlineLevel="0" collapsed="false">
      <c r="A10" s="8"/>
      <c r="F10" s="10"/>
    </row>
    <row r="11" customFormat="false" ht="37.5" hidden="false" customHeight="true" outlineLevel="0" collapsed="false">
      <c r="A11" s="11" t="s">
        <v>3</v>
      </c>
      <c r="B11" s="12"/>
      <c r="F11" s="10"/>
    </row>
    <row r="12" customFormat="false" ht="37.5" hidden="false" customHeight="true" outlineLevel="0" collapsed="false">
      <c r="A12" s="11"/>
      <c r="B12" s="12"/>
      <c r="F12" s="10"/>
    </row>
    <row r="13" customFormat="false" ht="37.5" hidden="false" customHeight="true" outlineLevel="0" collapsed="false">
      <c r="A13" s="11" t="s">
        <v>4</v>
      </c>
      <c r="B13" s="12"/>
      <c r="F13" s="10"/>
    </row>
    <row r="14" customFormat="false" ht="24.75" hidden="false" customHeight="true" outlineLevel="0" collapsed="false">
      <c r="A14" s="13" t="s">
        <v>5</v>
      </c>
      <c r="F14" s="10"/>
    </row>
    <row r="15" customFormat="false" ht="36" hidden="false" customHeight="true" outlineLevel="0" collapsed="false">
      <c r="A15" s="13"/>
      <c r="F15" s="10"/>
    </row>
    <row r="16" customFormat="false" ht="24.75" hidden="false" customHeight="true" outlineLevel="0" collapsed="false">
      <c r="A16" s="14" t="s">
        <v>6</v>
      </c>
      <c r="F16" s="10"/>
    </row>
    <row r="17" customFormat="false" ht="24.75" hidden="false" customHeight="true" outlineLevel="0" collapsed="false">
      <c r="A17" s="14"/>
      <c r="F17" s="10"/>
    </row>
    <row r="18" customFormat="false" ht="24.75" hidden="false" customHeight="true" outlineLevel="0" collapsed="false">
      <c r="A18" s="14"/>
      <c r="F18" s="10"/>
    </row>
    <row r="19" customFormat="false" ht="24.75" hidden="false" customHeight="true" outlineLevel="0" collapsed="false">
      <c r="A19" s="13" t="s">
        <v>7</v>
      </c>
      <c r="F19" s="10"/>
    </row>
    <row r="20" customFormat="false" ht="24.75" hidden="false" customHeight="true" outlineLevel="0" collapsed="false">
      <c r="A20" s="13"/>
      <c r="F20" s="10"/>
    </row>
    <row r="21" customFormat="false" ht="32.25" hidden="false" customHeight="true" outlineLevel="0" collapsed="false">
      <c r="A21" s="13"/>
      <c r="E21" s="15" t="s">
        <v>8</v>
      </c>
      <c r="F21" s="16" t="s">
        <v>9</v>
      </c>
    </row>
    <row r="22" customFormat="false" ht="56.25" hidden="false" customHeight="true" outlineLevel="0" collapsed="false">
      <c r="A22" s="17"/>
      <c r="B22" s="18"/>
      <c r="C22" s="18"/>
      <c r="D22" s="18"/>
      <c r="E22" s="18"/>
      <c r="F22" s="19"/>
    </row>
  </sheetData>
  <mergeCells count="7">
    <mergeCell ref="B5:E8"/>
    <mergeCell ref="F5:F6"/>
    <mergeCell ref="F7:F8"/>
    <mergeCell ref="A11:A12"/>
    <mergeCell ref="A14:A15"/>
    <mergeCell ref="A16:A18"/>
    <mergeCell ref="A19:A21"/>
  </mergeCells>
  <printOptions headings="false" gridLines="false" gridLinesSet="true" horizontalCentered="true" verticalCentered="true"/>
  <pageMargins left="0.0798611111111111" right="0.120138888888889" top="0.0597222222222222" bottom="0.179861111111111" header="0.511811023622047" footer="0.0798611111111111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true" differentOddEven="false">
    <oddHeader/>
    <oddFooter>&amp;C&amp;"Arial,Regular"Page &amp;P</odd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44"/>
  <sheetViews>
    <sheetView showFormulas="false" showGridLines="true" showRowColHeaders="true" showZeros="true" rightToLeft="true" tabSelected="false" showOutlineSymbols="true" defaultGridColor="true" view="pageBreakPreview" topLeftCell="A16" colorId="64" zoomScale="75" zoomScaleNormal="95" zoomScalePageLayoutView="75" workbookViewId="0">
      <selection pane="topLeft" activeCell="K8" activeCellId="0" sqref="K8"/>
    </sheetView>
  </sheetViews>
  <sheetFormatPr defaultColWidth="9.2421875" defaultRowHeight="13.8" zeroHeight="false" outlineLevelRow="0" outlineLevelCol="0"/>
  <cols>
    <col collapsed="false" customWidth="true" hidden="false" outlineLevel="0" max="1" min="1" style="20" width="15.31"/>
    <col collapsed="false" customWidth="true" hidden="false" outlineLevel="0" max="3" min="2" style="2" width="15.31"/>
    <col collapsed="false" customWidth="true" hidden="false" outlineLevel="0" max="4" min="4" style="21" width="42.62"/>
    <col collapsed="false" customWidth="true" hidden="false" outlineLevel="0" max="5" min="5" style="22" width="15.31"/>
    <col collapsed="false" customWidth="true" hidden="false" outlineLevel="0" max="6" min="6" style="2" width="15.31"/>
    <col collapsed="false" customWidth="true" hidden="false" outlineLevel="0" max="7" min="7" style="23" width="24.27"/>
    <col collapsed="false" customWidth="true" hidden="false" outlineLevel="0" max="8" min="8" style="2" width="20.95"/>
    <col collapsed="false" customWidth="true" hidden="false" outlineLevel="0" max="9" min="9" style="24" width="37.42"/>
    <col collapsed="false" customWidth="true" hidden="false" outlineLevel="0" max="10" min="10" style="24" width="15.31"/>
    <col collapsed="false" customWidth="true" hidden="false" outlineLevel="0" max="12" min="11" style="2" width="15.31"/>
    <col collapsed="false" customWidth="true" hidden="false" outlineLevel="0" max="13" min="13" style="2" width="11.99"/>
    <col collapsed="false" customWidth="true" hidden="false" outlineLevel="0" max="14" min="14" style="2" width="10.4"/>
    <col collapsed="false" customWidth="true" hidden="false" outlineLevel="0" max="15" min="15" style="2" width="54.91"/>
    <col collapsed="false" customWidth="false" hidden="false" outlineLevel="0" max="999" min="16" style="2" width="9.25"/>
    <col collapsed="false" customWidth="false" hidden="false" outlineLevel="0" max="1022" min="1000" style="25" width="9.25"/>
    <col collapsed="false" customWidth="true" hidden="false" outlineLevel="0" max="1024" min="1023" style="0" width="11.71"/>
  </cols>
  <sheetData>
    <row r="1" customFormat="false" ht="1.5" hidden="false" customHeight="true" outlineLevel="0" collapsed="false">
      <c r="A1" s="26"/>
      <c r="B1" s="27"/>
      <c r="C1" s="27"/>
      <c r="D1" s="28"/>
      <c r="E1" s="29"/>
      <c r="F1" s="27"/>
      <c r="G1" s="30"/>
      <c r="H1" s="27"/>
      <c r="I1" s="31"/>
      <c r="J1" s="31"/>
      <c r="K1" s="27"/>
      <c r="L1" s="32"/>
    </row>
    <row r="2" customFormat="false" ht="27.75" hidden="false" customHeight="true" outlineLevel="0" collapsed="false">
      <c r="A2" s="33" t="str">
        <f aca="false">روکش!A14</f>
        <v>پروژه .......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</row>
    <row r="3" customFormat="false" ht="19.5" hidden="false" customHeight="true" outlineLevel="0" collapsed="false">
      <c r="A3" s="35" t="s">
        <v>10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6"/>
    </row>
    <row r="4" customFormat="false" ht="21" hidden="false" customHeight="true" outlineLevel="0" collapsed="false">
      <c r="A4" s="37" t="s">
        <v>11</v>
      </c>
      <c r="B4" s="38"/>
      <c r="C4" s="39"/>
      <c r="D4" s="40"/>
      <c r="E4" s="40"/>
      <c r="F4" s="40"/>
      <c r="G4" s="41"/>
      <c r="H4" s="40"/>
      <c r="I4" s="42" t="str">
        <f aca="false">روکش!F5</f>
        <v>شماره قرارداد :</v>
      </c>
      <c r="J4" s="42"/>
      <c r="K4" s="42"/>
      <c r="L4" s="42"/>
      <c r="M4" s="42"/>
      <c r="N4" s="42"/>
      <c r="O4" s="42"/>
      <c r="P4" s="43"/>
    </row>
    <row r="5" customFormat="false" ht="16.5" hidden="false" customHeight="true" outlineLevel="0" collapsed="false">
      <c r="A5" s="37" t="str">
        <f aca="false">روکش!A13</f>
        <v>پیمانکار: آقای</v>
      </c>
      <c r="B5" s="38"/>
      <c r="C5" s="38"/>
      <c r="D5" s="38"/>
      <c r="E5" s="38"/>
      <c r="F5" s="38"/>
      <c r="G5" s="44"/>
      <c r="H5" s="38"/>
      <c r="I5" s="39"/>
      <c r="J5" s="39"/>
      <c r="K5" s="39"/>
      <c r="L5" s="45" t="s">
        <v>12</v>
      </c>
      <c r="M5" s="45"/>
      <c r="N5" s="45"/>
      <c r="O5" s="45"/>
      <c r="P5" s="43"/>
    </row>
    <row r="6" customFormat="false" ht="23.25" hidden="false" customHeight="true" outlineLevel="0" collapsed="false">
      <c r="A6" s="46" t="str">
        <f aca="false">روکش!A11</f>
        <v>موضوع قرارداد: اجرای رنگ آمیزی سقف اکسپوز و تورکشی و ماستیک </v>
      </c>
      <c r="B6" s="46"/>
      <c r="C6" s="46"/>
      <c r="D6" s="46"/>
      <c r="E6" s="39"/>
      <c r="F6" s="47"/>
      <c r="G6" s="48"/>
      <c r="H6" s="47"/>
      <c r="I6" s="47"/>
      <c r="J6" s="47"/>
      <c r="K6" s="49" t="str">
        <f aca="false">روکش!A19</f>
        <v>تاریخ بررسی :</v>
      </c>
      <c r="L6" s="49"/>
      <c r="M6" s="49"/>
      <c r="N6" s="49"/>
      <c r="O6" s="49"/>
      <c r="P6" s="50"/>
    </row>
    <row r="7" customFormat="false" ht="85.5" hidden="false" customHeight="true" outlineLevel="0" collapsed="false">
      <c r="A7" s="51" t="s">
        <v>13</v>
      </c>
      <c r="B7" s="52" t="s">
        <v>14</v>
      </c>
      <c r="C7" s="52"/>
      <c r="D7" s="52"/>
      <c r="E7" s="53" t="s">
        <v>15</v>
      </c>
      <c r="F7" s="54" t="s">
        <v>16</v>
      </c>
      <c r="G7" s="53" t="s">
        <v>17</v>
      </c>
      <c r="H7" s="55" t="s">
        <v>18</v>
      </c>
      <c r="I7" s="52" t="s">
        <v>19</v>
      </c>
      <c r="J7" s="52" t="s">
        <v>16</v>
      </c>
      <c r="K7" s="56" t="s">
        <v>20</v>
      </c>
      <c r="L7" s="56"/>
      <c r="M7" s="56"/>
      <c r="N7" s="56"/>
      <c r="O7" s="56"/>
    </row>
    <row r="8" customFormat="false" ht="39.75" hidden="false" customHeight="true" outlineLevel="0" collapsed="false">
      <c r="A8" s="57" t="s">
        <v>21</v>
      </c>
      <c r="B8" s="58" t="s">
        <v>22</v>
      </c>
      <c r="C8" s="58" t="s">
        <v>23</v>
      </c>
      <c r="D8" s="58" t="s">
        <v>23</v>
      </c>
      <c r="E8" s="59" t="s">
        <v>24</v>
      </c>
      <c r="F8" s="60"/>
      <c r="G8" s="61" t="n">
        <v>1</v>
      </c>
      <c r="H8" s="62"/>
      <c r="I8" s="63" t="n">
        <v>1</v>
      </c>
      <c r="J8" s="64" t="s">
        <v>25</v>
      </c>
      <c r="K8" s="65"/>
      <c r="L8" s="65"/>
      <c r="M8" s="65"/>
      <c r="N8" s="65"/>
      <c r="O8" s="65"/>
    </row>
    <row r="9" customFormat="false" ht="39.75" hidden="false" customHeight="true" outlineLevel="0" collapsed="false">
      <c r="A9" s="57" t="s">
        <v>26</v>
      </c>
      <c r="B9" s="58" t="s">
        <v>27</v>
      </c>
      <c r="C9" s="58" t="s">
        <v>23</v>
      </c>
      <c r="D9" s="58" t="s">
        <v>23</v>
      </c>
      <c r="E9" s="59" t="n">
        <f aca="false">'خلاصه متره'!H28</f>
        <v>0</v>
      </c>
      <c r="F9" s="66"/>
      <c r="G9" s="61" t="n">
        <v>0.3</v>
      </c>
      <c r="H9" s="62"/>
      <c r="I9" s="63" t="n">
        <f aca="false">H9*G9</f>
        <v>0</v>
      </c>
      <c r="J9" s="64" t="s">
        <v>25</v>
      </c>
      <c r="K9" s="65"/>
      <c r="L9" s="65"/>
      <c r="M9" s="65"/>
      <c r="N9" s="65"/>
      <c r="O9" s="65"/>
      <c r="P9" s="67"/>
    </row>
    <row r="10" customFormat="false" ht="39.75" hidden="false" customHeight="true" outlineLevel="0" collapsed="false">
      <c r="A10" s="57" t="s">
        <v>28</v>
      </c>
      <c r="B10" s="58" t="s">
        <v>29</v>
      </c>
      <c r="C10" s="58" t="s">
        <v>23</v>
      </c>
      <c r="D10" s="58" t="s">
        <v>23</v>
      </c>
      <c r="E10" s="59" t="n">
        <f aca="false">'خلاصه متره'!H28</f>
        <v>0</v>
      </c>
      <c r="F10" s="66"/>
      <c r="G10" s="61" t="n">
        <v>0.5</v>
      </c>
      <c r="H10" s="62"/>
      <c r="I10" s="63" t="n">
        <f aca="false">H10*G10</f>
        <v>0</v>
      </c>
      <c r="J10" s="64"/>
      <c r="K10" s="65"/>
      <c r="L10" s="65"/>
      <c r="M10" s="65"/>
      <c r="N10" s="65"/>
      <c r="O10" s="65"/>
      <c r="P10" s="68"/>
    </row>
    <row r="11" customFormat="false" ht="39.75" hidden="false" customHeight="true" outlineLevel="0" collapsed="false">
      <c r="A11" s="57" t="s">
        <v>30</v>
      </c>
      <c r="B11" s="58"/>
      <c r="C11" s="58"/>
      <c r="D11" s="58"/>
      <c r="E11" s="59"/>
      <c r="F11" s="66"/>
      <c r="G11" s="61"/>
      <c r="H11" s="69"/>
      <c r="I11" s="63" t="n">
        <f aca="false">H11*G11</f>
        <v>0</v>
      </c>
      <c r="J11" s="64"/>
      <c r="K11" s="65"/>
      <c r="L11" s="65"/>
      <c r="M11" s="65"/>
      <c r="N11" s="65"/>
      <c r="O11" s="65"/>
      <c r="P11" s="68"/>
    </row>
    <row r="12" customFormat="false" ht="39.75" hidden="false" customHeight="true" outlineLevel="0" collapsed="false">
      <c r="A12" s="57" t="s">
        <v>31</v>
      </c>
      <c r="B12" s="58"/>
      <c r="C12" s="58"/>
      <c r="D12" s="58"/>
      <c r="E12" s="59"/>
      <c r="F12" s="66"/>
      <c r="G12" s="61"/>
      <c r="H12" s="69"/>
      <c r="I12" s="63" t="n">
        <f aca="false">H12*G12</f>
        <v>0</v>
      </c>
      <c r="J12" s="64"/>
      <c r="K12" s="65"/>
      <c r="L12" s="65"/>
      <c r="M12" s="65"/>
      <c r="N12" s="65"/>
      <c r="O12" s="65"/>
      <c r="P12" s="70"/>
    </row>
    <row r="13" customFormat="false" ht="39.75" hidden="false" customHeight="true" outlineLevel="0" collapsed="false">
      <c r="A13" s="57" t="s">
        <v>32</v>
      </c>
      <c r="B13" s="58"/>
      <c r="C13" s="58"/>
      <c r="D13" s="58"/>
      <c r="E13" s="59"/>
      <c r="F13" s="66"/>
      <c r="G13" s="61"/>
      <c r="H13" s="69"/>
      <c r="I13" s="63" t="n">
        <f aca="false">H13*G13</f>
        <v>0</v>
      </c>
      <c r="J13" s="64"/>
      <c r="K13" s="65"/>
      <c r="L13" s="65"/>
      <c r="M13" s="65"/>
      <c r="N13" s="65"/>
      <c r="O13" s="65"/>
      <c r="P13" s="70"/>
    </row>
    <row r="14" customFormat="false" ht="39.75" hidden="false" customHeight="true" outlineLevel="0" collapsed="false">
      <c r="A14" s="57" t="s">
        <v>33</v>
      </c>
      <c r="B14" s="58"/>
      <c r="C14" s="58"/>
      <c r="D14" s="58"/>
      <c r="E14" s="59"/>
      <c r="F14" s="66"/>
      <c r="G14" s="61"/>
      <c r="H14" s="69"/>
      <c r="I14" s="63" t="n">
        <f aca="false">H14*G14</f>
        <v>0</v>
      </c>
      <c r="J14" s="64"/>
      <c r="K14" s="65"/>
      <c r="L14" s="65"/>
      <c r="M14" s="65"/>
      <c r="N14" s="65"/>
      <c r="O14" s="65"/>
      <c r="P14" s="70"/>
    </row>
    <row r="15" customFormat="false" ht="39.75" hidden="false" customHeight="true" outlineLevel="0" collapsed="false">
      <c r="A15" s="57" t="s">
        <v>34</v>
      </c>
      <c r="B15" s="58"/>
      <c r="C15" s="58"/>
      <c r="D15" s="58"/>
      <c r="E15" s="59"/>
      <c r="F15" s="66"/>
      <c r="G15" s="61"/>
      <c r="H15" s="69"/>
      <c r="I15" s="71" t="n">
        <f aca="false">H15*(G15+G16)/2*E15</f>
        <v>0</v>
      </c>
      <c r="J15" s="64"/>
      <c r="K15" s="65"/>
      <c r="L15" s="65"/>
      <c r="M15" s="65"/>
      <c r="N15" s="65"/>
      <c r="O15" s="65"/>
      <c r="P15" s="70"/>
    </row>
    <row r="16" customFormat="false" ht="39.75" hidden="false" customHeight="true" outlineLevel="0" collapsed="false">
      <c r="A16" s="57" t="s">
        <v>35</v>
      </c>
      <c r="B16" s="58"/>
      <c r="C16" s="58"/>
      <c r="D16" s="58"/>
      <c r="E16" s="59"/>
      <c r="F16" s="66"/>
      <c r="G16" s="72"/>
      <c r="H16" s="69"/>
      <c r="I16" s="71"/>
      <c r="J16" s="63"/>
      <c r="K16" s="65"/>
      <c r="L16" s="65"/>
      <c r="M16" s="65"/>
      <c r="N16" s="65"/>
      <c r="O16" s="65"/>
    </row>
    <row r="17" customFormat="false" ht="39.75" hidden="false" customHeight="true" outlineLevel="0" collapsed="false">
      <c r="A17" s="57" t="s">
        <v>36</v>
      </c>
      <c r="B17" s="58"/>
      <c r="C17" s="58"/>
      <c r="D17" s="58"/>
      <c r="E17" s="73"/>
      <c r="F17" s="66"/>
      <c r="G17" s="72"/>
      <c r="H17" s="69"/>
      <c r="I17" s="63"/>
      <c r="J17" s="63"/>
      <c r="K17" s="65"/>
      <c r="L17" s="65"/>
      <c r="M17" s="65"/>
      <c r="N17" s="65"/>
      <c r="O17" s="65"/>
    </row>
    <row r="18" customFormat="false" ht="39.75" hidden="false" customHeight="true" outlineLevel="0" collapsed="false">
      <c r="A18" s="57" t="s">
        <v>37</v>
      </c>
      <c r="B18" s="58"/>
      <c r="C18" s="58"/>
      <c r="D18" s="58"/>
      <c r="E18" s="73"/>
      <c r="F18" s="66"/>
      <c r="G18" s="72"/>
      <c r="H18" s="69"/>
      <c r="I18" s="63"/>
      <c r="J18" s="63"/>
      <c r="K18" s="65"/>
      <c r="L18" s="65"/>
      <c r="M18" s="65"/>
      <c r="N18" s="65"/>
      <c r="O18" s="65"/>
    </row>
    <row r="19" customFormat="false" ht="39.75" hidden="false" customHeight="true" outlineLevel="0" collapsed="false">
      <c r="A19" s="57" t="s">
        <v>38</v>
      </c>
      <c r="B19" s="58"/>
      <c r="C19" s="58"/>
      <c r="D19" s="58"/>
      <c r="E19" s="59"/>
      <c r="F19" s="66"/>
      <c r="G19" s="72"/>
      <c r="H19" s="74"/>
      <c r="I19" s="63"/>
      <c r="J19" s="63"/>
      <c r="K19" s="65"/>
      <c r="L19" s="65"/>
      <c r="M19" s="65"/>
      <c r="N19" s="65"/>
      <c r="O19" s="65"/>
    </row>
    <row r="20" customFormat="false" ht="39.75" hidden="false" customHeight="true" outlineLevel="0" collapsed="false">
      <c r="A20" s="57" t="s">
        <v>39</v>
      </c>
      <c r="B20" s="58"/>
      <c r="C20" s="58"/>
      <c r="D20" s="58"/>
      <c r="E20" s="59"/>
      <c r="F20" s="66"/>
      <c r="G20" s="72"/>
      <c r="H20" s="74"/>
      <c r="I20" s="63"/>
      <c r="J20" s="63"/>
      <c r="K20" s="65"/>
      <c r="L20" s="65"/>
      <c r="M20" s="65"/>
      <c r="N20" s="65"/>
      <c r="O20" s="65"/>
    </row>
    <row r="21" customFormat="false" ht="39.75" hidden="false" customHeight="true" outlineLevel="0" collapsed="false">
      <c r="A21" s="75" t="s">
        <v>40</v>
      </c>
      <c r="B21" s="58"/>
      <c r="C21" s="58"/>
      <c r="D21" s="58"/>
      <c r="E21" s="59"/>
      <c r="F21" s="66"/>
      <c r="G21" s="72"/>
      <c r="H21" s="74"/>
      <c r="I21" s="63"/>
      <c r="J21" s="63"/>
      <c r="K21" s="65"/>
      <c r="L21" s="65"/>
      <c r="M21" s="65"/>
      <c r="N21" s="65"/>
      <c r="O21" s="65"/>
    </row>
    <row r="22" customFormat="false" ht="39.75" hidden="false" customHeight="true" outlineLevel="0" collapsed="false">
      <c r="A22" s="75" t="s">
        <v>41</v>
      </c>
      <c r="B22" s="58"/>
      <c r="C22" s="58"/>
      <c r="D22" s="58"/>
      <c r="E22" s="59"/>
      <c r="F22" s="66"/>
      <c r="G22" s="72"/>
      <c r="H22" s="74"/>
      <c r="I22" s="63"/>
      <c r="J22" s="63"/>
      <c r="K22" s="65"/>
      <c r="L22" s="65"/>
      <c r="M22" s="65"/>
      <c r="N22" s="65"/>
      <c r="O22" s="65"/>
    </row>
    <row r="23" customFormat="false" ht="39.75" hidden="false" customHeight="true" outlineLevel="0" collapsed="false">
      <c r="A23" s="75" t="s">
        <v>42</v>
      </c>
      <c r="B23" s="58"/>
      <c r="C23" s="58"/>
      <c r="D23" s="58"/>
      <c r="E23" s="59"/>
      <c r="F23" s="66"/>
      <c r="G23" s="72"/>
      <c r="H23" s="74"/>
      <c r="I23" s="63"/>
      <c r="J23" s="63"/>
      <c r="K23" s="65"/>
      <c r="L23" s="65"/>
      <c r="M23" s="65"/>
      <c r="N23" s="65"/>
      <c r="O23" s="65"/>
    </row>
    <row r="24" customFormat="false" ht="39.75" hidden="false" customHeight="true" outlineLevel="0" collapsed="false">
      <c r="A24" s="75" t="s">
        <v>43</v>
      </c>
      <c r="B24" s="58"/>
      <c r="C24" s="58"/>
      <c r="D24" s="58"/>
      <c r="E24" s="73"/>
      <c r="F24" s="66"/>
      <c r="G24" s="72"/>
      <c r="H24" s="74"/>
      <c r="I24" s="63"/>
      <c r="J24" s="63"/>
      <c r="K24" s="65"/>
      <c r="L24" s="65"/>
      <c r="M24" s="65"/>
      <c r="N24" s="65"/>
      <c r="O24" s="65"/>
    </row>
    <row r="25" customFormat="false" ht="39.75" hidden="false" customHeight="true" outlineLevel="0" collapsed="false">
      <c r="A25" s="75"/>
      <c r="B25" s="58"/>
      <c r="C25" s="58"/>
      <c r="D25" s="58"/>
      <c r="E25" s="73"/>
      <c r="F25" s="66"/>
      <c r="G25" s="72"/>
      <c r="H25" s="74"/>
      <c r="I25" s="63"/>
      <c r="J25" s="63"/>
      <c r="K25" s="65"/>
      <c r="L25" s="65"/>
      <c r="M25" s="65"/>
      <c r="N25" s="65"/>
      <c r="O25" s="65"/>
    </row>
    <row r="26" customFormat="false" ht="39.75" hidden="false" customHeight="true" outlineLevel="0" collapsed="false">
      <c r="A26" s="76"/>
      <c r="B26" s="58"/>
      <c r="C26" s="58"/>
      <c r="D26" s="58"/>
      <c r="E26" s="73"/>
      <c r="F26" s="66"/>
      <c r="G26" s="72"/>
      <c r="H26" s="74"/>
      <c r="I26" s="63"/>
      <c r="J26" s="63"/>
      <c r="K26" s="65"/>
      <c r="L26" s="65"/>
      <c r="M26" s="65"/>
      <c r="N26" s="65"/>
      <c r="O26" s="65"/>
    </row>
    <row r="27" customFormat="false" ht="39.75" hidden="false" customHeight="true" outlineLevel="0" collapsed="false">
      <c r="A27" s="77"/>
      <c r="B27" s="78"/>
      <c r="C27" s="78"/>
      <c r="D27" s="78"/>
      <c r="E27" s="79"/>
      <c r="F27" s="80"/>
      <c r="G27" s="81"/>
      <c r="H27" s="80"/>
      <c r="I27" s="82"/>
      <c r="J27" s="82"/>
      <c r="K27" s="83"/>
      <c r="L27" s="83"/>
      <c r="M27" s="83"/>
      <c r="N27" s="83"/>
      <c r="O27" s="83"/>
    </row>
    <row r="28" customFormat="false" ht="39.75" hidden="false" customHeight="true" outlineLevel="0" collapsed="false">
      <c r="A28" s="84"/>
      <c r="B28" s="85" t="s">
        <v>44</v>
      </c>
      <c r="C28" s="85"/>
      <c r="D28" s="85"/>
      <c r="E28" s="86"/>
      <c r="F28" s="86"/>
      <c r="G28" s="87"/>
      <c r="H28" s="86"/>
      <c r="I28" s="88" t="n">
        <v>20000000000002</v>
      </c>
      <c r="J28" s="88"/>
      <c r="K28" s="89"/>
      <c r="L28" s="89"/>
      <c r="M28" s="89"/>
      <c r="N28" s="89"/>
      <c r="O28" s="89"/>
    </row>
    <row r="29" customFormat="false" ht="39.75" hidden="false" customHeight="true" outlineLevel="0" collapsed="false">
      <c r="A29" s="90" t="str">
        <f aca="false">" جمع کل بحروف: "&amp;بحروف!I24&amp;" ريال "</f>
        <v>جمع کل بحروف: بیست تریلیون  و دو ريال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</row>
    <row r="30" customFormat="false" ht="35.25" hidden="false" customHeight="true" outlineLevel="0" collapsed="false">
      <c r="A30" s="91"/>
      <c r="B30" s="92"/>
      <c r="C30" s="92"/>
      <c r="D30" s="92"/>
      <c r="E30" s="92"/>
      <c r="F30" s="92"/>
      <c r="G30" s="43"/>
      <c r="H30" s="92"/>
      <c r="I30" s="93"/>
      <c r="J30" s="93"/>
      <c r="K30" s="92"/>
      <c r="L30" s="92"/>
      <c r="M30" s="27"/>
    </row>
    <row r="31" customFormat="false" ht="16.5" hidden="false" customHeight="true" outlineLevel="0" collapsed="false">
      <c r="A31" s="94"/>
      <c r="B31" s="24"/>
      <c r="C31" s="95"/>
      <c r="D31" s="95"/>
      <c r="E31" s="95"/>
      <c r="F31" s="95"/>
      <c r="G31" s="43"/>
      <c r="H31" s="41"/>
      <c r="I31" s="96"/>
      <c r="J31" s="96"/>
      <c r="K31" s="96"/>
      <c r="L31" s="96"/>
    </row>
    <row r="32" customFormat="false" ht="19.5" hidden="false" customHeight="true" outlineLevel="0" collapsed="false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</row>
    <row r="33" customFormat="false" ht="18.75" hidden="false" customHeight="true" outlineLevel="0" collapsed="false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</row>
    <row r="34" customFormat="false" ht="33.75" hidden="false" customHeight="true" outlineLevel="0" collapsed="false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</row>
    <row r="35" customFormat="false" ht="33.75" hidden="false" customHeight="true" outlineLevel="0" collapsed="false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</row>
    <row r="36" customFormat="false" ht="33.75" hidden="false" customHeight="true" outlineLevel="0" collapsed="false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</row>
    <row r="37" customFormat="false" ht="39.75" hidden="false" customHeight="true" outlineLevel="0" collapsed="false">
      <c r="A37" s="43"/>
      <c r="B37" s="43"/>
      <c r="C37" s="43"/>
      <c r="D37" s="43"/>
      <c r="E37" s="43"/>
      <c r="F37" s="43"/>
      <c r="G37" s="97"/>
      <c r="H37" s="43"/>
      <c r="I37" s="43"/>
      <c r="J37" s="43"/>
      <c r="K37" s="43"/>
      <c r="L37" s="43"/>
      <c r="M37" s="98"/>
    </row>
    <row r="38" customFormat="false" ht="37.5" hidden="false" customHeight="true" outlineLevel="0" collapsed="false">
      <c r="A38" s="92"/>
      <c r="B38" s="99"/>
      <c r="C38" s="99"/>
      <c r="D38" s="99"/>
      <c r="E38" s="100"/>
      <c r="F38" s="101"/>
      <c r="G38" s="97"/>
      <c r="H38" s="101"/>
      <c r="I38" s="102"/>
      <c r="J38" s="102"/>
      <c r="K38" s="103"/>
      <c r="L38" s="103"/>
      <c r="M38" s="98"/>
    </row>
    <row r="39" customFormat="false" ht="37.5" hidden="false" customHeight="true" outlineLevel="0" collapsed="false">
      <c r="A39" s="92"/>
      <c r="B39" s="99"/>
      <c r="C39" s="99"/>
      <c r="D39" s="99"/>
      <c r="E39" s="100"/>
      <c r="F39" s="101"/>
      <c r="G39" s="97"/>
      <c r="H39" s="101"/>
      <c r="I39" s="102"/>
      <c r="J39" s="102"/>
      <c r="K39" s="103"/>
      <c r="L39" s="103"/>
    </row>
    <row r="40" customFormat="false" ht="32.25" hidden="false" customHeight="true" outlineLevel="0" collapsed="false">
      <c r="A40" s="92"/>
      <c r="B40" s="99"/>
      <c r="C40" s="99"/>
      <c r="D40" s="99"/>
      <c r="E40" s="100"/>
      <c r="F40" s="101"/>
      <c r="G40" s="97"/>
      <c r="H40" s="101"/>
      <c r="I40" s="102"/>
      <c r="J40" s="102"/>
      <c r="K40" s="103"/>
      <c r="L40" s="103"/>
    </row>
    <row r="41" s="105" customFormat="true" ht="33" hidden="false" customHeight="true" outlineLevel="0" collapsed="false">
      <c r="A41" s="92"/>
      <c r="B41" s="99"/>
      <c r="C41" s="99"/>
      <c r="D41" s="99"/>
      <c r="E41" s="100"/>
      <c r="F41" s="101"/>
      <c r="G41" s="104"/>
      <c r="H41" s="101"/>
      <c r="I41" s="102"/>
      <c r="J41" s="102"/>
      <c r="K41" s="103"/>
      <c r="L41" s="103"/>
      <c r="M41" s="2"/>
      <c r="ALL41" s="25"/>
      <c r="ALM41" s="25"/>
      <c r="ALN41" s="25"/>
      <c r="ALO41" s="25"/>
      <c r="ALP41" s="25"/>
      <c r="ALQ41" s="25"/>
      <c r="ALR41" s="25"/>
      <c r="ALS41" s="25"/>
      <c r="ALT41" s="25"/>
      <c r="ALU41" s="25"/>
      <c r="ALV41" s="25"/>
      <c r="ALW41" s="25"/>
      <c r="ALX41" s="25"/>
      <c r="ALY41" s="25"/>
      <c r="ALZ41" s="25"/>
      <c r="AMA41" s="25"/>
      <c r="AMB41" s="25"/>
      <c r="AMC41" s="25"/>
      <c r="AMD41" s="25"/>
      <c r="AME41" s="25"/>
      <c r="AMF41" s="25"/>
      <c r="AMG41" s="25"/>
      <c r="AMH41" s="25"/>
      <c r="AMI41" s="0"/>
      <c r="AMJ41" s="0"/>
    </row>
    <row r="42" s="105" customFormat="true" ht="33" hidden="false" customHeight="true" outlineLevel="0" collapsed="false">
      <c r="A42" s="92"/>
      <c r="B42" s="99"/>
      <c r="C42" s="99"/>
      <c r="D42" s="99"/>
      <c r="E42" s="104"/>
      <c r="F42" s="104"/>
      <c r="G42" s="97"/>
      <c r="H42" s="104"/>
      <c r="I42" s="102"/>
      <c r="J42" s="102"/>
      <c r="K42" s="106"/>
      <c r="L42" s="107"/>
      <c r="M42" s="2"/>
      <c r="ALL42" s="25"/>
      <c r="ALM42" s="25"/>
      <c r="ALN42" s="25"/>
      <c r="ALO42" s="25"/>
      <c r="ALP42" s="25"/>
      <c r="ALQ42" s="25"/>
      <c r="ALR42" s="25"/>
      <c r="ALS42" s="25"/>
      <c r="ALT42" s="25"/>
      <c r="ALU42" s="25"/>
      <c r="ALV42" s="25"/>
      <c r="ALW42" s="25"/>
      <c r="ALX42" s="25"/>
      <c r="ALY42" s="25"/>
      <c r="ALZ42" s="25"/>
      <c r="AMA42" s="25"/>
      <c r="AMB42" s="25"/>
      <c r="AMC42" s="25"/>
      <c r="AMD42" s="25"/>
      <c r="AME42" s="25"/>
      <c r="AMF42" s="25"/>
      <c r="AMG42" s="25"/>
      <c r="AMH42" s="25"/>
      <c r="AMI42" s="0"/>
      <c r="AMJ42" s="0"/>
    </row>
    <row r="43" customFormat="false" ht="35.25" hidden="false" customHeight="true" outlineLevel="0" collapsed="false">
      <c r="A43" s="92"/>
      <c r="B43" s="99"/>
      <c r="C43" s="99"/>
      <c r="D43" s="99"/>
      <c r="E43" s="100"/>
      <c r="F43" s="101"/>
      <c r="G43" s="97"/>
      <c r="H43" s="101"/>
      <c r="I43" s="102"/>
      <c r="J43" s="102"/>
      <c r="K43" s="107"/>
      <c r="L43" s="107"/>
    </row>
    <row r="44" customFormat="false" ht="35.25" hidden="false" customHeight="true" outlineLevel="0" collapsed="false">
      <c r="A44" s="92"/>
      <c r="B44" s="99"/>
      <c r="C44" s="99"/>
      <c r="D44" s="99"/>
      <c r="E44" s="100"/>
      <c r="F44" s="101"/>
      <c r="G44" s="97"/>
      <c r="H44" s="101"/>
      <c r="I44" s="102"/>
      <c r="J44" s="102"/>
      <c r="K44" s="107"/>
      <c r="L44" s="107"/>
    </row>
    <row r="45" customFormat="false" ht="35.25" hidden="false" customHeight="true" outlineLevel="0" collapsed="false">
      <c r="A45" s="92"/>
      <c r="B45" s="99"/>
      <c r="C45" s="99"/>
      <c r="D45" s="99"/>
      <c r="E45" s="100"/>
      <c r="F45" s="101"/>
      <c r="G45" s="97"/>
      <c r="H45" s="101"/>
      <c r="I45" s="102"/>
      <c r="J45" s="102"/>
      <c r="K45" s="107"/>
      <c r="L45" s="107"/>
    </row>
    <row r="46" customFormat="false" ht="35.25" hidden="false" customHeight="true" outlineLevel="0" collapsed="false">
      <c r="A46" s="92"/>
      <c r="B46" s="99"/>
      <c r="C46" s="99"/>
      <c r="D46" s="99"/>
      <c r="E46" s="100"/>
      <c r="F46" s="101"/>
      <c r="G46" s="97"/>
      <c r="H46" s="101"/>
      <c r="I46" s="102"/>
      <c r="J46" s="102"/>
      <c r="K46" s="107"/>
      <c r="L46" s="107"/>
    </row>
    <row r="47" customFormat="false" ht="35.25" hidden="false" customHeight="true" outlineLevel="0" collapsed="false">
      <c r="A47" s="92"/>
      <c r="B47" s="99"/>
      <c r="C47" s="99"/>
      <c r="D47" s="99"/>
      <c r="E47" s="100"/>
      <c r="F47" s="101"/>
      <c r="G47" s="97"/>
      <c r="H47" s="101"/>
      <c r="I47" s="102"/>
      <c r="J47" s="102"/>
      <c r="K47" s="107"/>
      <c r="L47" s="107"/>
    </row>
    <row r="48" customFormat="false" ht="35.25" hidden="false" customHeight="true" outlineLevel="0" collapsed="false">
      <c r="A48" s="92"/>
      <c r="B48" s="99"/>
      <c r="C48" s="99"/>
      <c r="D48" s="99"/>
      <c r="E48" s="100"/>
      <c r="F48" s="101"/>
      <c r="G48" s="97"/>
      <c r="H48" s="101"/>
      <c r="I48" s="102"/>
      <c r="J48" s="102"/>
      <c r="K48" s="107"/>
      <c r="L48" s="107"/>
    </row>
    <row r="49" customFormat="false" ht="35.25" hidden="false" customHeight="true" outlineLevel="0" collapsed="false">
      <c r="A49" s="92"/>
      <c r="B49" s="99"/>
      <c r="C49" s="99"/>
      <c r="D49" s="99"/>
      <c r="E49" s="100"/>
      <c r="F49" s="101"/>
      <c r="G49" s="104"/>
      <c r="H49" s="101"/>
      <c r="I49" s="102"/>
      <c r="J49" s="102"/>
      <c r="K49" s="107"/>
      <c r="L49" s="108"/>
    </row>
    <row r="50" customFormat="false" ht="33.75" hidden="false" customHeight="true" outlineLevel="0" collapsed="false">
      <c r="A50" s="92"/>
      <c r="B50" s="99"/>
      <c r="C50" s="99"/>
      <c r="D50" s="99"/>
      <c r="E50" s="104"/>
      <c r="F50" s="104"/>
      <c r="G50" s="107"/>
      <c r="H50" s="104"/>
      <c r="I50" s="102"/>
      <c r="J50" s="102"/>
      <c r="K50" s="109"/>
      <c r="L50" s="106"/>
    </row>
    <row r="51" customFormat="false" ht="33" hidden="false" customHeight="true" outlineLevel="0" collapsed="false">
      <c r="A51" s="92"/>
      <c r="B51" s="99"/>
      <c r="C51" s="99"/>
      <c r="D51" s="99"/>
      <c r="E51" s="100"/>
      <c r="F51" s="100"/>
      <c r="G51" s="107"/>
      <c r="H51" s="100"/>
      <c r="I51" s="102"/>
      <c r="J51" s="102"/>
      <c r="K51" s="110"/>
      <c r="L51" s="110"/>
    </row>
    <row r="52" customFormat="false" ht="33" hidden="false" customHeight="true" outlineLevel="0" collapsed="false">
      <c r="A52" s="92"/>
      <c r="B52" s="99"/>
      <c r="C52" s="99"/>
      <c r="D52" s="99"/>
      <c r="E52" s="100"/>
      <c r="F52" s="100"/>
      <c r="G52" s="107"/>
      <c r="H52" s="100"/>
      <c r="I52" s="102"/>
      <c r="J52" s="102"/>
      <c r="K52" s="107"/>
      <c r="L52" s="107"/>
    </row>
    <row r="53" customFormat="false" ht="33" hidden="false" customHeight="true" outlineLevel="0" collapsed="false">
      <c r="A53" s="92"/>
      <c r="B53" s="99"/>
      <c r="C53" s="99"/>
      <c r="D53" s="99"/>
      <c r="E53" s="100"/>
      <c r="F53" s="100"/>
      <c r="G53" s="104"/>
      <c r="H53" s="100"/>
      <c r="I53" s="102"/>
      <c r="J53" s="102"/>
      <c r="K53" s="107"/>
      <c r="L53" s="107"/>
      <c r="M53" s="110"/>
    </row>
    <row r="54" customFormat="false" ht="35.25" hidden="false" customHeight="true" outlineLevel="0" collapsed="false">
      <c r="A54" s="92"/>
      <c r="B54" s="99"/>
      <c r="C54" s="99"/>
      <c r="D54" s="99"/>
      <c r="E54" s="104"/>
      <c r="F54" s="104"/>
      <c r="G54" s="107"/>
      <c r="H54" s="104"/>
      <c r="I54" s="111"/>
      <c r="J54" s="111"/>
      <c r="K54" s="109"/>
      <c r="L54" s="106"/>
      <c r="N54" s="112"/>
      <c r="O54" s="113"/>
      <c r="P54" s="21"/>
    </row>
    <row r="55" customFormat="false" ht="30.75" hidden="false" customHeight="true" outlineLevel="0" collapsed="false">
      <c r="A55" s="92"/>
      <c r="B55" s="99"/>
      <c r="C55" s="99"/>
      <c r="D55" s="99"/>
      <c r="E55" s="100"/>
      <c r="F55" s="24"/>
      <c r="G55" s="107"/>
      <c r="H55" s="24"/>
      <c r="K55" s="24"/>
      <c r="L55" s="24"/>
      <c r="N55" s="21"/>
      <c r="O55" s="113"/>
      <c r="P55" s="21"/>
    </row>
    <row r="56" customFormat="false" ht="33.75" hidden="false" customHeight="true" outlineLevel="0" collapsed="false">
      <c r="A56" s="92"/>
      <c r="B56" s="99"/>
      <c r="C56" s="99"/>
      <c r="D56" s="99"/>
      <c r="E56" s="100"/>
      <c r="F56" s="24"/>
      <c r="G56" s="114"/>
      <c r="H56" s="24"/>
      <c r="K56" s="24"/>
      <c r="L56" s="24"/>
      <c r="N56" s="21"/>
      <c r="O56" s="21"/>
      <c r="P56" s="21"/>
    </row>
    <row r="57" customFormat="false" ht="25.5" hidden="false" customHeight="true" outlineLevel="0" collapsed="false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</row>
    <row r="58" customFormat="false" ht="25.5" hidden="false" customHeight="tru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</row>
    <row r="59" customFormat="false" ht="25.5" hidden="false" customHeight="true" outlineLevel="0" collapsed="false">
      <c r="A59" s="114"/>
      <c r="B59" s="114"/>
      <c r="C59" s="114"/>
      <c r="D59" s="114"/>
      <c r="E59" s="114"/>
      <c r="F59" s="114"/>
      <c r="G59" s="2"/>
      <c r="H59" s="114"/>
      <c r="I59" s="114"/>
      <c r="J59" s="114"/>
      <c r="K59" s="114"/>
      <c r="L59" s="114"/>
    </row>
    <row r="60" customFormat="false" ht="25.5" hidden="false" customHeight="true" outlineLevel="0" collapsed="false">
      <c r="A60" s="2"/>
      <c r="D60" s="2"/>
      <c r="E60" s="2"/>
      <c r="G60" s="2"/>
    </row>
    <row r="61" customFormat="false" ht="25.5" hidden="false" customHeight="true" outlineLevel="0" collapsed="false">
      <c r="A61" s="2"/>
      <c r="D61" s="2"/>
      <c r="E61" s="2"/>
      <c r="G61" s="2"/>
    </row>
    <row r="62" customFormat="false" ht="25.5" hidden="false" customHeight="true" outlineLevel="0" collapsed="false">
      <c r="A62" s="2"/>
      <c r="D62" s="2"/>
      <c r="E62" s="2"/>
      <c r="G62" s="2"/>
      <c r="K62" s="98"/>
    </row>
    <row r="63" customFormat="false" ht="27.75" hidden="false" customHeight="true" outlineLevel="0" collapsed="false">
      <c r="A63" s="2"/>
      <c r="D63" s="2"/>
      <c r="E63" s="2"/>
      <c r="G63" s="2"/>
      <c r="K63" s="98"/>
      <c r="M63" s="105"/>
      <c r="N63" s="20"/>
      <c r="O63" s="20"/>
      <c r="P63" s="20"/>
    </row>
    <row r="64" customFormat="false" ht="29.25" hidden="false" customHeight="true" outlineLevel="0" collapsed="false">
      <c r="A64" s="2"/>
      <c r="D64" s="2"/>
      <c r="E64" s="2"/>
      <c r="G64" s="2"/>
      <c r="K64" s="115"/>
      <c r="L64" s="98"/>
      <c r="N64" s="116"/>
      <c r="O64" s="116"/>
      <c r="P64" s="117"/>
    </row>
    <row r="65" customFormat="false" ht="13.8" hidden="false" customHeight="false" outlineLevel="0" collapsed="false">
      <c r="A65" s="2"/>
      <c r="D65" s="2"/>
      <c r="E65" s="2"/>
      <c r="G65" s="2"/>
      <c r="K65" s="98"/>
      <c r="N65" s="94"/>
      <c r="O65" s="94"/>
      <c r="P65" s="117"/>
    </row>
    <row r="66" customFormat="false" ht="13.8" hidden="false" customHeight="false" outlineLevel="0" collapsed="false">
      <c r="A66" s="2"/>
      <c r="D66" s="2"/>
      <c r="E66" s="2"/>
      <c r="G66" s="2"/>
      <c r="N66" s="118"/>
      <c r="O66" s="118"/>
      <c r="P66" s="119"/>
    </row>
    <row r="67" customFormat="false" ht="22.5" hidden="false" customHeight="true" outlineLevel="0" collapsed="false">
      <c r="A67" s="2"/>
      <c r="D67" s="2"/>
      <c r="E67" s="2"/>
      <c r="G67" s="2"/>
      <c r="K67" s="120"/>
      <c r="L67" s="98"/>
    </row>
    <row r="68" customFormat="false" ht="22.5" hidden="false" customHeight="true" outlineLevel="0" collapsed="false">
      <c r="A68" s="2"/>
      <c r="D68" s="2"/>
      <c r="E68" s="2"/>
      <c r="G68" s="2"/>
    </row>
    <row r="69" customFormat="false" ht="22.5" hidden="false" customHeight="true" outlineLevel="0" collapsed="false">
      <c r="A69" s="2"/>
      <c r="D69" s="2"/>
      <c r="E69" s="2"/>
      <c r="G69" s="2"/>
    </row>
    <row r="70" customFormat="false" ht="22.5" hidden="false" customHeight="true" outlineLevel="0" collapsed="false">
      <c r="A70" s="2"/>
      <c r="D70" s="2"/>
      <c r="E70" s="2"/>
      <c r="G70" s="2"/>
      <c r="K70" s="121"/>
      <c r="L70" s="98"/>
    </row>
    <row r="71" customFormat="false" ht="22.5" hidden="false" customHeight="true" outlineLevel="0" collapsed="false">
      <c r="A71" s="2"/>
      <c r="D71" s="2"/>
      <c r="E71" s="2"/>
      <c r="G71" s="2"/>
      <c r="K71" s="122"/>
    </row>
    <row r="72" customFormat="false" ht="22.5" hidden="false" customHeight="true" outlineLevel="0" collapsed="false">
      <c r="A72" s="2"/>
      <c r="D72" s="2"/>
      <c r="E72" s="2"/>
      <c r="G72" s="2"/>
      <c r="K72" s="123"/>
    </row>
    <row r="73" customFormat="false" ht="22.5" hidden="false" customHeight="true" outlineLevel="0" collapsed="false">
      <c r="A73" s="2"/>
      <c r="D73" s="2"/>
      <c r="E73" s="2"/>
      <c r="G73" s="2"/>
      <c r="K73" s="124"/>
    </row>
    <row r="74" customFormat="false" ht="22.5" hidden="false" customHeight="true" outlineLevel="0" collapsed="false">
      <c r="A74" s="2"/>
      <c r="D74" s="2"/>
      <c r="E74" s="2"/>
      <c r="G74" s="2"/>
      <c r="K74" s="125"/>
    </row>
    <row r="75" customFormat="false" ht="22.5" hidden="false" customHeight="true" outlineLevel="0" collapsed="false">
      <c r="A75" s="2"/>
      <c r="D75" s="2"/>
      <c r="E75" s="2"/>
      <c r="G75" s="2"/>
    </row>
    <row r="76" customFormat="false" ht="22.5" hidden="false" customHeight="true" outlineLevel="0" collapsed="false">
      <c r="A76" s="2"/>
      <c r="D76" s="2"/>
      <c r="E76" s="2"/>
      <c r="G76" s="2"/>
      <c r="M76" s="20"/>
    </row>
    <row r="77" customFormat="false" ht="22.5" hidden="false" customHeight="true" outlineLevel="0" collapsed="false">
      <c r="A77" s="2"/>
      <c r="D77" s="2"/>
      <c r="E77" s="2"/>
      <c r="G77" s="2"/>
      <c r="L77" s="105"/>
      <c r="M77" s="24"/>
    </row>
    <row r="78" customFormat="false" ht="22.5" hidden="false" customHeight="true" outlineLevel="0" collapsed="false">
      <c r="A78" s="2"/>
      <c r="D78" s="2"/>
      <c r="E78" s="2"/>
      <c r="G78" s="2"/>
      <c r="K78" s="105"/>
      <c r="M78" s="126"/>
    </row>
    <row r="79" customFormat="false" ht="22.5" hidden="false" customHeight="true" outlineLevel="0" collapsed="false">
      <c r="A79" s="2"/>
      <c r="D79" s="2"/>
      <c r="E79" s="2"/>
      <c r="G79" s="2"/>
      <c r="M79" s="119"/>
    </row>
    <row r="80" customFormat="false" ht="22.5" hidden="false" customHeight="true" outlineLevel="0" collapsed="false">
      <c r="A80" s="2"/>
      <c r="D80" s="2"/>
      <c r="E80" s="2"/>
      <c r="G80" s="2"/>
      <c r="M80" s="119"/>
    </row>
    <row r="81" customFormat="false" ht="22.5" hidden="false" customHeight="true" outlineLevel="0" collapsed="false">
      <c r="A81" s="2"/>
      <c r="D81" s="2"/>
      <c r="E81" s="2"/>
      <c r="G81" s="2"/>
      <c r="M81" s="24"/>
    </row>
    <row r="82" customFormat="false" ht="22.5" hidden="false" customHeight="true" outlineLevel="0" collapsed="false">
      <c r="A82" s="2"/>
      <c r="D82" s="2"/>
      <c r="E82" s="2"/>
      <c r="G82" s="2"/>
      <c r="K82" s="127"/>
    </row>
    <row r="83" customFormat="false" ht="22.5" hidden="false" customHeight="true" outlineLevel="0" collapsed="false">
      <c r="A83" s="2"/>
      <c r="D83" s="2"/>
      <c r="E83" s="2"/>
      <c r="G83" s="2"/>
    </row>
    <row r="84" customFormat="false" ht="22.5" hidden="false" customHeight="true" outlineLevel="0" collapsed="false">
      <c r="A84" s="2"/>
      <c r="D84" s="2"/>
      <c r="E84" s="2"/>
      <c r="G84" s="2"/>
      <c r="L84" s="128"/>
    </row>
    <row r="85" customFormat="false" ht="22.5" hidden="false" customHeight="true" outlineLevel="0" collapsed="false">
      <c r="A85" s="2"/>
      <c r="D85" s="2"/>
      <c r="E85" s="2"/>
      <c r="G85" s="2"/>
      <c r="K85" s="127"/>
      <c r="L85" s="128"/>
    </row>
    <row r="86" customFormat="false" ht="22.5" hidden="false" customHeight="true" outlineLevel="0" collapsed="false">
      <c r="A86" s="2"/>
      <c r="D86" s="2"/>
      <c r="E86" s="2"/>
      <c r="G86" s="2"/>
      <c r="K86" s="127"/>
      <c r="L86" s="67"/>
    </row>
    <row r="87" customFormat="false" ht="22.5" hidden="false" customHeight="true" outlineLevel="0" collapsed="false">
      <c r="A87" s="2"/>
      <c r="D87" s="2"/>
      <c r="E87" s="2"/>
      <c r="G87" s="2"/>
      <c r="K87" s="127"/>
    </row>
    <row r="88" customFormat="false" ht="22.5" hidden="false" customHeight="true" outlineLevel="0" collapsed="false">
      <c r="A88" s="2"/>
      <c r="D88" s="2"/>
      <c r="E88" s="2"/>
      <c r="G88" s="2"/>
      <c r="K88" s="20"/>
    </row>
    <row r="89" customFormat="false" ht="13.8" hidden="false" customHeight="false" outlineLevel="0" collapsed="false">
      <c r="A89" s="2"/>
      <c r="D89" s="2"/>
      <c r="E89" s="2"/>
      <c r="G89" s="2"/>
      <c r="K89" s="127"/>
      <c r="L89" s="129"/>
    </row>
    <row r="90" customFormat="false" ht="19.5" hidden="false" customHeight="true" outlineLevel="0" collapsed="false">
      <c r="A90" s="2"/>
      <c r="D90" s="2"/>
      <c r="E90" s="2"/>
      <c r="G90" s="2"/>
      <c r="K90" s="127"/>
      <c r="O90" s="21"/>
      <c r="P90" s="21"/>
    </row>
    <row r="91" customFormat="false" ht="18" hidden="false" customHeight="true" outlineLevel="0" collapsed="false">
      <c r="A91" s="2"/>
      <c r="D91" s="2"/>
      <c r="E91" s="2"/>
      <c r="G91" s="2"/>
      <c r="O91" s="20"/>
      <c r="P91" s="20"/>
    </row>
    <row r="92" customFormat="false" ht="18" hidden="false" customHeight="true" outlineLevel="0" collapsed="false">
      <c r="A92" s="2"/>
      <c r="D92" s="2"/>
      <c r="E92" s="2"/>
      <c r="G92" s="2"/>
      <c r="O92" s="130"/>
      <c r="P92" s="130"/>
    </row>
    <row r="93" customFormat="false" ht="18" hidden="false" customHeight="true" outlineLevel="0" collapsed="false">
      <c r="A93" s="2"/>
      <c r="D93" s="2"/>
      <c r="E93" s="2"/>
      <c r="G93" s="2"/>
      <c r="O93" s="130"/>
      <c r="P93" s="130"/>
    </row>
    <row r="94" customFormat="false" ht="18.75" hidden="false" customHeight="true" outlineLevel="0" collapsed="false">
      <c r="A94" s="2"/>
      <c r="D94" s="2"/>
      <c r="E94" s="2"/>
      <c r="G94" s="2"/>
      <c r="O94" s="21"/>
      <c r="P94" s="21"/>
    </row>
    <row r="95" customFormat="false" ht="13.8" hidden="false" customHeight="false" outlineLevel="0" collapsed="false">
      <c r="A95" s="2"/>
      <c r="D95" s="2"/>
      <c r="E95" s="2"/>
      <c r="G95" s="2"/>
    </row>
    <row r="96" customFormat="false" ht="13.8" hidden="false" customHeight="false" outlineLevel="0" collapsed="false">
      <c r="A96" s="2"/>
      <c r="D96" s="2"/>
      <c r="E96" s="2"/>
      <c r="G96" s="2"/>
    </row>
    <row r="97" customFormat="false" ht="13.8" hidden="false" customHeight="false" outlineLevel="0" collapsed="false">
      <c r="A97" s="2"/>
      <c r="D97" s="2"/>
      <c r="E97" s="2"/>
      <c r="G97" s="2"/>
    </row>
    <row r="98" customFormat="false" ht="13.8" hidden="false" customHeight="false" outlineLevel="0" collapsed="false">
      <c r="A98" s="2"/>
      <c r="D98" s="2"/>
      <c r="E98" s="2"/>
      <c r="G98" s="2"/>
    </row>
    <row r="99" customFormat="false" ht="13.8" hidden="false" customHeight="false" outlineLevel="0" collapsed="false">
      <c r="A99" s="2"/>
      <c r="D99" s="2"/>
      <c r="E99" s="2"/>
      <c r="G99" s="2"/>
    </row>
    <row r="100" customFormat="false" ht="13.8" hidden="false" customHeight="false" outlineLevel="0" collapsed="false">
      <c r="A100" s="2"/>
      <c r="D100" s="2"/>
      <c r="E100" s="2"/>
      <c r="G100" s="2"/>
    </row>
    <row r="101" customFormat="false" ht="13.8" hidden="false" customHeight="false" outlineLevel="0" collapsed="false">
      <c r="A101" s="2"/>
      <c r="D101" s="2"/>
      <c r="E101" s="2"/>
      <c r="G101" s="2"/>
      <c r="L101" s="20"/>
    </row>
    <row r="102" customFormat="false" ht="13.8" hidden="false" customHeight="false" outlineLevel="0" collapsed="false">
      <c r="A102" s="2"/>
      <c r="D102" s="2"/>
      <c r="E102" s="2"/>
      <c r="G102" s="2"/>
      <c r="K102" s="20"/>
      <c r="L102" s="24"/>
    </row>
    <row r="103" customFormat="false" ht="13.8" hidden="false" customHeight="false" outlineLevel="0" collapsed="false">
      <c r="A103" s="2"/>
      <c r="D103" s="2"/>
      <c r="E103" s="2"/>
      <c r="G103" s="2"/>
      <c r="K103" s="94"/>
      <c r="L103" s="126"/>
    </row>
    <row r="104" customFormat="false" ht="13.8" hidden="false" customHeight="false" outlineLevel="0" collapsed="false">
      <c r="A104" s="2"/>
      <c r="D104" s="2"/>
      <c r="E104" s="2"/>
      <c r="G104" s="2"/>
      <c r="K104" s="126"/>
      <c r="L104" s="119"/>
    </row>
    <row r="105" customFormat="false" ht="13.8" hidden="false" customHeight="false" outlineLevel="0" collapsed="false">
      <c r="A105" s="2"/>
      <c r="D105" s="2"/>
      <c r="E105" s="2"/>
      <c r="G105" s="2"/>
      <c r="K105" s="119"/>
      <c r="L105" s="119"/>
    </row>
    <row r="106" customFormat="false" ht="13.8" hidden="false" customHeight="false" outlineLevel="0" collapsed="false">
      <c r="A106" s="2"/>
      <c r="D106" s="2"/>
      <c r="E106" s="2"/>
      <c r="G106" s="2"/>
      <c r="K106" s="119"/>
      <c r="L106" s="24"/>
    </row>
    <row r="107" customFormat="false" ht="13.8" hidden="false" customHeight="false" outlineLevel="0" collapsed="false">
      <c r="A107" s="2"/>
      <c r="D107" s="2"/>
      <c r="E107" s="2"/>
      <c r="G107" s="2"/>
      <c r="K107" s="94"/>
    </row>
    <row r="108" customFormat="false" ht="13.8" hidden="false" customHeight="false" outlineLevel="0" collapsed="false">
      <c r="A108" s="2"/>
      <c r="D108" s="2"/>
      <c r="E108" s="2"/>
      <c r="G108" s="2"/>
    </row>
    <row r="109" customFormat="false" ht="13.8" hidden="false" customHeight="false" outlineLevel="0" collapsed="false">
      <c r="A109" s="2"/>
      <c r="D109" s="2"/>
      <c r="E109" s="2"/>
      <c r="G109" s="2"/>
    </row>
    <row r="110" customFormat="false" ht="13.8" hidden="false" customHeight="false" outlineLevel="0" collapsed="false">
      <c r="A110" s="2"/>
      <c r="D110" s="2"/>
      <c r="E110" s="2"/>
      <c r="G110" s="2"/>
    </row>
    <row r="111" customFormat="false" ht="13.8" hidden="false" customHeight="false" outlineLevel="0" collapsed="false">
      <c r="A111" s="2"/>
      <c r="D111" s="2"/>
      <c r="E111" s="2"/>
      <c r="G111" s="2"/>
    </row>
    <row r="112" customFormat="false" ht="13.8" hidden="false" customHeight="false" outlineLevel="0" collapsed="false">
      <c r="A112" s="2"/>
      <c r="D112" s="2"/>
      <c r="E112" s="2"/>
      <c r="G112" s="2"/>
    </row>
    <row r="113" customFormat="false" ht="13.8" hidden="false" customHeight="false" outlineLevel="0" collapsed="false">
      <c r="A113" s="2"/>
      <c r="D113" s="2"/>
      <c r="E113" s="2"/>
      <c r="G113" s="2"/>
    </row>
    <row r="114" customFormat="false" ht="13.8" hidden="false" customHeight="false" outlineLevel="0" collapsed="false">
      <c r="A114" s="2"/>
      <c r="D114" s="2"/>
      <c r="E114" s="2"/>
      <c r="G114" s="2"/>
    </row>
    <row r="115" customFormat="false" ht="13.8" hidden="false" customHeight="false" outlineLevel="0" collapsed="false">
      <c r="A115" s="2"/>
      <c r="D115" s="2"/>
      <c r="E115" s="2"/>
      <c r="G115" s="2"/>
    </row>
    <row r="116" customFormat="false" ht="13.8" hidden="false" customHeight="false" outlineLevel="0" collapsed="false">
      <c r="A116" s="2"/>
      <c r="D116" s="2"/>
      <c r="E116" s="2"/>
      <c r="G116" s="2"/>
    </row>
    <row r="117" customFormat="false" ht="13.8" hidden="false" customHeight="false" outlineLevel="0" collapsed="false">
      <c r="A117" s="2"/>
      <c r="D117" s="2"/>
      <c r="E117" s="2"/>
      <c r="G117" s="2"/>
    </row>
    <row r="118" customFormat="false" ht="13.8" hidden="false" customHeight="false" outlineLevel="0" collapsed="false">
      <c r="A118" s="2"/>
      <c r="D118" s="2"/>
      <c r="E118" s="2"/>
      <c r="G118" s="2"/>
    </row>
    <row r="119" customFormat="false" ht="13.8" hidden="false" customHeight="false" outlineLevel="0" collapsed="false">
      <c r="A119" s="2"/>
      <c r="D119" s="2"/>
      <c r="E119" s="2"/>
      <c r="G119" s="2"/>
    </row>
    <row r="120" customFormat="false" ht="13.8" hidden="false" customHeight="false" outlineLevel="0" collapsed="false">
      <c r="A120" s="2"/>
      <c r="D120" s="2"/>
      <c r="E120" s="2"/>
      <c r="G120" s="2"/>
    </row>
    <row r="121" customFormat="false" ht="13.8" hidden="false" customHeight="false" outlineLevel="0" collapsed="false">
      <c r="A121" s="2"/>
      <c r="D121" s="2"/>
      <c r="E121" s="2"/>
      <c r="G121" s="2"/>
    </row>
    <row r="122" customFormat="false" ht="13.8" hidden="false" customHeight="false" outlineLevel="0" collapsed="false">
      <c r="A122" s="2"/>
      <c r="D122" s="2"/>
      <c r="E122" s="2"/>
      <c r="G122" s="2"/>
    </row>
    <row r="123" customFormat="false" ht="13.8" hidden="false" customHeight="false" outlineLevel="0" collapsed="false">
      <c r="A123" s="2"/>
      <c r="D123" s="2"/>
      <c r="E123" s="2"/>
      <c r="G123" s="2"/>
    </row>
    <row r="124" customFormat="false" ht="13.8" hidden="false" customHeight="false" outlineLevel="0" collapsed="false">
      <c r="A124" s="2"/>
      <c r="D124" s="2"/>
      <c r="E124" s="2"/>
      <c r="G124" s="2"/>
    </row>
    <row r="125" customFormat="false" ht="13.8" hidden="false" customHeight="false" outlineLevel="0" collapsed="false">
      <c r="A125" s="2"/>
      <c r="D125" s="2"/>
      <c r="E125" s="2"/>
      <c r="G125" s="2"/>
    </row>
    <row r="126" customFormat="false" ht="13.8" hidden="false" customHeight="false" outlineLevel="0" collapsed="false">
      <c r="A126" s="2"/>
      <c r="D126" s="2"/>
      <c r="E126" s="2"/>
      <c r="G126" s="2"/>
    </row>
    <row r="127" customFormat="false" ht="13.8" hidden="false" customHeight="false" outlineLevel="0" collapsed="false">
      <c r="A127" s="2"/>
      <c r="D127" s="2"/>
      <c r="E127" s="2"/>
      <c r="G127" s="2"/>
    </row>
    <row r="128" customFormat="false" ht="13.8" hidden="false" customHeight="false" outlineLevel="0" collapsed="false">
      <c r="A128" s="2"/>
      <c r="D128" s="2"/>
      <c r="E128" s="2"/>
      <c r="G128" s="2"/>
    </row>
    <row r="129" customFormat="false" ht="13.8" hidden="false" customHeight="false" outlineLevel="0" collapsed="false">
      <c r="A129" s="2"/>
      <c r="D129" s="2"/>
      <c r="E129" s="2"/>
      <c r="G129" s="2"/>
    </row>
    <row r="130" customFormat="false" ht="13.8" hidden="false" customHeight="false" outlineLevel="0" collapsed="false">
      <c r="A130" s="2"/>
      <c r="D130" s="2"/>
      <c r="E130" s="2"/>
      <c r="G130" s="2"/>
    </row>
    <row r="131" customFormat="false" ht="13.8" hidden="false" customHeight="false" outlineLevel="0" collapsed="false">
      <c r="A131" s="2"/>
      <c r="D131" s="2"/>
      <c r="E131" s="2"/>
      <c r="G131" s="2"/>
    </row>
    <row r="132" customFormat="false" ht="13.8" hidden="false" customHeight="false" outlineLevel="0" collapsed="false">
      <c r="A132" s="2"/>
      <c r="D132" s="2"/>
      <c r="E132" s="2"/>
      <c r="G132" s="2"/>
    </row>
    <row r="133" customFormat="false" ht="13.8" hidden="false" customHeight="false" outlineLevel="0" collapsed="false">
      <c r="A133" s="2"/>
      <c r="D133" s="2"/>
      <c r="E133" s="2"/>
      <c r="G133" s="2"/>
    </row>
    <row r="134" customFormat="false" ht="13.8" hidden="false" customHeight="false" outlineLevel="0" collapsed="false">
      <c r="A134" s="2"/>
      <c r="D134" s="2"/>
      <c r="E134" s="2"/>
      <c r="G134" s="2"/>
    </row>
    <row r="135" customFormat="false" ht="13.8" hidden="false" customHeight="false" outlineLevel="0" collapsed="false">
      <c r="A135" s="2"/>
      <c r="D135" s="2"/>
      <c r="E135" s="2"/>
      <c r="G135" s="2"/>
    </row>
    <row r="136" customFormat="false" ht="13.8" hidden="false" customHeight="false" outlineLevel="0" collapsed="false">
      <c r="A136" s="2"/>
      <c r="D136" s="2"/>
      <c r="E136" s="2"/>
      <c r="G136" s="2"/>
    </row>
    <row r="137" customFormat="false" ht="13.8" hidden="false" customHeight="false" outlineLevel="0" collapsed="false">
      <c r="A137" s="2"/>
      <c r="D137" s="2"/>
      <c r="E137" s="2"/>
      <c r="G137" s="2"/>
    </row>
    <row r="138" customFormat="false" ht="13.8" hidden="false" customHeight="false" outlineLevel="0" collapsed="false">
      <c r="A138" s="2"/>
      <c r="D138" s="2"/>
      <c r="E138" s="2"/>
      <c r="G138" s="2"/>
    </row>
    <row r="139" customFormat="false" ht="13.8" hidden="false" customHeight="false" outlineLevel="0" collapsed="false">
      <c r="A139" s="2"/>
      <c r="D139" s="2"/>
      <c r="E139" s="2"/>
      <c r="G139" s="2"/>
      <c r="L139" s="131"/>
    </row>
    <row r="140" customFormat="false" ht="13.8" hidden="false" customHeight="false" outlineLevel="0" collapsed="false">
      <c r="A140" s="2"/>
      <c r="D140" s="2"/>
      <c r="E140" s="2"/>
      <c r="G140" s="2"/>
      <c r="L140" s="115"/>
    </row>
    <row r="141" customFormat="false" ht="13.8" hidden="false" customHeight="false" outlineLevel="0" collapsed="false">
      <c r="A141" s="2"/>
      <c r="D141" s="2"/>
      <c r="E141" s="2"/>
      <c r="G141" s="2"/>
    </row>
    <row r="142" customFormat="false" ht="13.8" hidden="false" customHeight="false" outlineLevel="0" collapsed="false">
      <c r="A142" s="2"/>
      <c r="D142" s="2"/>
      <c r="E142" s="2"/>
      <c r="G142" s="2"/>
    </row>
    <row r="143" customFormat="false" ht="13.8" hidden="false" customHeight="false" outlineLevel="0" collapsed="false">
      <c r="A143" s="2"/>
      <c r="D143" s="2"/>
      <c r="E143" s="2"/>
      <c r="G143" s="2"/>
      <c r="L143" s="20"/>
    </row>
    <row r="144" customFormat="false" ht="13.8" hidden="false" customHeight="false" outlineLevel="0" collapsed="false">
      <c r="A144" s="2"/>
      <c r="D144" s="2"/>
      <c r="E144" s="2"/>
    </row>
  </sheetData>
  <mergeCells count="57">
    <mergeCell ref="A2:O2"/>
    <mergeCell ref="A3:O3"/>
    <mergeCell ref="I4:O4"/>
    <mergeCell ref="L5:O5"/>
    <mergeCell ref="A6:D6"/>
    <mergeCell ref="K6:O6"/>
    <mergeCell ref="B7:D7"/>
    <mergeCell ref="K7:O7"/>
    <mergeCell ref="B8:D8"/>
    <mergeCell ref="K8:O8"/>
    <mergeCell ref="B9:D9"/>
    <mergeCell ref="H9:H10"/>
    <mergeCell ref="J9:J10"/>
    <mergeCell ref="K9:O10"/>
    <mergeCell ref="B10:D10"/>
    <mergeCell ref="B11:D11"/>
    <mergeCell ref="K11:O11"/>
    <mergeCell ref="B12:D12"/>
    <mergeCell ref="K12:O12"/>
    <mergeCell ref="B13:D13"/>
    <mergeCell ref="K13:O13"/>
    <mergeCell ref="B14:D14"/>
    <mergeCell ref="K14:O14"/>
    <mergeCell ref="B15:D15"/>
    <mergeCell ref="I15:I16"/>
    <mergeCell ref="K15:O15"/>
    <mergeCell ref="B16:D16"/>
    <mergeCell ref="K16:O16"/>
    <mergeCell ref="B17:D17"/>
    <mergeCell ref="K17:O17"/>
    <mergeCell ref="B18:D18"/>
    <mergeCell ref="K18:O18"/>
    <mergeCell ref="B19:D19"/>
    <mergeCell ref="K19:O19"/>
    <mergeCell ref="B20:D20"/>
    <mergeCell ref="K20:O20"/>
    <mergeCell ref="B21:D21"/>
    <mergeCell ref="K21:O21"/>
    <mergeCell ref="B22:D22"/>
    <mergeCell ref="K22:O22"/>
    <mergeCell ref="B23:D23"/>
    <mergeCell ref="K23:O23"/>
    <mergeCell ref="B24:D24"/>
    <mergeCell ref="K24:O24"/>
    <mergeCell ref="B25:D25"/>
    <mergeCell ref="K25:O25"/>
    <mergeCell ref="B26:D26"/>
    <mergeCell ref="K26:O26"/>
    <mergeCell ref="B27:D27"/>
    <mergeCell ref="K27:O27"/>
    <mergeCell ref="B28:D28"/>
    <mergeCell ref="K28:O28"/>
    <mergeCell ref="A29:O29"/>
    <mergeCell ref="C31:F31"/>
    <mergeCell ref="I31:L31"/>
    <mergeCell ref="N66:O66"/>
    <mergeCell ref="L84:L85"/>
  </mergeCells>
  <printOptions headings="false" gridLines="false" gridLinesSet="true" horizontalCentered="true" verticalCentered="true"/>
  <pageMargins left="0.0798611111111111" right="0.120138888888889" top="0.0597222222222222" bottom="0.179861111111111" header="0.511811023622047" footer="0.0798611111111111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/>
    <oddFooter>&amp;C&amp;"Arial,Regular"Page &amp;P</oddFooter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43"/>
  <sheetViews>
    <sheetView showFormulas="false" showGridLines="true" showRowColHeaders="true" showZeros="true" rightToLeft="true" tabSelected="false" showOutlineSymbols="true" defaultGridColor="true" view="pageBreakPreview" topLeftCell="A1" colorId="64" zoomScale="75" zoomScaleNormal="95" zoomScalePageLayoutView="75" workbookViewId="0">
      <selection pane="topLeft" activeCell="E8" activeCellId="0" sqref="E8"/>
    </sheetView>
  </sheetViews>
  <sheetFormatPr defaultColWidth="9.2421875" defaultRowHeight="13.8" zeroHeight="false" outlineLevelRow="0" outlineLevelCol="0"/>
  <cols>
    <col collapsed="false" customWidth="true" hidden="false" outlineLevel="0" max="1" min="1" style="20" width="8.08"/>
    <col collapsed="false" customWidth="true" hidden="false" outlineLevel="0" max="2" min="2" style="2" width="8.67"/>
    <col collapsed="false" customWidth="true" hidden="false" outlineLevel="0" max="3" min="3" style="2" width="10.69"/>
    <col collapsed="false" customWidth="true" hidden="false" outlineLevel="0" max="4" min="4" style="21" width="39.02"/>
    <col collapsed="false" customWidth="true" hidden="false" outlineLevel="0" max="7" min="5" style="23" width="24.27"/>
    <col collapsed="false" customWidth="true" hidden="false" outlineLevel="0" max="8" min="8" style="22" width="24.27"/>
    <col collapsed="false" customWidth="true" hidden="false" outlineLevel="0" max="9" min="9" style="2" width="15.31"/>
    <col collapsed="false" customWidth="true" hidden="false" outlineLevel="0" max="10" min="10" style="2" width="5.93"/>
    <col collapsed="false" customWidth="true" hidden="false" outlineLevel="0" max="13" min="11" style="2" width="7.81"/>
    <col collapsed="false" customWidth="true" hidden="false" outlineLevel="0" max="14" min="14" style="2" width="56.06"/>
    <col collapsed="false" customWidth="false" hidden="false" outlineLevel="0" max="1024" min="15" style="2" width="9.25"/>
  </cols>
  <sheetData>
    <row r="1" customFormat="false" ht="1.5" hidden="false" customHeight="true" outlineLevel="0" collapsed="false">
      <c r="A1" s="26"/>
      <c r="B1" s="27"/>
      <c r="C1" s="27"/>
      <c r="D1" s="28"/>
      <c r="E1" s="30"/>
      <c r="F1" s="30"/>
      <c r="G1" s="30"/>
      <c r="H1" s="29"/>
      <c r="I1" s="27"/>
      <c r="J1" s="27"/>
      <c r="K1" s="32"/>
    </row>
    <row r="2" customFormat="false" ht="29.25" hidden="false" customHeight="true" outlineLevel="0" collapsed="false">
      <c r="A2" s="33" t="str">
        <f aca="false">'خلاصه مالی'!A2</f>
        <v>پروژه .......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  <c r="P2" s="34"/>
    </row>
    <row r="3" customFormat="false" ht="24" hidden="false" customHeight="true" outlineLevel="0" collapsed="false">
      <c r="A3" s="132" t="s">
        <v>45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36"/>
      <c r="P3" s="36"/>
    </row>
    <row r="4" customFormat="false" ht="21" hidden="false" customHeight="true" outlineLevel="0" collapsed="false">
      <c r="A4" s="133" t="s">
        <v>46</v>
      </c>
      <c r="B4" s="110"/>
      <c r="C4" s="116"/>
      <c r="D4" s="41"/>
      <c r="E4" s="41"/>
      <c r="F4" s="41"/>
      <c r="G4" s="41"/>
      <c r="H4" s="41"/>
      <c r="I4" s="134" t="str">
        <f aca="false">روکش!F5</f>
        <v>شماره قرارداد :</v>
      </c>
      <c r="J4" s="134"/>
      <c r="K4" s="134"/>
      <c r="L4" s="134"/>
      <c r="M4" s="134"/>
      <c r="N4" s="134"/>
      <c r="O4" s="43"/>
      <c r="P4" s="43"/>
    </row>
    <row r="5" customFormat="false" ht="18.75" hidden="false" customHeight="true" outlineLevel="0" collapsed="false">
      <c r="A5" s="133" t="str">
        <f aca="false">'خلاصه مالی'!A5</f>
        <v>پیمانکار: آقای</v>
      </c>
      <c r="B5" s="110"/>
      <c r="C5" s="44"/>
      <c r="D5" s="44"/>
      <c r="E5" s="44"/>
      <c r="F5" s="44"/>
      <c r="G5" s="44"/>
      <c r="H5" s="44"/>
      <c r="I5" s="134" t="str">
        <f aca="false">'خلاصه مالی'!L5</f>
        <v>شماره وضعیت : 2</v>
      </c>
      <c r="J5" s="134"/>
      <c r="K5" s="134"/>
      <c r="L5" s="134"/>
      <c r="M5" s="134"/>
      <c r="N5" s="134"/>
      <c r="O5" s="43"/>
      <c r="P5" s="43"/>
    </row>
    <row r="6" customFormat="false" ht="22.5" hidden="false" customHeight="true" outlineLevel="0" collapsed="false">
      <c r="A6" s="135" t="str">
        <f aca="false">'خلاصه مالی'!A6</f>
        <v>موضوع قرارداد: اجرای رنگ آمیزی سقف اکسپوز و تورکشی و ماستیک </v>
      </c>
      <c r="B6" s="135"/>
      <c r="C6" s="135"/>
      <c r="D6" s="135"/>
      <c r="E6" s="135"/>
      <c r="F6" s="135"/>
      <c r="G6" s="135"/>
      <c r="H6" s="136"/>
      <c r="I6" s="136"/>
      <c r="J6" s="137"/>
      <c r="K6" s="138" t="str">
        <f aca="false">'خلاصه مالی'!K6</f>
        <v>تاریخ بررسی :</v>
      </c>
      <c r="L6" s="138"/>
      <c r="M6" s="138"/>
      <c r="N6" s="138"/>
      <c r="O6" s="50"/>
      <c r="P6" s="50"/>
    </row>
    <row r="7" customFormat="false" ht="83.25" hidden="false" customHeight="true" outlineLevel="0" collapsed="false">
      <c r="A7" s="51" t="s">
        <v>13</v>
      </c>
      <c r="B7" s="52" t="s">
        <v>14</v>
      </c>
      <c r="C7" s="52"/>
      <c r="D7" s="52"/>
      <c r="E7" s="53" t="s">
        <v>47</v>
      </c>
      <c r="F7" s="53" t="s">
        <v>48</v>
      </c>
      <c r="G7" s="53" t="s">
        <v>49</v>
      </c>
      <c r="H7" s="53" t="s">
        <v>50</v>
      </c>
      <c r="I7" s="52" t="s">
        <v>16</v>
      </c>
      <c r="J7" s="56" t="s">
        <v>20</v>
      </c>
      <c r="K7" s="56"/>
      <c r="L7" s="56"/>
      <c r="M7" s="56"/>
      <c r="N7" s="56"/>
    </row>
    <row r="8" customFormat="false" ht="30.75" hidden="false" customHeight="true" outlineLevel="0" collapsed="false">
      <c r="A8" s="139" t="s">
        <v>21</v>
      </c>
      <c r="B8" s="58" t="str">
        <f aca="false">ریزمتره!B9</f>
        <v>دیوارهای جانبی W4</v>
      </c>
      <c r="C8" s="58"/>
      <c r="D8" s="58"/>
      <c r="E8" s="140" t="n">
        <v>1</v>
      </c>
      <c r="F8" s="61" t="n">
        <v>1</v>
      </c>
      <c r="G8" s="141" t="n">
        <f aca="false">ریزمتره!M9</f>
        <v>0</v>
      </c>
      <c r="H8" s="141" t="n">
        <f aca="false">G8*F8*E8</f>
        <v>0</v>
      </c>
      <c r="I8" s="142" t="str">
        <f aca="false">ریزمتره!E9</f>
        <v>متر مربع</v>
      </c>
      <c r="J8" s="143"/>
      <c r="K8" s="143"/>
      <c r="L8" s="143"/>
      <c r="M8" s="143"/>
      <c r="N8" s="143"/>
    </row>
    <row r="9" customFormat="false" ht="30.75" hidden="false" customHeight="true" outlineLevel="0" collapsed="false">
      <c r="A9" s="139" t="s">
        <v>26</v>
      </c>
      <c r="B9" s="58" t="str">
        <f aca="false">ریزمتره!B10</f>
        <v>دیواره جانبی W2</v>
      </c>
      <c r="C9" s="58"/>
      <c r="D9" s="58"/>
      <c r="E9" s="140" t="n">
        <v>1</v>
      </c>
      <c r="F9" s="61" t="n">
        <v>1</v>
      </c>
      <c r="G9" s="141" t="n">
        <f aca="false">ریزمتره!M10</f>
        <v>0</v>
      </c>
      <c r="H9" s="144" t="n">
        <f aca="false">G9*F9*E9</f>
        <v>0</v>
      </c>
      <c r="I9" s="145" t="str">
        <f aca="false">ریزمتره!E10</f>
        <v>متر مربع</v>
      </c>
      <c r="J9" s="146"/>
      <c r="K9" s="146"/>
      <c r="L9" s="146"/>
      <c r="M9" s="146"/>
      <c r="N9" s="146"/>
    </row>
    <row r="10" customFormat="false" ht="30.75" hidden="false" customHeight="true" outlineLevel="0" collapsed="false">
      <c r="A10" s="139" t="s">
        <v>28</v>
      </c>
      <c r="B10" s="58" t="str">
        <f aca="false">ریزمتره!B11</f>
        <v>ستونها</v>
      </c>
      <c r="C10" s="58"/>
      <c r="D10" s="58"/>
      <c r="E10" s="140" t="n">
        <v>1</v>
      </c>
      <c r="F10" s="61" t="n">
        <v>1</v>
      </c>
      <c r="G10" s="141" t="n">
        <f aca="false">ریزمتره!M11</f>
        <v>0</v>
      </c>
      <c r="H10" s="144" t="n">
        <f aca="false">G10*F10*E10</f>
        <v>0</v>
      </c>
      <c r="I10" s="145" t="str">
        <f aca="false">ریزمتره!E11</f>
        <v>متر مربع</v>
      </c>
      <c r="J10" s="147"/>
      <c r="K10" s="147"/>
      <c r="L10" s="147"/>
      <c r="M10" s="147"/>
      <c r="N10" s="147"/>
      <c r="O10" s="67"/>
    </row>
    <row r="11" customFormat="false" ht="30.75" hidden="false" customHeight="true" outlineLevel="0" collapsed="false">
      <c r="A11" s="139" t="s">
        <v>30</v>
      </c>
      <c r="B11" s="58"/>
      <c r="C11" s="58"/>
      <c r="D11" s="58"/>
      <c r="E11" s="140"/>
      <c r="F11" s="61"/>
      <c r="G11" s="141"/>
      <c r="H11" s="144"/>
      <c r="I11" s="145"/>
      <c r="J11" s="148"/>
      <c r="K11" s="149"/>
      <c r="L11" s="149"/>
      <c r="M11" s="149"/>
      <c r="N11" s="149"/>
      <c r="O11" s="70"/>
    </row>
    <row r="12" customFormat="false" ht="30.75" hidden="false" customHeight="true" outlineLevel="0" collapsed="false">
      <c r="A12" s="139" t="s">
        <v>31</v>
      </c>
      <c r="B12" s="58"/>
      <c r="C12" s="58"/>
      <c r="D12" s="58"/>
      <c r="E12" s="140"/>
      <c r="F12" s="61"/>
      <c r="G12" s="141"/>
      <c r="H12" s="144"/>
      <c r="I12" s="145"/>
      <c r="J12" s="148"/>
      <c r="K12" s="148"/>
      <c r="L12" s="148"/>
      <c r="M12" s="148"/>
      <c r="N12" s="148"/>
    </row>
    <row r="13" customFormat="false" ht="30.75" hidden="false" customHeight="true" outlineLevel="0" collapsed="false">
      <c r="A13" s="139" t="s">
        <v>32</v>
      </c>
      <c r="B13" s="58"/>
      <c r="C13" s="58"/>
      <c r="D13" s="58"/>
      <c r="E13" s="140"/>
      <c r="F13" s="61"/>
      <c r="G13" s="141"/>
      <c r="H13" s="144"/>
      <c r="I13" s="145"/>
      <c r="J13" s="148"/>
      <c r="K13" s="150"/>
      <c r="L13" s="150"/>
      <c r="M13" s="150"/>
      <c r="N13" s="150"/>
      <c r="O13" s="70"/>
    </row>
    <row r="14" customFormat="false" ht="30.75" hidden="false" customHeight="true" outlineLevel="0" collapsed="false">
      <c r="A14" s="139" t="s">
        <v>33</v>
      </c>
      <c r="B14" s="58"/>
      <c r="C14" s="58"/>
      <c r="D14" s="58"/>
      <c r="E14" s="140"/>
      <c r="F14" s="61"/>
      <c r="G14" s="141"/>
      <c r="H14" s="144"/>
      <c r="I14" s="145"/>
      <c r="J14" s="148"/>
      <c r="K14" s="146"/>
      <c r="L14" s="146"/>
      <c r="M14" s="146"/>
      <c r="N14" s="146"/>
      <c r="O14" s="70"/>
    </row>
    <row r="15" customFormat="false" ht="30.75" hidden="false" customHeight="true" outlineLevel="0" collapsed="false">
      <c r="A15" s="139" t="s">
        <v>34</v>
      </c>
      <c r="B15" s="58"/>
      <c r="C15" s="58"/>
      <c r="D15" s="58"/>
      <c r="E15" s="140"/>
      <c r="F15" s="61"/>
      <c r="G15" s="141"/>
      <c r="H15" s="144"/>
      <c r="I15" s="145"/>
      <c r="J15" s="148"/>
      <c r="K15" s="150"/>
      <c r="L15" s="150"/>
      <c r="M15" s="150"/>
      <c r="N15" s="150"/>
      <c r="O15" s="70"/>
    </row>
    <row r="16" customFormat="false" ht="30.75" hidden="false" customHeight="true" outlineLevel="0" collapsed="false">
      <c r="A16" s="139" t="s">
        <v>35</v>
      </c>
      <c r="B16" s="58"/>
      <c r="C16" s="58"/>
      <c r="D16" s="58"/>
      <c r="E16" s="151"/>
      <c r="F16" s="72"/>
      <c r="G16" s="141"/>
      <c r="H16" s="141"/>
      <c r="I16" s="145"/>
      <c r="J16" s="148"/>
      <c r="K16" s="146"/>
      <c r="L16" s="146"/>
      <c r="M16" s="146"/>
      <c r="N16" s="146"/>
      <c r="O16" s="70"/>
    </row>
    <row r="17" customFormat="false" ht="30.75" hidden="false" customHeight="true" outlineLevel="0" collapsed="false">
      <c r="A17" s="139" t="s">
        <v>36</v>
      </c>
      <c r="B17" s="58"/>
      <c r="C17" s="58"/>
      <c r="D17" s="58"/>
      <c r="E17" s="151"/>
      <c r="F17" s="72"/>
      <c r="G17" s="141"/>
      <c r="H17" s="141"/>
      <c r="I17" s="145"/>
      <c r="J17" s="148"/>
      <c r="K17" s="146"/>
      <c r="L17" s="146"/>
      <c r="M17" s="146"/>
      <c r="N17" s="146"/>
      <c r="O17" s="70"/>
    </row>
    <row r="18" customFormat="false" ht="30.75" hidden="false" customHeight="true" outlineLevel="0" collapsed="false">
      <c r="A18" s="139" t="s">
        <v>37</v>
      </c>
      <c r="B18" s="58"/>
      <c r="C18" s="58"/>
      <c r="D18" s="58"/>
      <c r="E18" s="151"/>
      <c r="F18" s="72"/>
      <c r="G18" s="141"/>
      <c r="H18" s="141"/>
      <c r="I18" s="145"/>
      <c r="J18" s="148"/>
      <c r="K18" s="146"/>
      <c r="L18" s="146"/>
      <c r="M18" s="146"/>
      <c r="N18" s="146"/>
      <c r="O18" s="70"/>
    </row>
    <row r="19" customFormat="false" ht="30.75" hidden="false" customHeight="true" outlineLevel="0" collapsed="false">
      <c r="A19" s="139" t="s">
        <v>38</v>
      </c>
      <c r="B19" s="58"/>
      <c r="C19" s="58"/>
      <c r="D19" s="58"/>
      <c r="E19" s="151"/>
      <c r="F19" s="72"/>
      <c r="G19" s="141"/>
      <c r="H19" s="141"/>
      <c r="I19" s="145"/>
      <c r="J19" s="148"/>
      <c r="K19" s="148"/>
      <c r="L19" s="152"/>
      <c r="M19" s="152"/>
      <c r="N19" s="150"/>
      <c r="O19" s="70"/>
    </row>
    <row r="20" customFormat="false" ht="30.75" hidden="false" customHeight="true" outlineLevel="0" collapsed="false">
      <c r="A20" s="139" t="s">
        <v>39</v>
      </c>
      <c r="B20" s="58"/>
      <c r="C20" s="58"/>
      <c r="D20" s="58"/>
      <c r="E20" s="151"/>
      <c r="F20" s="72"/>
      <c r="G20" s="141"/>
      <c r="H20" s="141"/>
      <c r="I20" s="153"/>
      <c r="J20" s="148"/>
      <c r="K20" s="146"/>
      <c r="L20" s="146"/>
      <c r="M20" s="146"/>
      <c r="N20" s="146"/>
    </row>
    <row r="21" customFormat="false" ht="30.75" hidden="false" customHeight="true" outlineLevel="0" collapsed="false">
      <c r="A21" s="139" t="s">
        <v>40</v>
      </c>
      <c r="B21" s="58"/>
      <c r="C21" s="58"/>
      <c r="D21" s="58"/>
      <c r="E21" s="151"/>
      <c r="F21" s="72"/>
      <c r="G21" s="141"/>
      <c r="H21" s="141"/>
      <c r="I21" s="153"/>
      <c r="J21" s="148"/>
      <c r="K21" s="146"/>
      <c r="L21" s="146"/>
      <c r="M21" s="146"/>
      <c r="N21" s="146"/>
    </row>
    <row r="22" customFormat="false" ht="30.75" hidden="false" customHeight="true" outlineLevel="0" collapsed="false">
      <c r="A22" s="139" t="s">
        <v>41</v>
      </c>
      <c r="B22" s="58"/>
      <c r="C22" s="58"/>
      <c r="D22" s="58"/>
      <c r="E22" s="151"/>
      <c r="F22" s="72"/>
      <c r="G22" s="141"/>
      <c r="H22" s="141"/>
      <c r="I22" s="153"/>
      <c r="J22" s="148"/>
      <c r="K22" s="148"/>
      <c r="L22" s="152"/>
      <c r="M22" s="152"/>
      <c r="N22" s="150"/>
    </row>
    <row r="23" customFormat="false" ht="30.75" hidden="false" customHeight="true" outlineLevel="0" collapsed="false">
      <c r="A23" s="139" t="s">
        <v>42</v>
      </c>
      <c r="B23" s="58"/>
      <c r="C23" s="58"/>
      <c r="D23" s="58"/>
      <c r="E23" s="151"/>
      <c r="F23" s="72"/>
      <c r="G23" s="141"/>
      <c r="H23" s="141"/>
      <c r="I23" s="153"/>
      <c r="J23" s="148"/>
      <c r="K23" s="146"/>
      <c r="L23" s="146"/>
      <c r="M23" s="146"/>
      <c r="N23" s="146"/>
    </row>
    <row r="24" customFormat="false" ht="30.75" hidden="false" customHeight="true" outlineLevel="0" collapsed="false">
      <c r="A24" s="139" t="s">
        <v>43</v>
      </c>
      <c r="B24" s="154"/>
      <c r="C24" s="154"/>
      <c r="D24" s="154"/>
      <c r="E24" s="151"/>
      <c r="F24" s="72"/>
      <c r="G24" s="141"/>
      <c r="H24" s="155"/>
      <c r="I24" s="153"/>
      <c r="J24" s="148"/>
      <c r="K24" s="146"/>
      <c r="L24" s="146"/>
      <c r="M24" s="146"/>
      <c r="N24" s="146"/>
    </row>
    <row r="25" customFormat="false" ht="30.75" hidden="false" customHeight="true" outlineLevel="0" collapsed="false">
      <c r="A25" s="139"/>
      <c r="B25" s="154"/>
      <c r="C25" s="154"/>
      <c r="D25" s="154"/>
      <c r="E25" s="151"/>
      <c r="F25" s="72"/>
      <c r="G25" s="141"/>
      <c r="H25" s="155"/>
      <c r="I25" s="153"/>
      <c r="J25" s="148"/>
      <c r="K25" s="146"/>
      <c r="L25" s="146"/>
      <c r="M25" s="146"/>
      <c r="N25" s="146"/>
    </row>
    <row r="26" customFormat="false" ht="30.75" hidden="false" customHeight="true" outlineLevel="0" collapsed="false">
      <c r="A26" s="139"/>
      <c r="B26" s="154"/>
      <c r="C26" s="154"/>
      <c r="D26" s="154"/>
      <c r="E26" s="151"/>
      <c r="F26" s="72"/>
      <c r="G26" s="141"/>
      <c r="H26" s="155"/>
      <c r="I26" s="153"/>
      <c r="J26" s="148"/>
      <c r="K26" s="146"/>
      <c r="L26" s="146"/>
      <c r="M26" s="146"/>
      <c r="N26" s="146"/>
    </row>
    <row r="27" customFormat="false" ht="30.75" hidden="false" customHeight="true" outlineLevel="0" collapsed="false">
      <c r="A27" s="139"/>
      <c r="B27" s="156"/>
      <c r="C27" s="156"/>
      <c r="D27" s="156"/>
      <c r="E27" s="81"/>
      <c r="F27" s="81"/>
      <c r="G27" s="155"/>
      <c r="H27" s="155"/>
      <c r="I27" s="157"/>
      <c r="J27" s="148"/>
      <c r="K27" s="146"/>
      <c r="L27" s="146"/>
      <c r="M27" s="146"/>
      <c r="N27" s="146"/>
    </row>
    <row r="28" customFormat="false" ht="30.75" hidden="false" customHeight="true" outlineLevel="0" collapsed="false">
      <c r="A28" s="84"/>
      <c r="B28" s="158" t="s">
        <v>51</v>
      </c>
      <c r="C28" s="158"/>
      <c r="D28" s="158"/>
      <c r="E28" s="87"/>
      <c r="F28" s="87"/>
      <c r="G28" s="159" t="n">
        <f aca="false">SUM(G8:G27)</f>
        <v>0</v>
      </c>
      <c r="H28" s="159" t="n">
        <f aca="false">SUM(H8:H27)</f>
        <v>0</v>
      </c>
      <c r="I28" s="86"/>
      <c r="J28" s="86"/>
      <c r="K28" s="86"/>
      <c r="L28" s="86"/>
      <c r="M28" s="86"/>
      <c r="N28" s="86"/>
    </row>
    <row r="29" customFormat="false" ht="33.75" hidden="false" customHeight="true" outlineLevel="0" collapsed="false">
      <c r="A29" s="94"/>
      <c r="B29" s="24"/>
      <c r="C29" s="95"/>
      <c r="D29" s="95"/>
      <c r="E29" s="95"/>
      <c r="F29" s="95"/>
      <c r="G29" s="95"/>
      <c r="H29" s="95"/>
      <c r="I29" s="95"/>
      <c r="J29" s="160"/>
      <c r="K29" s="160"/>
    </row>
    <row r="30" customFormat="false" ht="33" hidden="false" customHeight="true" outlineLevel="0" collapsed="false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customFormat="false" ht="24" hidden="false" customHeight="true" outlineLevel="0" collapsed="false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Q31" s="161"/>
      <c r="R31" s="161"/>
      <c r="S31" s="23"/>
    </row>
    <row r="32" customFormat="false" ht="18.75" hidden="false" customHeight="true" outlineLevel="0" collapsed="false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Q32" s="162"/>
      <c r="R32" s="163"/>
      <c r="S32" s="163"/>
    </row>
    <row r="33" customFormat="false" ht="33.75" hidden="false" customHeight="true" outlineLevel="0" collapsed="false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Q33" s="164"/>
      <c r="R33" s="36"/>
      <c r="S33" s="36"/>
    </row>
    <row r="34" customFormat="false" ht="33.75" hidden="false" customHeight="true" outlineLevel="0" collapsed="false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Q34" s="164"/>
      <c r="R34" s="36"/>
      <c r="S34" s="36"/>
    </row>
    <row r="35" customFormat="false" ht="33.75" hidden="false" customHeight="true" outlineLevel="0" collapsed="false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Q35" s="164"/>
      <c r="R35" s="36"/>
      <c r="S35" s="36"/>
    </row>
    <row r="36" customFormat="false" ht="39.75" hidden="false" customHeight="true" outlineLevel="0" collapsed="false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98"/>
    </row>
    <row r="37" customFormat="false" ht="37.5" hidden="false" customHeight="true" outlineLevel="0" collapsed="false">
      <c r="A37" s="92"/>
      <c r="B37" s="99"/>
      <c r="C37" s="99"/>
      <c r="D37" s="99"/>
      <c r="E37" s="97"/>
      <c r="F37" s="97"/>
      <c r="G37" s="100"/>
      <c r="H37" s="100"/>
      <c r="I37" s="101"/>
      <c r="J37" s="103"/>
      <c r="K37" s="103"/>
      <c r="L37" s="98"/>
    </row>
    <row r="38" customFormat="false" ht="37.5" hidden="false" customHeight="true" outlineLevel="0" collapsed="false">
      <c r="A38" s="92"/>
      <c r="B38" s="99"/>
      <c r="C38" s="99"/>
      <c r="D38" s="99"/>
      <c r="E38" s="97"/>
      <c r="F38" s="97"/>
      <c r="G38" s="100"/>
      <c r="H38" s="100"/>
      <c r="I38" s="101"/>
      <c r="J38" s="103"/>
      <c r="K38" s="103"/>
    </row>
    <row r="39" customFormat="false" ht="32.25" hidden="false" customHeight="true" outlineLevel="0" collapsed="false">
      <c r="A39" s="92"/>
      <c r="B39" s="99"/>
      <c r="C39" s="99"/>
      <c r="D39" s="99"/>
      <c r="E39" s="97"/>
      <c r="F39" s="97"/>
      <c r="G39" s="100"/>
      <c r="H39" s="100"/>
      <c r="I39" s="101"/>
      <c r="J39" s="103"/>
      <c r="K39" s="103"/>
    </row>
    <row r="40" s="105" customFormat="true" ht="33" hidden="false" customHeight="true" outlineLevel="0" collapsed="false">
      <c r="A40" s="92"/>
      <c r="B40" s="99"/>
      <c r="C40" s="99"/>
      <c r="D40" s="99"/>
      <c r="E40" s="97"/>
      <c r="F40" s="97"/>
      <c r="G40" s="100"/>
      <c r="H40" s="100"/>
      <c r="I40" s="101"/>
      <c r="J40" s="103"/>
      <c r="K40" s="103"/>
      <c r="L40" s="2"/>
    </row>
    <row r="41" s="105" customFormat="true" ht="33" hidden="false" customHeight="true" outlineLevel="0" collapsed="false">
      <c r="A41" s="92"/>
      <c r="B41" s="99"/>
      <c r="C41" s="99"/>
      <c r="D41" s="99"/>
      <c r="E41" s="104"/>
      <c r="F41" s="104"/>
      <c r="G41" s="104"/>
      <c r="H41" s="104"/>
      <c r="I41" s="104"/>
      <c r="J41" s="106"/>
      <c r="K41" s="107"/>
      <c r="L41" s="2"/>
    </row>
    <row r="42" customFormat="false" ht="35.25" hidden="false" customHeight="true" outlineLevel="0" collapsed="false">
      <c r="A42" s="92"/>
      <c r="B42" s="99"/>
      <c r="C42" s="99"/>
      <c r="D42" s="99"/>
      <c r="E42" s="97"/>
      <c r="F42" s="97"/>
      <c r="G42" s="100"/>
      <c r="H42" s="100"/>
      <c r="I42" s="101"/>
      <c r="J42" s="107"/>
      <c r="K42" s="107"/>
    </row>
    <row r="43" customFormat="false" ht="35.25" hidden="false" customHeight="true" outlineLevel="0" collapsed="false">
      <c r="A43" s="92"/>
      <c r="B43" s="99"/>
      <c r="C43" s="99"/>
      <c r="D43" s="99"/>
      <c r="E43" s="97"/>
      <c r="F43" s="97"/>
      <c r="G43" s="100"/>
      <c r="H43" s="100"/>
      <c r="I43" s="101"/>
      <c r="J43" s="107"/>
      <c r="K43" s="107"/>
    </row>
    <row r="44" customFormat="false" ht="35.25" hidden="false" customHeight="true" outlineLevel="0" collapsed="false">
      <c r="A44" s="92"/>
      <c r="B44" s="99"/>
      <c r="C44" s="99"/>
      <c r="D44" s="99"/>
      <c r="E44" s="97"/>
      <c r="F44" s="97"/>
      <c r="G44" s="100"/>
      <c r="H44" s="100"/>
      <c r="I44" s="101"/>
      <c r="J44" s="107"/>
      <c r="K44" s="107"/>
    </row>
    <row r="45" customFormat="false" ht="35.25" hidden="false" customHeight="true" outlineLevel="0" collapsed="false">
      <c r="A45" s="92"/>
      <c r="B45" s="99"/>
      <c r="C45" s="99"/>
      <c r="D45" s="99"/>
      <c r="E45" s="97"/>
      <c r="F45" s="97"/>
      <c r="G45" s="100"/>
      <c r="H45" s="100"/>
      <c r="I45" s="101"/>
      <c r="J45" s="107"/>
      <c r="K45" s="107"/>
    </row>
    <row r="46" customFormat="false" ht="35.25" hidden="false" customHeight="true" outlineLevel="0" collapsed="false">
      <c r="A46" s="92"/>
      <c r="B46" s="99"/>
      <c r="C46" s="99"/>
      <c r="D46" s="99"/>
      <c r="E46" s="97"/>
      <c r="F46" s="97"/>
      <c r="G46" s="100"/>
      <c r="H46" s="100"/>
      <c r="I46" s="101"/>
      <c r="J46" s="107"/>
      <c r="K46" s="107"/>
    </row>
    <row r="47" customFormat="false" ht="35.25" hidden="false" customHeight="true" outlineLevel="0" collapsed="false">
      <c r="A47" s="92"/>
      <c r="B47" s="99"/>
      <c r="C47" s="99"/>
      <c r="D47" s="99"/>
      <c r="E47" s="97"/>
      <c r="F47" s="97"/>
      <c r="G47" s="100"/>
      <c r="H47" s="100"/>
      <c r="I47" s="101"/>
      <c r="J47" s="107"/>
      <c r="K47" s="107"/>
    </row>
    <row r="48" customFormat="false" ht="35.25" hidden="false" customHeight="true" outlineLevel="0" collapsed="false">
      <c r="A48" s="92"/>
      <c r="B48" s="99"/>
      <c r="C48" s="99"/>
      <c r="D48" s="99"/>
      <c r="E48" s="97"/>
      <c r="F48" s="97"/>
      <c r="G48" s="100"/>
      <c r="H48" s="100"/>
      <c r="I48" s="101"/>
      <c r="J48" s="107"/>
      <c r="K48" s="108"/>
    </row>
    <row r="49" customFormat="false" ht="33.75" hidden="false" customHeight="true" outlineLevel="0" collapsed="false">
      <c r="A49" s="92"/>
      <c r="B49" s="99"/>
      <c r="C49" s="99"/>
      <c r="D49" s="99"/>
      <c r="E49" s="104"/>
      <c r="F49" s="104"/>
      <c r="G49" s="104"/>
      <c r="H49" s="104"/>
      <c r="I49" s="104"/>
      <c r="J49" s="109"/>
      <c r="K49" s="106"/>
    </row>
    <row r="50" customFormat="false" ht="33" hidden="false" customHeight="true" outlineLevel="0" collapsed="false">
      <c r="A50" s="92"/>
      <c r="B50" s="99"/>
      <c r="C50" s="99"/>
      <c r="D50" s="99"/>
      <c r="E50" s="107"/>
      <c r="F50" s="107"/>
      <c r="G50" s="100"/>
      <c r="H50" s="100"/>
      <c r="I50" s="100"/>
      <c r="J50" s="110"/>
      <c r="K50" s="110"/>
    </row>
    <row r="51" customFormat="false" ht="33" hidden="false" customHeight="true" outlineLevel="0" collapsed="false">
      <c r="A51" s="92"/>
      <c r="B51" s="99"/>
      <c r="C51" s="99"/>
      <c r="D51" s="99"/>
      <c r="E51" s="107"/>
      <c r="F51" s="107"/>
      <c r="G51" s="100"/>
      <c r="H51" s="100"/>
      <c r="I51" s="100"/>
      <c r="J51" s="107"/>
      <c r="K51" s="107"/>
    </row>
    <row r="52" customFormat="false" ht="33" hidden="false" customHeight="true" outlineLevel="0" collapsed="false">
      <c r="A52" s="92"/>
      <c r="B52" s="99"/>
      <c r="C52" s="99"/>
      <c r="D52" s="99"/>
      <c r="E52" s="107"/>
      <c r="F52" s="107"/>
      <c r="G52" s="100"/>
      <c r="H52" s="100"/>
      <c r="I52" s="100"/>
      <c r="J52" s="107"/>
      <c r="K52" s="107"/>
      <c r="L52" s="110"/>
    </row>
    <row r="53" customFormat="false" ht="35.25" hidden="false" customHeight="true" outlineLevel="0" collapsed="false">
      <c r="A53" s="92"/>
      <c r="B53" s="99"/>
      <c r="C53" s="99"/>
      <c r="D53" s="99"/>
      <c r="E53" s="104"/>
      <c r="F53" s="104"/>
      <c r="G53" s="104"/>
      <c r="H53" s="104"/>
      <c r="I53" s="104"/>
      <c r="J53" s="109"/>
      <c r="K53" s="106"/>
      <c r="M53" s="112"/>
      <c r="N53" s="113"/>
      <c r="O53" s="21"/>
      <c r="P53" s="165"/>
      <c r="Q53" s="166"/>
      <c r="R53" s="167"/>
      <c r="S53" s="167"/>
    </row>
    <row r="54" customFormat="false" ht="30.75" hidden="false" customHeight="true" outlineLevel="0" collapsed="false">
      <c r="A54" s="92"/>
      <c r="B54" s="99"/>
      <c r="C54" s="99"/>
      <c r="D54" s="99"/>
      <c r="E54" s="107"/>
      <c r="F54" s="107"/>
      <c r="G54" s="100"/>
      <c r="H54" s="100"/>
      <c r="I54" s="24"/>
      <c r="J54" s="24"/>
      <c r="K54" s="24"/>
      <c r="M54" s="21"/>
      <c r="N54" s="113"/>
      <c r="O54" s="21"/>
      <c r="P54" s="165"/>
      <c r="Q54" s="166"/>
      <c r="R54" s="167"/>
      <c r="S54" s="167"/>
    </row>
    <row r="55" customFormat="false" ht="33.75" hidden="false" customHeight="true" outlineLevel="0" collapsed="false">
      <c r="A55" s="92"/>
      <c r="B55" s="99"/>
      <c r="C55" s="99"/>
      <c r="D55" s="99"/>
      <c r="E55" s="107"/>
      <c r="F55" s="107"/>
      <c r="G55" s="100"/>
      <c r="H55" s="100"/>
      <c r="I55" s="24"/>
      <c r="J55" s="24"/>
      <c r="K55" s="24"/>
      <c r="M55" s="21"/>
      <c r="N55" s="21"/>
      <c r="O55" s="21"/>
      <c r="P55" s="168"/>
      <c r="Q55" s="166"/>
      <c r="R55" s="169"/>
      <c r="S55" s="169"/>
    </row>
    <row r="56" customFormat="false" ht="25.5" hidden="false" customHeight="true" outlineLevel="0" collapsed="false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</row>
    <row r="57" customFormat="false" ht="25.5" hidden="false" customHeight="true" outlineLevel="0" collapsed="false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</row>
    <row r="58" customFormat="false" ht="25.5" hidden="false" customHeight="tru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</row>
    <row r="59" s="2" customFormat="true" ht="25.5" hidden="false" customHeight="true" outlineLevel="0" collapsed="false"/>
    <row r="60" s="2" customFormat="true" ht="25.5" hidden="false" customHeight="true" outlineLevel="0" collapsed="false"/>
    <row r="61" s="2" customFormat="true" ht="25.5" hidden="false" customHeight="true" outlineLevel="0" collapsed="false">
      <c r="J61" s="98"/>
      <c r="K61" s="2" t="n">
        <f aca="false">K60</f>
        <v>0</v>
      </c>
    </row>
    <row r="62" s="2" customFormat="true" ht="27.75" hidden="false" customHeight="true" outlineLevel="0" collapsed="false">
      <c r="J62" s="98" t="n">
        <f aca="false">J61</f>
        <v>0</v>
      </c>
      <c r="L62" s="105"/>
      <c r="M62" s="20"/>
      <c r="N62" s="20"/>
      <c r="O62" s="20"/>
      <c r="P62" s="170"/>
      <c r="Q62" s="170"/>
      <c r="R62" s="171"/>
      <c r="S62" s="171"/>
    </row>
    <row r="63" s="2" customFormat="true" ht="29.25" hidden="false" customHeight="true" outlineLevel="0" collapsed="false">
      <c r="J63" s="115"/>
      <c r="K63" s="98" t="e">
        <f aca="false">SUM(#REF!)</f>
        <v>#REF!</v>
      </c>
      <c r="M63" s="116"/>
      <c r="N63" s="116"/>
      <c r="O63" s="117"/>
      <c r="P63" s="172"/>
      <c r="Q63" s="172"/>
      <c r="R63" s="117"/>
      <c r="S63" s="24"/>
    </row>
    <row r="64" s="2" customFormat="true" ht="13.8" hidden="false" customHeight="false" outlineLevel="0" collapsed="false">
      <c r="J64" s="98"/>
      <c r="M64" s="94"/>
      <c r="N64" s="94"/>
      <c r="O64" s="117"/>
      <c r="P64" s="126"/>
      <c r="Q64" s="126"/>
      <c r="R64" s="126"/>
      <c r="S64" s="24"/>
    </row>
    <row r="65" s="2" customFormat="true" ht="13.8" hidden="false" customHeight="false" outlineLevel="0" collapsed="false">
      <c r="M65" s="118"/>
      <c r="N65" s="118"/>
      <c r="O65" s="173"/>
      <c r="P65" s="173"/>
      <c r="Q65" s="173"/>
      <c r="R65" s="173"/>
      <c r="S65" s="24"/>
    </row>
    <row r="66" s="2" customFormat="true" ht="22.5" hidden="false" customHeight="true" outlineLevel="0" collapsed="false">
      <c r="J66" s="120"/>
      <c r="K66" s="98"/>
    </row>
    <row r="67" s="2" customFormat="true" ht="22.5" hidden="false" customHeight="true" outlineLevel="0" collapsed="false"/>
    <row r="68" s="2" customFormat="true" ht="22.5" hidden="false" customHeight="true" outlineLevel="0" collapsed="false"/>
    <row r="69" s="2" customFormat="true" ht="22.5" hidden="false" customHeight="true" outlineLevel="0" collapsed="false">
      <c r="J69" s="121"/>
      <c r="K69" s="98"/>
    </row>
    <row r="70" s="2" customFormat="true" ht="22.5" hidden="false" customHeight="true" outlineLevel="0" collapsed="false">
      <c r="J70" s="122" t="e">
        <f aca="false">SUM(#REF!)</f>
        <v>#REF!</v>
      </c>
    </row>
    <row r="71" s="2" customFormat="true" ht="22.5" hidden="false" customHeight="true" outlineLevel="0" collapsed="false">
      <c r="J71" s="123"/>
    </row>
    <row r="72" s="2" customFormat="true" ht="22.5" hidden="false" customHeight="true" outlineLevel="0" collapsed="false">
      <c r="J72" s="124"/>
    </row>
    <row r="73" s="2" customFormat="true" ht="22.5" hidden="false" customHeight="true" outlineLevel="0" collapsed="false">
      <c r="J73" s="125"/>
    </row>
    <row r="74" s="2" customFormat="true" ht="22.5" hidden="false" customHeight="true" outlineLevel="0" collapsed="false"/>
    <row r="75" s="2" customFormat="true" ht="22.5" hidden="false" customHeight="true" outlineLevel="0" collapsed="false">
      <c r="L75" s="20"/>
    </row>
    <row r="76" s="2" customFormat="true" ht="22.5" hidden="false" customHeight="true" outlineLevel="0" collapsed="false">
      <c r="K76" s="105"/>
      <c r="L76" s="24"/>
    </row>
    <row r="77" s="2" customFormat="true" ht="22.5" hidden="false" customHeight="true" outlineLevel="0" collapsed="false">
      <c r="J77" s="105"/>
      <c r="L77" s="126"/>
    </row>
    <row r="78" s="2" customFormat="true" ht="22.5" hidden="false" customHeight="true" outlineLevel="0" collapsed="false">
      <c r="L78" s="119"/>
    </row>
    <row r="79" s="2" customFormat="true" ht="22.5" hidden="false" customHeight="true" outlineLevel="0" collapsed="false">
      <c r="L79" s="119"/>
    </row>
    <row r="80" s="2" customFormat="true" ht="22.5" hidden="false" customHeight="true" outlineLevel="0" collapsed="false">
      <c r="L80" s="24"/>
    </row>
    <row r="81" s="2" customFormat="true" ht="22.5" hidden="false" customHeight="true" outlineLevel="0" collapsed="false">
      <c r="J81" s="127"/>
    </row>
    <row r="82" s="2" customFormat="true" ht="22.5" hidden="false" customHeight="true" outlineLevel="0" collapsed="false"/>
    <row r="83" s="2" customFormat="true" ht="22.5" hidden="false" customHeight="true" outlineLevel="0" collapsed="false">
      <c r="K83" s="128"/>
    </row>
    <row r="84" s="2" customFormat="true" ht="22.5" hidden="false" customHeight="true" outlineLevel="0" collapsed="false">
      <c r="J84" s="127"/>
      <c r="K84" s="128"/>
    </row>
    <row r="85" s="2" customFormat="true" ht="22.5" hidden="false" customHeight="true" outlineLevel="0" collapsed="false">
      <c r="J85" s="127"/>
      <c r="K85" s="67"/>
    </row>
    <row r="86" s="2" customFormat="true" ht="22.5" hidden="false" customHeight="true" outlineLevel="0" collapsed="false">
      <c r="J86" s="127"/>
    </row>
    <row r="87" s="2" customFormat="true" ht="22.5" hidden="false" customHeight="true" outlineLevel="0" collapsed="false">
      <c r="J87" s="20"/>
    </row>
    <row r="88" s="2" customFormat="true" ht="13.8" hidden="false" customHeight="false" outlineLevel="0" collapsed="false">
      <c r="J88" s="127"/>
      <c r="K88" s="129"/>
    </row>
    <row r="89" s="2" customFormat="true" ht="19.5" hidden="false" customHeight="true" outlineLevel="0" collapsed="false">
      <c r="J89" s="127"/>
      <c r="N89" s="21"/>
      <c r="O89" s="21"/>
      <c r="P89" s="23"/>
      <c r="Q89" s="22"/>
      <c r="R89" s="22"/>
      <c r="S89" s="23"/>
    </row>
    <row r="90" s="2" customFormat="true" ht="18" hidden="false" customHeight="true" outlineLevel="0" collapsed="false">
      <c r="N90" s="20"/>
      <c r="O90" s="20"/>
      <c r="P90" s="23"/>
      <c r="Q90" s="174"/>
      <c r="R90" s="174"/>
      <c r="S90" s="174"/>
    </row>
    <row r="91" s="2" customFormat="true" ht="18" hidden="false" customHeight="true" outlineLevel="0" collapsed="false">
      <c r="N91" s="130"/>
      <c r="O91" s="130"/>
    </row>
    <row r="92" s="2" customFormat="true" ht="18" hidden="false" customHeight="true" outlineLevel="0" collapsed="false">
      <c r="N92" s="130"/>
      <c r="O92" s="130"/>
      <c r="P92" s="175"/>
      <c r="Q92" s="175"/>
      <c r="R92" s="176"/>
      <c r="S92" s="174"/>
    </row>
    <row r="93" s="2" customFormat="true" ht="18.75" hidden="false" customHeight="true" outlineLevel="0" collapsed="false">
      <c r="N93" s="21"/>
      <c r="O93" s="21"/>
      <c r="P93" s="23"/>
      <c r="Q93" s="22"/>
      <c r="R93" s="22"/>
      <c r="S93" s="23"/>
    </row>
    <row r="94" s="2" customFormat="true" ht="13.8" hidden="false" customHeight="false" outlineLevel="0" collapsed="false"/>
    <row r="95" s="2" customFormat="true" ht="13.8" hidden="false" customHeight="false" outlineLevel="0" collapsed="false"/>
    <row r="96" s="2" customFormat="true" ht="13.8" hidden="false" customHeight="false" outlineLevel="0" collapsed="false"/>
    <row r="97" s="2" customFormat="true" ht="13.8" hidden="false" customHeight="false" outlineLevel="0" collapsed="false"/>
    <row r="98" s="2" customFormat="true" ht="13.8" hidden="false" customHeight="false" outlineLevel="0" collapsed="false"/>
    <row r="99" s="2" customFormat="true" ht="13.8" hidden="false" customHeight="false" outlineLevel="0" collapsed="false"/>
    <row r="100" s="2" customFormat="true" ht="13.8" hidden="false" customHeight="false" outlineLevel="0" collapsed="false">
      <c r="K100" s="20"/>
    </row>
    <row r="101" s="2" customFormat="true" ht="13.8" hidden="false" customHeight="false" outlineLevel="0" collapsed="false">
      <c r="J101" s="20"/>
      <c r="K101" s="24"/>
    </row>
    <row r="102" s="2" customFormat="true" ht="13.8" hidden="false" customHeight="false" outlineLevel="0" collapsed="false">
      <c r="J102" s="94"/>
      <c r="K102" s="126"/>
    </row>
    <row r="103" s="2" customFormat="true" ht="13.8" hidden="false" customHeight="false" outlineLevel="0" collapsed="false">
      <c r="J103" s="126"/>
      <c r="K103" s="119"/>
    </row>
    <row r="104" s="2" customFormat="true" ht="13.8" hidden="false" customHeight="false" outlineLevel="0" collapsed="false">
      <c r="J104" s="119"/>
      <c r="K104" s="119"/>
    </row>
    <row r="105" s="2" customFormat="true" ht="13.8" hidden="false" customHeight="false" outlineLevel="0" collapsed="false">
      <c r="J105" s="119"/>
      <c r="K105" s="24"/>
    </row>
    <row r="106" s="2" customFormat="true" ht="13.8" hidden="false" customHeight="false" outlineLevel="0" collapsed="false">
      <c r="J106" s="94"/>
    </row>
    <row r="107" s="2" customFormat="true" ht="13.8" hidden="false" customHeight="false" outlineLevel="0" collapsed="false"/>
    <row r="108" s="2" customFormat="true" ht="13.8" hidden="false" customHeight="false" outlineLevel="0" collapsed="false"/>
    <row r="109" s="2" customFormat="true" ht="13.8" hidden="false" customHeight="false" outlineLevel="0" collapsed="false"/>
    <row r="110" s="2" customFormat="true" ht="13.8" hidden="false" customHeight="false" outlineLevel="0" collapsed="false"/>
    <row r="111" s="2" customFormat="true" ht="13.8" hidden="false" customHeight="false" outlineLevel="0" collapsed="false"/>
    <row r="112" s="2" customFormat="true" ht="13.8" hidden="false" customHeight="false" outlineLevel="0" collapsed="false"/>
    <row r="113" s="2" customFormat="true" ht="13.8" hidden="false" customHeight="false" outlineLevel="0" collapsed="false"/>
    <row r="114" s="2" customFormat="true" ht="13.8" hidden="false" customHeight="false" outlineLevel="0" collapsed="false"/>
    <row r="115" s="2" customFormat="true" ht="13.8" hidden="false" customHeight="false" outlineLevel="0" collapsed="false"/>
    <row r="116" s="2" customFormat="true" ht="13.8" hidden="false" customHeight="false" outlineLevel="0" collapsed="false"/>
    <row r="117" s="2" customFormat="true" ht="13.8" hidden="false" customHeight="false" outlineLevel="0" collapsed="false"/>
    <row r="118" s="2" customFormat="true" ht="13.8" hidden="false" customHeight="false" outlineLevel="0" collapsed="false"/>
    <row r="119" s="2" customFormat="true" ht="13.8" hidden="false" customHeight="false" outlineLevel="0" collapsed="false"/>
    <row r="120" s="2" customFormat="true" ht="13.8" hidden="false" customHeight="false" outlineLevel="0" collapsed="false"/>
    <row r="121" s="2" customFormat="true" ht="13.8" hidden="false" customHeight="false" outlineLevel="0" collapsed="false"/>
    <row r="122" s="2" customFormat="true" ht="13.8" hidden="false" customHeight="false" outlineLevel="0" collapsed="false"/>
    <row r="123" s="2" customFormat="true" ht="13.8" hidden="false" customHeight="false" outlineLevel="0" collapsed="false"/>
    <row r="124" s="2" customFormat="true" ht="13.8" hidden="false" customHeight="false" outlineLevel="0" collapsed="false"/>
    <row r="125" s="2" customFormat="true" ht="13.8" hidden="false" customHeight="false" outlineLevel="0" collapsed="false"/>
    <row r="126" s="2" customFormat="true" ht="13.8" hidden="false" customHeight="false" outlineLevel="0" collapsed="false"/>
    <row r="127" s="2" customFormat="true" ht="13.8" hidden="false" customHeight="false" outlineLevel="0" collapsed="false"/>
    <row r="128" s="2" customFormat="true" ht="13.8" hidden="false" customHeight="false" outlineLevel="0" collapsed="false"/>
    <row r="129" s="2" customFormat="true" ht="13.8" hidden="false" customHeight="false" outlineLevel="0" collapsed="false"/>
    <row r="130" s="2" customFormat="true" ht="13.8" hidden="false" customHeight="false" outlineLevel="0" collapsed="false"/>
    <row r="131" s="2" customFormat="true" ht="13.8" hidden="false" customHeight="false" outlineLevel="0" collapsed="false"/>
    <row r="132" s="2" customFormat="true" ht="13.8" hidden="false" customHeight="false" outlineLevel="0" collapsed="false"/>
    <row r="133" s="2" customFormat="true" ht="13.8" hidden="false" customHeight="false" outlineLevel="0" collapsed="false"/>
    <row r="134" s="2" customFormat="true" ht="13.8" hidden="false" customHeight="false" outlineLevel="0" collapsed="false"/>
    <row r="135" s="2" customFormat="true" ht="13.8" hidden="false" customHeight="false" outlineLevel="0" collapsed="false"/>
    <row r="136" s="2" customFormat="true" ht="13.8" hidden="false" customHeight="false" outlineLevel="0" collapsed="false"/>
    <row r="137" s="2" customFormat="true" ht="13.8" hidden="false" customHeight="false" outlineLevel="0" collapsed="false"/>
    <row r="138" s="2" customFormat="true" ht="13.8" hidden="false" customHeight="false" outlineLevel="0" collapsed="false">
      <c r="K138" s="131"/>
    </row>
    <row r="139" s="2" customFormat="true" ht="13.8" hidden="false" customHeight="false" outlineLevel="0" collapsed="false">
      <c r="K139" s="115"/>
    </row>
    <row r="140" s="2" customFormat="true" ht="13.8" hidden="false" customHeight="false" outlineLevel="0" collapsed="false"/>
    <row r="141" s="2" customFormat="true" ht="13.8" hidden="false" customHeight="false" outlineLevel="0" collapsed="false"/>
    <row r="142" s="2" customFormat="true" ht="13.8" hidden="false" customHeight="false" outlineLevel="0" collapsed="false">
      <c r="K142" s="20"/>
    </row>
    <row r="143" s="2" customFormat="true" ht="13.8" hidden="false" customHeight="false" outlineLevel="0" collapsed="false"/>
  </sheetData>
  <mergeCells count="58">
    <mergeCell ref="A2:N2"/>
    <mergeCell ref="A3:N3"/>
    <mergeCell ref="I4:N4"/>
    <mergeCell ref="I5:N5"/>
    <mergeCell ref="A6:G6"/>
    <mergeCell ref="K6:N6"/>
    <mergeCell ref="B7:D7"/>
    <mergeCell ref="J7:N7"/>
    <mergeCell ref="B8:D8"/>
    <mergeCell ref="J8:N8"/>
    <mergeCell ref="B9:D9"/>
    <mergeCell ref="J9:N9"/>
    <mergeCell ref="B10:D10"/>
    <mergeCell ref="J10:N10"/>
    <mergeCell ref="B11:D11"/>
    <mergeCell ref="K11:N11"/>
    <mergeCell ref="B12:D12"/>
    <mergeCell ref="J12:N12"/>
    <mergeCell ref="B13:D13"/>
    <mergeCell ref="K13:N13"/>
    <mergeCell ref="B14:D14"/>
    <mergeCell ref="K14:N14"/>
    <mergeCell ref="B15:D15"/>
    <mergeCell ref="K15:N15"/>
    <mergeCell ref="B16:D16"/>
    <mergeCell ref="K16:N16"/>
    <mergeCell ref="B17:D17"/>
    <mergeCell ref="K17:N17"/>
    <mergeCell ref="B18:D18"/>
    <mergeCell ref="K18:N18"/>
    <mergeCell ref="B19:D19"/>
    <mergeCell ref="J19:K19"/>
    <mergeCell ref="B20:D20"/>
    <mergeCell ref="K20:N20"/>
    <mergeCell ref="B21:D21"/>
    <mergeCell ref="K21:N21"/>
    <mergeCell ref="B22:D22"/>
    <mergeCell ref="J22:K22"/>
    <mergeCell ref="B23:D23"/>
    <mergeCell ref="K23:N23"/>
    <mergeCell ref="B24:D24"/>
    <mergeCell ref="K24:N24"/>
    <mergeCell ref="B25:D25"/>
    <mergeCell ref="K25:N25"/>
    <mergeCell ref="B26:D26"/>
    <mergeCell ref="K26:N26"/>
    <mergeCell ref="B27:D27"/>
    <mergeCell ref="K27:N27"/>
    <mergeCell ref="B28:D28"/>
    <mergeCell ref="J28:N28"/>
    <mergeCell ref="C29:I29"/>
    <mergeCell ref="R53:S53"/>
    <mergeCell ref="R54:S54"/>
    <mergeCell ref="R55:S55"/>
    <mergeCell ref="R62:S62"/>
    <mergeCell ref="M65:N65"/>
    <mergeCell ref="O65:R65"/>
    <mergeCell ref="K83:K84"/>
  </mergeCells>
  <printOptions headings="false" gridLines="false" gridLinesSet="true" horizontalCentered="true" verticalCentered="true"/>
  <pageMargins left="0.0798611111111111" right="0.120138888888889" top="0.0597222222222222" bottom="0.179861111111111" header="0.511811023622047" footer="0.0798611111111111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/>
    <oddFooter>&amp;C&amp;"Arial,Regular"Page &amp;P</oddFooter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1"/>
  <sheetViews>
    <sheetView showFormulas="false" showGridLines="true" showRowColHeaders="true" showZeros="true" rightToLeft="true" tabSelected="true" showOutlineSymbols="true" defaultGridColor="true" view="pageBreakPreview" topLeftCell="A1" colorId="64" zoomScale="75" zoomScaleNormal="95" zoomScalePageLayoutView="75" workbookViewId="0">
      <selection pane="topLeft" activeCell="A2" activeCellId="0" sqref="A2"/>
    </sheetView>
  </sheetViews>
  <sheetFormatPr defaultColWidth="11.69921875" defaultRowHeight="12.75" zeroHeight="false" outlineLevelRow="0" outlineLevelCol="0"/>
  <cols>
    <col collapsed="false" customWidth="true" hidden="false" outlineLevel="0" max="11" min="11" style="0" width="12.15"/>
  </cols>
  <sheetData>
    <row r="1" customFormat="false" ht="18.65" hidden="false" customHeight="false" outlineLevel="0" collapsed="false">
      <c r="A1" s="177" t="s">
        <v>52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</row>
    <row r="2" customFormat="false" ht="15" hidden="false" customHeight="false" outlineLevel="0" collapsed="false">
      <c r="A2" s="178" t="s">
        <v>53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</row>
    <row r="3" customFormat="false" ht="15.75" hidden="false" customHeight="false" outlineLevel="0" collapsed="false">
      <c r="A3" s="179" t="s">
        <v>54</v>
      </c>
      <c r="B3" s="179"/>
      <c r="C3" s="180"/>
      <c r="D3" s="180"/>
      <c r="E3" s="180"/>
      <c r="F3" s="180"/>
      <c r="G3" s="181"/>
      <c r="H3" s="181"/>
      <c r="I3" s="181"/>
      <c r="J3" s="182"/>
      <c r="K3" s="182"/>
      <c r="M3" s="183"/>
      <c r="N3" s="184" t="str">
        <f aca="false">روکش!F5</f>
        <v>شماره قرارداد :</v>
      </c>
      <c r="O3" s="184"/>
      <c r="P3" s="185"/>
    </row>
    <row r="4" customFormat="false" ht="15" hidden="false" customHeight="false" outlineLevel="0" collapsed="false">
      <c r="A4" s="186" t="str">
        <f aca="false">'خلاصه متره'!A5</f>
        <v>پیمانکار: آقای</v>
      </c>
      <c r="B4" s="186"/>
      <c r="C4" s="186"/>
      <c r="D4" s="186"/>
      <c r="E4" s="186"/>
      <c r="F4" s="186"/>
      <c r="G4" s="181"/>
      <c r="H4" s="181"/>
      <c r="I4" s="181"/>
      <c r="J4" s="181"/>
      <c r="K4" s="181"/>
      <c r="L4" s="180"/>
      <c r="M4" s="187" t="str">
        <f aca="false">'خلاصه متره'!I5</f>
        <v>شماره وضعیت : 2</v>
      </c>
      <c r="N4" s="187"/>
      <c r="O4" s="187"/>
      <c r="P4" s="187"/>
    </row>
    <row r="5" customFormat="false" ht="15" hidden="false" customHeight="false" outlineLevel="0" collapsed="false">
      <c r="A5" s="188" t="str">
        <f aca="false">'خلاصه متره'!A6</f>
        <v>موضوع قرارداد: اجرای رنگ آمیزی سقف اکسپوز و تورکشی و ماستیک </v>
      </c>
      <c r="B5" s="188"/>
      <c r="C5" s="188"/>
      <c r="D5" s="188"/>
      <c r="E5" s="188"/>
      <c r="F5" s="188"/>
      <c r="G5" s="189"/>
      <c r="H5" s="189"/>
      <c r="I5" s="189"/>
      <c r="J5" s="190"/>
      <c r="K5" s="191"/>
      <c r="L5" s="192"/>
      <c r="M5" s="193" t="str">
        <f aca="false">'خلاصه متره'!K6</f>
        <v>تاریخ بررسی :</v>
      </c>
      <c r="N5" s="193"/>
      <c r="O5" s="193"/>
      <c r="P5" s="193"/>
    </row>
    <row r="6" customFormat="false" ht="12.75" hidden="false" customHeight="true" outlineLevel="0" collapsed="false">
      <c r="A6" s="194" t="s">
        <v>13</v>
      </c>
      <c r="B6" s="195" t="s">
        <v>14</v>
      </c>
      <c r="C6" s="195"/>
      <c r="D6" s="195"/>
      <c r="E6" s="196" t="s">
        <v>16</v>
      </c>
      <c r="F6" s="197" t="s">
        <v>55</v>
      </c>
      <c r="G6" s="196" t="s">
        <v>48</v>
      </c>
      <c r="H6" s="196" t="s">
        <v>56</v>
      </c>
      <c r="I6" s="196" t="s">
        <v>57</v>
      </c>
      <c r="J6" s="196" t="s">
        <v>58</v>
      </c>
      <c r="K6" s="197" t="s">
        <v>59</v>
      </c>
      <c r="L6" s="196" t="s">
        <v>60</v>
      </c>
      <c r="M6" s="195" t="s">
        <v>61</v>
      </c>
      <c r="N6" s="198" t="s">
        <v>62</v>
      </c>
      <c r="O6" s="198"/>
      <c r="P6" s="198"/>
    </row>
    <row r="7" customFormat="false" ht="21" hidden="false" customHeight="true" outlineLevel="0" collapsed="false">
      <c r="A7" s="194"/>
      <c r="B7" s="195"/>
      <c r="C7" s="195"/>
      <c r="D7" s="195"/>
      <c r="E7" s="196"/>
      <c r="F7" s="197"/>
      <c r="G7" s="196"/>
      <c r="H7" s="196"/>
      <c r="I7" s="196"/>
      <c r="J7" s="196"/>
      <c r="K7" s="196"/>
      <c r="L7" s="196"/>
      <c r="M7" s="196"/>
      <c r="N7" s="196"/>
      <c r="O7" s="198"/>
      <c r="P7" s="198"/>
    </row>
    <row r="8" customFormat="false" ht="15" hidden="false" customHeight="false" outlineLevel="0" collapsed="false">
      <c r="A8" s="199" t="s">
        <v>63</v>
      </c>
      <c r="B8" s="200"/>
      <c r="C8" s="200"/>
      <c r="D8" s="200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</row>
    <row r="9" customFormat="false" ht="17.35" hidden="false" customHeight="false" outlineLevel="0" collapsed="false">
      <c r="A9" s="202" t="n">
        <v>1</v>
      </c>
      <c r="B9" s="203" t="s">
        <v>64</v>
      </c>
      <c r="C9" s="203"/>
      <c r="D9" s="203"/>
      <c r="E9" s="204" t="s">
        <v>65</v>
      </c>
      <c r="F9" s="205" t="n">
        <v>1</v>
      </c>
      <c r="G9" s="205" t="n">
        <v>1</v>
      </c>
      <c r="H9" s="206"/>
      <c r="I9" s="206"/>
      <c r="J9" s="206"/>
      <c r="K9" s="206" t="n">
        <f aca="false">J9*I9</f>
        <v>0</v>
      </c>
      <c r="L9" s="206" t="n">
        <f aca="false">K9*G9</f>
        <v>0</v>
      </c>
      <c r="M9" s="206" t="n">
        <f aca="false">L9*F9</f>
        <v>0</v>
      </c>
      <c r="N9" s="207"/>
      <c r="O9" s="207"/>
      <c r="P9" s="207"/>
    </row>
    <row r="10" customFormat="false" ht="17.35" hidden="false" customHeight="false" outlineLevel="0" collapsed="false">
      <c r="A10" s="202" t="n">
        <v>2</v>
      </c>
      <c r="B10" s="203" t="s">
        <v>66</v>
      </c>
      <c r="C10" s="203"/>
      <c r="D10" s="203"/>
      <c r="E10" s="204" t="s">
        <v>65</v>
      </c>
      <c r="F10" s="208" t="n">
        <v>1</v>
      </c>
      <c r="G10" s="208" t="n">
        <v>1</v>
      </c>
      <c r="H10" s="209"/>
      <c r="I10" s="206"/>
      <c r="J10" s="206"/>
      <c r="K10" s="206" t="n">
        <f aca="false">J10*I10</f>
        <v>0</v>
      </c>
      <c r="L10" s="206" t="n">
        <f aca="false">K10*G10</f>
        <v>0</v>
      </c>
      <c r="M10" s="206" t="n">
        <f aca="false">L10*F10</f>
        <v>0</v>
      </c>
      <c r="N10" s="207"/>
      <c r="O10" s="207"/>
      <c r="P10" s="207"/>
    </row>
    <row r="11" customFormat="false" ht="17.35" hidden="false" customHeight="false" outlineLevel="0" collapsed="false">
      <c r="A11" s="202" t="n">
        <v>3</v>
      </c>
      <c r="B11" s="203" t="s">
        <v>67</v>
      </c>
      <c r="C11" s="203"/>
      <c r="D11" s="203"/>
      <c r="E11" s="204" t="s">
        <v>65</v>
      </c>
      <c r="F11" s="208" t="n">
        <v>2</v>
      </c>
      <c r="G11" s="208" t="n">
        <v>1</v>
      </c>
      <c r="H11" s="209"/>
      <c r="I11" s="206"/>
      <c r="J11" s="206"/>
      <c r="K11" s="206" t="n">
        <f aca="false">J11*I11</f>
        <v>0</v>
      </c>
      <c r="L11" s="206" t="n">
        <f aca="false">K11*G11</f>
        <v>0</v>
      </c>
      <c r="M11" s="206" t="n">
        <f aca="false">L11*F11</f>
        <v>0</v>
      </c>
      <c r="N11" s="207"/>
      <c r="O11" s="207"/>
      <c r="P11" s="207"/>
    </row>
    <row r="12" customFormat="false" ht="17.35" hidden="false" customHeight="false" outlineLevel="0" collapsed="false">
      <c r="A12" s="202" t="n">
        <v>4</v>
      </c>
      <c r="B12" s="203"/>
      <c r="C12" s="203"/>
      <c r="D12" s="203"/>
      <c r="E12" s="204"/>
      <c r="F12" s="208"/>
      <c r="G12" s="208"/>
      <c r="H12" s="210"/>
      <c r="I12" s="206"/>
      <c r="J12" s="206"/>
      <c r="K12" s="206"/>
      <c r="L12" s="206"/>
      <c r="M12" s="206"/>
      <c r="N12" s="207"/>
      <c r="O12" s="207"/>
      <c r="P12" s="207"/>
    </row>
    <row r="13" customFormat="false" ht="17.35" hidden="false" customHeight="false" outlineLevel="0" collapsed="false">
      <c r="A13" s="202" t="n">
        <v>5</v>
      </c>
      <c r="B13" s="203"/>
      <c r="C13" s="203"/>
      <c r="D13" s="203"/>
      <c r="E13" s="204"/>
      <c r="F13" s="208"/>
      <c r="G13" s="208"/>
      <c r="H13" s="209"/>
      <c r="I13" s="206"/>
      <c r="J13" s="206"/>
      <c r="K13" s="206"/>
      <c r="L13" s="206"/>
      <c r="M13" s="206"/>
      <c r="N13" s="211"/>
      <c r="O13" s="211"/>
      <c r="P13" s="211"/>
    </row>
    <row r="14" customFormat="false" ht="17.35" hidden="false" customHeight="false" outlineLevel="0" collapsed="false">
      <c r="A14" s="202" t="n">
        <v>6</v>
      </c>
      <c r="B14" s="212"/>
      <c r="C14" s="212"/>
      <c r="D14" s="212"/>
      <c r="E14" s="204"/>
      <c r="F14" s="208"/>
      <c r="G14" s="208"/>
      <c r="H14" s="209"/>
      <c r="I14" s="206"/>
      <c r="J14" s="206"/>
      <c r="K14" s="206"/>
      <c r="L14" s="206"/>
      <c r="M14" s="206"/>
      <c r="N14" s="211"/>
      <c r="O14" s="211"/>
      <c r="P14" s="211"/>
    </row>
    <row r="15" customFormat="false" ht="17.35" hidden="false" customHeight="false" outlineLevel="0" collapsed="false">
      <c r="A15" s="202" t="n">
        <v>7</v>
      </c>
      <c r="B15" s="212"/>
      <c r="C15" s="212"/>
      <c r="D15" s="212"/>
      <c r="E15" s="204"/>
      <c r="F15" s="208"/>
      <c r="G15" s="208"/>
      <c r="H15" s="209"/>
      <c r="I15" s="206"/>
      <c r="J15" s="206"/>
      <c r="K15" s="206"/>
      <c r="L15" s="206"/>
      <c r="M15" s="206"/>
      <c r="N15" s="207"/>
      <c r="O15" s="207"/>
      <c r="P15" s="207"/>
    </row>
    <row r="16" customFormat="false" ht="17.35" hidden="false" customHeight="false" outlineLevel="0" collapsed="false">
      <c r="A16" s="202" t="n">
        <v>8</v>
      </c>
      <c r="B16" s="212"/>
      <c r="C16" s="212"/>
      <c r="D16" s="212"/>
      <c r="E16" s="204"/>
      <c r="F16" s="208"/>
      <c r="G16" s="208"/>
      <c r="H16" s="209"/>
      <c r="I16" s="206"/>
      <c r="J16" s="206"/>
      <c r="K16" s="206"/>
      <c r="L16" s="206"/>
      <c r="M16" s="206"/>
      <c r="N16" s="207"/>
      <c r="O16" s="207"/>
      <c r="P16" s="207"/>
    </row>
    <row r="17" customFormat="false" ht="17.35" hidden="false" customHeight="false" outlineLevel="0" collapsed="false">
      <c r="A17" s="202" t="n">
        <v>9</v>
      </c>
      <c r="B17" s="212"/>
      <c r="C17" s="212"/>
      <c r="D17" s="212"/>
      <c r="E17" s="204"/>
      <c r="F17" s="208"/>
      <c r="G17" s="208"/>
      <c r="H17" s="209"/>
      <c r="I17" s="206"/>
      <c r="J17" s="206"/>
      <c r="K17" s="206"/>
      <c r="L17" s="206"/>
      <c r="M17" s="206"/>
      <c r="N17" s="207"/>
      <c r="O17" s="207"/>
      <c r="P17" s="207"/>
    </row>
    <row r="18" customFormat="false" ht="17.35" hidden="false" customHeight="false" outlineLevel="0" collapsed="false">
      <c r="A18" s="202" t="n">
        <v>10</v>
      </c>
      <c r="B18" s="212"/>
      <c r="C18" s="212"/>
      <c r="D18" s="212"/>
      <c r="E18" s="204"/>
      <c r="F18" s="208"/>
      <c r="G18" s="208"/>
      <c r="H18" s="209"/>
      <c r="I18" s="206"/>
      <c r="J18" s="206"/>
      <c r="K18" s="206"/>
      <c r="L18" s="206"/>
      <c r="M18" s="206"/>
      <c r="N18" s="207"/>
      <c r="O18" s="207"/>
      <c r="P18" s="207"/>
      <c r="R18" s="0" t="s">
        <v>68</v>
      </c>
    </row>
    <row r="19" customFormat="false" ht="17.35" hidden="false" customHeight="false" outlineLevel="0" collapsed="false">
      <c r="A19" s="202" t="n">
        <v>11</v>
      </c>
      <c r="B19" s="212"/>
      <c r="C19" s="212"/>
      <c r="D19" s="212"/>
      <c r="E19" s="204"/>
      <c r="F19" s="208"/>
      <c r="G19" s="208"/>
      <c r="H19" s="209"/>
      <c r="I19" s="206"/>
      <c r="J19" s="206"/>
      <c r="K19" s="206"/>
      <c r="L19" s="206"/>
      <c r="M19" s="206"/>
      <c r="N19" s="207"/>
      <c r="O19" s="207"/>
      <c r="P19" s="207"/>
    </row>
    <row r="20" customFormat="false" ht="17.35" hidden="false" customHeight="false" outlineLevel="0" collapsed="false">
      <c r="A20" s="202" t="n">
        <v>12</v>
      </c>
      <c r="B20" s="212"/>
      <c r="C20" s="212"/>
      <c r="D20" s="212"/>
      <c r="E20" s="204"/>
      <c r="F20" s="208"/>
      <c r="G20" s="208"/>
      <c r="H20" s="209"/>
      <c r="I20" s="206"/>
      <c r="J20" s="206"/>
      <c r="K20" s="206"/>
      <c r="L20" s="206"/>
      <c r="M20" s="206"/>
      <c r="N20" s="207"/>
      <c r="O20" s="207"/>
      <c r="P20" s="207"/>
    </row>
    <row r="21" customFormat="false" ht="17.35" hidden="false" customHeight="false" outlineLevel="0" collapsed="false">
      <c r="A21" s="202" t="n">
        <v>13</v>
      </c>
      <c r="B21" s="212"/>
      <c r="C21" s="212"/>
      <c r="D21" s="212"/>
      <c r="E21" s="204"/>
      <c r="F21" s="208"/>
      <c r="G21" s="208"/>
      <c r="H21" s="209"/>
      <c r="I21" s="206"/>
      <c r="J21" s="206"/>
      <c r="K21" s="206"/>
      <c r="L21" s="206"/>
      <c r="M21" s="206"/>
      <c r="N21" s="207"/>
      <c r="O21" s="207"/>
      <c r="P21" s="207"/>
    </row>
    <row r="22" customFormat="false" ht="17.35" hidden="false" customHeight="false" outlineLevel="0" collapsed="false">
      <c r="A22" s="202" t="n">
        <v>14</v>
      </c>
      <c r="B22" s="212"/>
      <c r="C22" s="212"/>
      <c r="D22" s="212"/>
      <c r="E22" s="204"/>
      <c r="F22" s="208"/>
      <c r="G22" s="208"/>
      <c r="H22" s="209"/>
      <c r="I22" s="206"/>
      <c r="J22" s="206"/>
      <c r="K22" s="206"/>
      <c r="L22" s="206"/>
      <c r="M22" s="206"/>
      <c r="N22" s="207"/>
      <c r="O22" s="207"/>
      <c r="P22" s="207"/>
    </row>
    <row r="23" customFormat="false" ht="17.35" hidden="false" customHeight="false" outlineLevel="0" collapsed="false">
      <c r="A23" s="202" t="n">
        <v>15</v>
      </c>
      <c r="B23" s="212"/>
      <c r="C23" s="212"/>
      <c r="D23" s="212"/>
      <c r="E23" s="204"/>
      <c r="F23" s="208"/>
      <c r="G23" s="208"/>
      <c r="H23" s="209"/>
      <c r="I23" s="206"/>
      <c r="J23" s="206"/>
      <c r="K23" s="206"/>
      <c r="L23" s="206"/>
      <c r="M23" s="206"/>
      <c r="N23" s="207"/>
      <c r="O23" s="207"/>
      <c r="P23" s="207"/>
    </row>
    <row r="24" customFormat="false" ht="17.35" hidden="false" customHeight="false" outlineLevel="0" collapsed="false">
      <c r="A24" s="202" t="n">
        <v>16</v>
      </c>
      <c r="B24" s="212"/>
      <c r="C24" s="212"/>
      <c r="D24" s="212"/>
      <c r="E24" s="204"/>
      <c r="F24" s="208"/>
      <c r="G24" s="208"/>
      <c r="H24" s="209"/>
      <c r="I24" s="206"/>
      <c r="J24" s="206"/>
      <c r="K24" s="206"/>
      <c r="L24" s="206"/>
      <c r="M24" s="206"/>
      <c r="N24" s="207"/>
      <c r="O24" s="207"/>
      <c r="P24" s="207"/>
    </row>
    <row r="25" customFormat="false" ht="17.35" hidden="false" customHeight="false" outlineLevel="0" collapsed="false">
      <c r="A25" s="202" t="n">
        <v>17</v>
      </c>
      <c r="B25" s="212"/>
      <c r="C25" s="212"/>
      <c r="D25" s="212"/>
      <c r="E25" s="204"/>
      <c r="F25" s="208"/>
      <c r="G25" s="208"/>
      <c r="H25" s="209"/>
      <c r="I25" s="206"/>
      <c r="J25" s="206"/>
      <c r="K25" s="206"/>
      <c r="L25" s="206"/>
      <c r="M25" s="206"/>
      <c r="N25" s="207"/>
      <c r="O25" s="207"/>
      <c r="P25" s="207"/>
    </row>
    <row r="26" customFormat="false" ht="17.35" hidden="false" customHeight="false" outlineLevel="0" collapsed="false">
      <c r="A26" s="202" t="n">
        <v>18</v>
      </c>
      <c r="B26" s="212"/>
      <c r="C26" s="212"/>
      <c r="D26" s="212"/>
      <c r="E26" s="204"/>
      <c r="F26" s="208"/>
      <c r="G26" s="208"/>
      <c r="H26" s="209"/>
      <c r="I26" s="206"/>
      <c r="J26" s="206"/>
      <c r="K26" s="206"/>
      <c r="L26" s="206"/>
      <c r="M26" s="206"/>
      <c r="N26" s="207"/>
      <c r="O26" s="207"/>
      <c r="P26" s="207"/>
    </row>
    <row r="27" customFormat="false" ht="17.35" hidden="false" customHeight="false" outlineLevel="0" collapsed="false">
      <c r="A27" s="202" t="n">
        <v>19</v>
      </c>
      <c r="B27" s="212"/>
      <c r="C27" s="212"/>
      <c r="D27" s="212"/>
      <c r="E27" s="204"/>
      <c r="F27" s="208"/>
      <c r="G27" s="208"/>
      <c r="H27" s="209"/>
      <c r="I27" s="206"/>
      <c r="J27" s="206"/>
      <c r="K27" s="206"/>
      <c r="L27" s="206"/>
      <c r="M27" s="206"/>
      <c r="N27" s="207"/>
      <c r="O27" s="207"/>
      <c r="P27" s="207"/>
    </row>
    <row r="28" customFormat="false" ht="17.35" hidden="false" customHeight="false" outlineLevel="0" collapsed="false">
      <c r="A28" s="202" t="n">
        <v>20</v>
      </c>
      <c r="B28" s="212"/>
      <c r="C28" s="212"/>
      <c r="D28" s="212"/>
      <c r="E28" s="204"/>
      <c r="F28" s="208"/>
      <c r="G28" s="208"/>
      <c r="H28" s="209"/>
      <c r="I28" s="206"/>
      <c r="J28" s="206"/>
      <c r="K28" s="206"/>
      <c r="L28" s="206"/>
      <c r="M28" s="206"/>
      <c r="N28" s="207"/>
      <c r="O28" s="207"/>
      <c r="P28" s="207"/>
    </row>
    <row r="29" customFormat="false" ht="17.35" hidden="false" customHeight="false" outlineLevel="0" collapsed="false">
      <c r="A29" s="202" t="n">
        <v>21</v>
      </c>
      <c r="B29" s="212"/>
      <c r="C29" s="212"/>
      <c r="D29" s="212"/>
      <c r="E29" s="204"/>
      <c r="F29" s="208"/>
      <c r="G29" s="208"/>
      <c r="H29" s="209"/>
      <c r="I29" s="206"/>
      <c r="J29" s="206"/>
      <c r="K29" s="206"/>
      <c r="L29" s="206"/>
      <c r="M29" s="206"/>
      <c r="N29" s="207"/>
      <c r="O29" s="207"/>
      <c r="P29" s="207"/>
    </row>
    <row r="30" customFormat="false" ht="17.35" hidden="false" customHeight="false" outlineLevel="0" collapsed="false">
      <c r="A30" s="202" t="n">
        <v>22</v>
      </c>
      <c r="B30" s="212"/>
      <c r="C30" s="212"/>
      <c r="D30" s="212"/>
      <c r="E30" s="204"/>
      <c r="F30" s="208"/>
      <c r="G30" s="208"/>
      <c r="H30" s="209"/>
      <c r="I30" s="206"/>
      <c r="J30" s="206"/>
      <c r="K30" s="206"/>
      <c r="L30" s="206"/>
      <c r="M30" s="206"/>
      <c r="N30" s="207"/>
      <c r="O30" s="207"/>
      <c r="P30" s="207"/>
    </row>
    <row r="31" customFormat="false" ht="17.35" hidden="false" customHeight="false" outlineLevel="0" collapsed="false">
      <c r="A31" s="202" t="n">
        <v>23</v>
      </c>
      <c r="B31" s="212"/>
      <c r="C31" s="212"/>
      <c r="D31" s="212"/>
      <c r="E31" s="204"/>
      <c r="F31" s="208"/>
      <c r="G31" s="208"/>
      <c r="H31" s="209"/>
      <c r="I31" s="206"/>
      <c r="J31" s="206"/>
      <c r="K31" s="206"/>
      <c r="L31" s="206"/>
      <c r="M31" s="206"/>
      <c r="N31" s="207"/>
      <c r="O31" s="207"/>
      <c r="P31" s="207"/>
    </row>
    <row r="32" customFormat="false" ht="17.35" hidden="false" customHeight="false" outlineLevel="0" collapsed="false">
      <c r="A32" s="202" t="n">
        <v>24</v>
      </c>
      <c r="B32" s="212"/>
      <c r="C32" s="212"/>
      <c r="D32" s="212"/>
      <c r="E32" s="204"/>
      <c r="F32" s="213"/>
      <c r="G32" s="214"/>
      <c r="H32" s="214"/>
      <c r="I32" s="215"/>
      <c r="J32" s="216"/>
      <c r="K32" s="217"/>
      <c r="L32" s="218"/>
      <c r="M32" s="219"/>
      <c r="N32" s="207"/>
      <c r="O32" s="207"/>
      <c r="P32" s="207"/>
    </row>
    <row r="33" customFormat="false" ht="17.35" hidden="false" customHeight="false" outlineLevel="0" collapsed="false">
      <c r="A33" s="202"/>
      <c r="B33" s="212"/>
      <c r="C33" s="212"/>
      <c r="D33" s="212"/>
      <c r="E33" s="204"/>
      <c r="F33" s="213"/>
      <c r="G33" s="214"/>
      <c r="H33" s="214"/>
      <c r="I33" s="215"/>
      <c r="J33" s="216"/>
      <c r="K33" s="217"/>
      <c r="L33" s="218"/>
      <c r="M33" s="219"/>
      <c r="N33" s="207"/>
      <c r="O33" s="207"/>
      <c r="P33" s="207"/>
    </row>
    <row r="34" customFormat="false" ht="17.35" hidden="false" customHeight="false" outlineLevel="0" collapsed="false">
      <c r="A34" s="202"/>
      <c r="B34" s="212"/>
      <c r="C34" s="212"/>
      <c r="D34" s="212"/>
      <c r="E34" s="204"/>
      <c r="F34" s="213"/>
      <c r="G34" s="214"/>
      <c r="H34" s="214"/>
      <c r="I34" s="215"/>
      <c r="J34" s="216"/>
      <c r="K34" s="217"/>
      <c r="L34" s="218"/>
      <c r="M34" s="219"/>
      <c r="N34" s="207"/>
      <c r="O34" s="207"/>
      <c r="P34" s="207"/>
    </row>
    <row r="35" customFormat="false" ht="17.35" hidden="false" customHeight="false" outlineLevel="0" collapsed="false">
      <c r="A35" s="202"/>
      <c r="B35" s="212"/>
      <c r="C35" s="212"/>
      <c r="D35" s="212"/>
      <c r="E35" s="204"/>
      <c r="F35" s="213"/>
      <c r="G35" s="214"/>
      <c r="H35" s="214"/>
      <c r="I35" s="215"/>
      <c r="J35" s="216"/>
      <c r="K35" s="217"/>
      <c r="L35" s="218"/>
      <c r="M35" s="219"/>
      <c r="N35" s="207"/>
      <c r="O35" s="207"/>
      <c r="P35" s="207"/>
    </row>
    <row r="36" customFormat="false" ht="17.35" hidden="false" customHeight="false" outlineLevel="0" collapsed="false">
      <c r="A36" s="202"/>
      <c r="B36" s="212"/>
      <c r="C36" s="212"/>
      <c r="D36" s="212"/>
      <c r="E36" s="204"/>
      <c r="F36" s="213"/>
      <c r="G36" s="214"/>
      <c r="H36" s="214"/>
      <c r="I36" s="215"/>
      <c r="J36" s="216"/>
      <c r="K36" s="220"/>
      <c r="L36" s="221"/>
      <c r="M36" s="221" t="n">
        <f aca="false">SUM(M9:M35)</f>
        <v>0</v>
      </c>
      <c r="N36" s="207"/>
      <c r="O36" s="207"/>
      <c r="P36" s="207"/>
    </row>
    <row r="37" customFormat="false" ht="17.35" hidden="false" customHeight="false" outlineLevel="0" collapsed="false">
      <c r="A37" s="222"/>
      <c r="B37" s="212"/>
      <c r="C37" s="212"/>
      <c r="D37" s="212"/>
      <c r="E37" s="204"/>
      <c r="F37" s="213"/>
      <c r="G37" s="214"/>
      <c r="H37" s="214"/>
      <c r="I37" s="215"/>
      <c r="J37" s="216"/>
      <c r="K37" s="220"/>
      <c r="L37" s="221"/>
      <c r="M37" s="223"/>
      <c r="N37" s="207"/>
      <c r="O37" s="207"/>
      <c r="P37" s="207"/>
    </row>
    <row r="38" customFormat="false" ht="17.35" hidden="false" customHeight="false" outlineLevel="0" collapsed="false">
      <c r="A38" s="222"/>
      <c r="B38" s="224"/>
      <c r="C38" s="224"/>
      <c r="D38" s="224"/>
      <c r="E38" s="204"/>
      <c r="F38" s="213"/>
      <c r="G38" s="225"/>
      <c r="H38" s="209"/>
      <c r="I38" s="226"/>
      <c r="J38" s="209"/>
      <c r="K38" s="220"/>
      <c r="L38" s="227" t="s">
        <v>61</v>
      </c>
      <c r="M38" s="221"/>
      <c r="N38" s="228"/>
      <c r="O38" s="228"/>
      <c r="P38" s="228"/>
    </row>
    <row r="39" customFormat="false" ht="12.75" hidden="false" customHeight="false" outlineLevel="0" collapsed="false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</row>
    <row r="40" customFormat="false" ht="12.75" hidden="false" customHeight="false" outlineLevel="0" collapsed="false">
      <c r="A40" s="229"/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</row>
    <row r="41" customFormat="false" ht="12.75" hidden="false" customHeight="false" outlineLevel="0" collapsed="false">
      <c r="A41" s="229"/>
      <c r="B41" s="229"/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</row>
  </sheetData>
  <mergeCells count="83">
    <mergeCell ref="A1:P1"/>
    <mergeCell ref="A2:P2"/>
    <mergeCell ref="A3:B3"/>
    <mergeCell ref="N3:O3"/>
    <mergeCell ref="A4:F4"/>
    <mergeCell ref="M4:P4"/>
    <mergeCell ref="A5:F5"/>
    <mergeCell ref="M5:P5"/>
    <mergeCell ref="A6:A7"/>
    <mergeCell ref="B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P7"/>
    <mergeCell ref="B8:D8"/>
    <mergeCell ref="E8:P8"/>
    <mergeCell ref="B9:D9"/>
    <mergeCell ref="N9:P9"/>
    <mergeCell ref="B10:D10"/>
    <mergeCell ref="N10:P10"/>
    <mergeCell ref="B11:D11"/>
    <mergeCell ref="N11:P11"/>
    <mergeCell ref="B12:D12"/>
    <mergeCell ref="N12:P12"/>
    <mergeCell ref="B13:D13"/>
    <mergeCell ref="N13:P13"/>
    <mergeCell ref="B14:D14"/>
    <mergeCell ref="N14:P14"/>
    <mergeCell ref="B15:D15"/>
    <mergeCell ref="N15:P15"/>
    <mergeCell ref="B16:D16"/>
    <mergeCell ref="N16:P16"/>
    <mergeCell ref="B17:D17"/>
    <mergeCell ref="N17:P17"/>
    <mergeCell ref="B18:D18"/>
    <mergeCell ref="N18:P18"/>
    <mergeCell ref="B19:D19"/>
    <mergeCell ref="N19:P19"/>
    <mergeCell ref="B20:D20"/>
    <mergeCell ref="N20:P20"/>
    <mergeCell ref="B21:D21"/>
    <mergeCell ref="N21:P21"/>
    <mergeCell ref="B22:D22"/>
    <mergeCell ref="N22:P22"/>
    <mergeCell ref="B23:D23"/>
    <mergeCell ref="N23:P23"/>
    <mergeCell ref="B24:D24"/>
    <mergeCell ref="N24:P24"/>
    <mergeCell ref="B25:D25"/>
    <mergeCell ref="N25:P25"/>
    <mergeCell ref="B26:D26"/>
    <mergeCell ref="N26:P26"/>
    <mergeCell ref="B27:D27"/>
    <mergeCell ref="N27:P27"/>
    <mergeCell ref="B28:D28"/>
    <mergeCell ref="N28:P28"/>
    <mergeCell ref="B29:D29"/>
    <mergeCell ref="N29:P29"/>
    <mergeCell ref="B30:D30"/>
    <mergeCell ref="N30:P30"/>
    <mergeCell ref="B31:D31"/>
    <mergeCell ref="N31:P31"/>
    <mergeCell ref="B32:D32"/>
    <mergeCell ref="N32:P32"/>
    <mergeCell ref="B33:D33"/>
    <mergeCell ref="N33:P33"/>
    <mergeCell ref="B34:D34"/>
    <mergeCell ref="N34:P34"/>
    <mergeCell ref="B35:D35"/>
    <mergeCell ref="N35:P35"/>
    <mergeCell ref="B36:D36"/>
    <mergeCell ref="N36:P36"/>
    <mergeCell ref="B37:D37"/>
    <mergeCell ref="N37:P37"/>
    <mergeCell ref="B38:D38"/>
    <mergeCell ref="N38:P38"/>
    <mergeCell ref="A39:P41"/>
  </mergeCells>
  <printOptions headings="false" gridLines="false" gridLinesSet="true" horizontalCentered="true" verticalCentered="true"/>
  <pageMargins left="0.0798611111111111" right="0.120138888888889" top="0.0597222222222222" bottom="0.179861111111111" header="0.511811023622047" footer="0.0798611111111111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/>
    <oddFooter>&amp;C&amp;"Arial,Regular"Page &amp;P</oddFooter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3:U80"/>
  <sheetViews>
    <sheetView showFormulas="false" showGridLines="true" showRowColHeaders="true" showZeros="true" rightToLeft="true" tabSelected="false" showOutlineSymbols="true" defaultGridColor="true" view="pageBreakPreview" topLeftCell="A49" colorId="64" zoomScale="75" zoomScaleNormal="95" zoomScalePageLayoutView="75" workbookViewId="0">
      <selection pane="topLeft" activeCell="O53" activeCellId="0" sqref="O53"/>
    </sheetView>
  </sheetViews>
  <sheetFormatPr defaultColWidth="11.69921875" defaultRowHeight="12.75" zeroHeight="false" outlineLevelRow="0" outlineLevelCol="0"/>
  <cols>
    <col collapsed="false" customWidth="true" hidden="false" outlineLevel="0" max="2" min="2" style="0" width="12.15"/>
    <col collapsed="false" customWidth="true" hidden="false" outlineLevel="0" max="4" min="4" style="0" width="6.06"/>
    <col collapsed="false" customWidth="true" hidden="false" outlineLevel="0" max="5" min="5" style="0" width="15.03"/>
    <col collapsed="false" customWidth="true" hidden="false" outlineLevel="0" max="9" min="7" style="0" width="18.21"/>
    <col collapsed="false" customWidth="true" hidden="false" outlineLevel="0" max="12" min="12" style="0" width="12.15"/>
    <col collapsed="false" customWidth="true" hidden="false" outlineLevel="0" max="13" min="13" style="0" width="19.36"/>
    <col collapsed="false" customWidth="true" hidden="false" outlineLevel="0" max="14" min="14" style="0" width="16.61"/>
    <col collapsed="false" customWidth="true" hidden="false" outlineLevel="0" max="15" min="15" style="0" width="23.99"/>
    <col collapsed="false" customWidth="true" hidden="false" outlineLevel="0" max="16" min="16" style="0" width="19.51"/>
    <col collapsed="false" customWidth="true" hidden="false" outlineLevel="0" max="17" min="17" style="0" width="3.61"/>
  </cols>
  <sheetData>
    <row r="3" customFormat="false" ht="12.75" hidden="false" customHeight="false" outlineLevel="0" collapsed="false"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</row>
    <row r="4" customFormat="false" ht="12.75" hidden="false" customHeight="false" outlineLevel="0" collapsed="false"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</row>
    <row r="5" customFormat="false" ht="12.75" hidden="false" customHeight="false" outlineLevel="0" collapsed="false"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 t="str">
        <f aca="false">MID(P8,2,1)</f>
        <v>0</v>
      </c>
      <c r="Q5" s="230"/>
      <c r="R5" s="230"/>
      <c r="S5" s="230"/>
      <c r="T5" s="230"/>
    </row>
    <row r="6" customFormat="false" ht="12.75" hidden="false" customHeight="false" outlineLevel="0" collapsed="false"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 t="n">
        <f aca="false">LEN(P10)</f>
        <v>3</v>
      </c>
      <c r="Q6" s="230"/>
      <c r="R6" s="230"/>
      <c r="S6" s="230"/>
      <c r="T6" s="230"/>
    </row>
    <row r="7" customFormat="false" ht="24.75" hidden="false" customHeight="true" outlineLevel="0" collapsed="false">
      <c r="B7" s="230"/>
      <c r="C7" s="230"/>
      <c r="D7" s="230"/>
      <c r="E7" s="230"/>
      <c r="F7" s="230"/>
      <c r="G7" s="230"/>
      <c r="H7" s="231" t="s">
        <v>69</v>
      </c>
      <c r="I7" s="232" t="n">
        <f aca="false">'خلاصه مالی'!I28</f>
        <v>20000000000002</v>
      </c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</row>
    <row r="8" customFormat="false" ht="12.8" hidden="false" customHeight="false" outlineLevel="0" collapsed="false">
      <c r="B8" s="230"/>
      <c r="C8" s="230"/>
      <c r="D8" s="230"/>
      <c r="E8" s="230"/>
      <c r="F8" s="233" t="s">
        <v>70</v>
      </c>
      <c r="G8" s="230"/>
      <c r="H8" s="234"/>
      <c r="I8" s="230"/>
      <c r="J8" s="230"/>
      <c r="K8" s="230"/>
      <c r="L8" s="230"/>
      <c r="M8" s="230"/>
      <c r="N8" s="230"/>
      <c r="O8" s="230"/>
      <c r="P8" s="230" t="n">
        <f aca="false">ROUND(VALUE(I7),0)</f>
        <v>20000000000002</v>
      </c>
      <c r="Q8" s="230"/>
      <c r="R8" s="230"/>
      <c r="S8" s="230"/>
      <c r="T8" s="230"/>
    </row>
    <row r="9" customFormat="false" ht="12.8" hidden="false" customHeight="false" outlineLevel="0" collapsed="false">
      <c r="B9" s="235" t="n">
        <v>0</v>
      </c>
      <c r="C9" s="236" t="str">
        <f aca="false">""</f>
        <v/>
      </c>
      <c r="D9" s="236" t="str">
        <f aca="false">""</f>
        <v/>
      </c>
      <c r="E9" s="236" t="str">
        <f aca="false">""</f>
        <v/>
      </c>
      <c r="F9" s="235" t="str">
        <f aca="false">""</f>
        <v/>
      </c>
      <c r="G9" s="230"/>
      <c r="H9" s="234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</row>
    <row r="10" customFormat="false" ht="12.8" hidden="false" customHeight="false" outlineLevel="0" collapsed="false">
      <c r="B10" s="235" t="n">
        <v>1</v>
      </c>
      <c r="C10" s="237" t="s">
        <v>71</v>
      </c>
      <c r="D10" s="237" t="s">
        <v>72</v>
      </c>
      <c r="E10" s="237" t="s">
        <v>73</v>
      </c>
      <c r="F10" s="237"/>
      <c r="G10" s="230"/>
      <c r="H10" s="234"/>
      <c r="I10" s="230"/>
      <c r="J10" s="238" t="str">
        <f aca="false">IFERROR( VLOOKUP(O10,$B$9:$F$18,4,0),"")</f>
        <v/>
      </c>
      <c r="K10" s="238" t="str">
        <f aca="false">IFERROR( VLOOKUP(N10,$B$9:$F$18,3,0),"")</f>
        <v/>
      </c>
      <c r="L10" s="238" t="str">
        <f aca="false">IFERROR( VLOOKUP(M10,$B$9:$F$18,2,0),"")</f>
        <v>دو</v>
      </c>
      <c r="M10" s="239" t="n">
        <f aca="false">IFERROR(VALUE(RIGHT(P10,1)),"")</f>
        <v>2</v>
      </c>
      <c r="N10" s="239" t="n">
        <f aca="false">IFERROR(VALUE(IF(LEN(P10)&gt;2,MID(P10,2,1),IF(LEN(P10)=2,LEFT(P10,1),0))),"")</f>
        <v>0</v>
      </c>
      <c r="O10" s="239" t="n">
        <f aca="false">IFERROR(VALUE(IF(LEN(P10)&lt;3,0,LEFT(P10,1))),"")</f>
        <v>0</v>
      </c>
      <c r="P10" s="239" t="str">
        <f aca="false">RIGHT(P8,3)</f>
        <v>002</v>
      </c>
      <c r="Q10" s="240" t="n">
        <v>1</v>
      </c>
      <c r="R10" s="230"/>
      <c r="S10" s="230"/>
      <c r="T10" s="230"/>
    </row>
    <row r="11" customFormat="false" ht="12.8" hidden="false" customHeight="false" outlineLevel="0" collapsed="false">
      <c r="B11" s="237" t="n">
        <v>2</v>
      </c>
      <c r="C11" s="237" t="s">
        <v>74</v>
      </c>
      <c r="D11" s="237" t="s">
        <v>75</v>
      </c>
      <c r="E11" s="237" t="s">
        <v>76</v>
      </c>
      <c r="F11" s="237" t="s">
        <v>77</v>
      </c>
      <c r="G11" s="230"/>
      <c r="H11" s="234"/>
      <c r="I11" s="230"/>
      <c r="J11" s="238" t="str">
        <f aca="false">IFERROR( VLOOKUP(O11,$B$9:$F$18,4,0),"")</f>
        <v/>
      </c>
      <c r="K11" s="238" t="str">
        <f aca="false">IFERROR( VLOOKUP(N11,$B$9:$F$18,3,0),"")</f>
        <v/>
      </c>
      <c r="L11" s="238" t="str">
        <f aca="false">IFERROR( VLOOKUP(M11,$B$9:$F$18,2,0),"")</f>
        <v/>
      </c>
      <c r="M11" s="239" t="n">
        <f aca="false">IFERROR(VALUE(RIGHT(P11,1)),"")</f>
        <v>0</v>
      </c>
      <c r="N11" s="239" t="n">
        <f aca="false">IFERROR(VALUE(IF(LEN(P11)&gt;2,MID(P11,2,1),IF(LEN(P11)=2,LEFT(P11,1),0))),"")</f>
        <v>0</v>
      </c>
      <c r="O11" s="239" t="n">
        <f aca="false">IFERROR(VALUE(IF(LEN(P11)&lt;3,0,LEFT(P11,1))),"")</f>
        <v>0</v>
      </c>
      <c r="P11" s="239" t="str">
        <f aca="false">IFERROR( IF(LEN($P$8)&gt;=Q11*3,LEFT(RIGHT($P$8,Q11*3),3),LEFT($P$8,LEN($P$8)-Q10*3)),"---")</f>
        <v>000</v>
      </c>
      <c r="Q11" s="240" t="n">
        <v>2</v>
      </c>
      <c r="R11" s="230"/>
      <c r="S11" s="230"/>
      <c r="T11" s="230"/>
    </row>
    <row r="12" customFormat="false" ht="12.8" hidden="false" customHeight="false" outlineLevel="0" collapsed="false">
      <c r="B12" s="237" t="n">
        <v>3</v>
      </c>
      <c r="C12" s="237" t="s">
        <v>78</v>
      </c>
      <c r="D12" s="237" t="s">
        <v>79</v>
      </c>
      <c r="E12" s="237" t="s">
        <v>80</v>
      </c>
      <c r="F12" s="237" t="s">
        <v>81</v>
      </c>
      <c r="G12" s="230"/>
      <c r="H12" s="234"/>
      <c r="I12" s="230"/>
      <c r="J12" s="238" t="str">
        <f aca="false">IFERROR( VLOOKUP(O12,$B$9:$F$18,4,0),"")</f>
        <v/>
      </c>
      <c r="K12" s="238" t="str">
        <f aca="false">IFERROR( VLOOKUP(N12,$B$9:$F$18,3,0),"")</f>
        <v/>
      </c>
      <c r="L12" s="238" t="str">
        <f aca="false">IFERROR( VLOOKUP(M12,$B$9:$F$18,2,0),"")</f>
        <v/>
      </c>
      <c r="M12" s="239" t="n">
        <f aca="false">IFERROR(VALUE(RIGHT(P12,1)),"")</f>
        <v>0</v>
      </c>
      <c r="N12" s="239" t="n">
        <f aca="false">IFERROR(VALUE(IF(LEN(P12)&gt;2,MID(P12,2,1),IF(LEN(P12)=2,LEFT(P12,1),0))),"")</f>
        <v>0</v>
      </c>
      <c r="O12" s="239" t="n">
        <f aca="false">IFERROR(VALUE(IF(LEN(P12)&lt;3,0,LEFT(P12,1))),"")</f>
        <v>0</v>
      </c>
      <c r="P12" s="239" t="str">
        <f aca="false">IFERROR( IF(LEN($P$8)&gt;=Q12*3,LEFT(RIGHT($P$8,Q12*3),3),LEFT($P$8,LEN($P$8)-Q11*3)),"---")</f>
        <v>000</v>
      </c>
      <c r="Q12" s="240" t="n">
        <v>3</v>
      </c>
      <c r="R12" s="230"/>
      <c r="S12" s="230"/>
      <c r="T12" s="230"/>
    </row>
    <row r="13" customFormat="false" ht="12.8" hidden="false" customHeight="false" outlineLevel="0" collapsed="false">
      <c r="B13" s="237" t="n">
        <v>4</v>
      </c>
      <c r="C13" s="237" t="s">
        <v>82</v>
      </c>
      <c r="D13" s="237" t="s">
        <v>83</v>
      </c>
      <c r="E13" s="237" t="s">
        <v>84</v>
      </c>
      <c r="F13" s="237" t="s">
        <v>85</v>
      </c>
      <c r="G13" s="230"/>
      <c r="H13" s="234"/>
      <c r="I13" s="230"/>
      <c r="J13" s="238" t="str">
        <f aca="false">IFERROR( VLOOKUP(O13,$B$9:$F$18,4,0),"")</f>
        <v/>
      </c>
      <c r="K13" s="238" t="str">
        <f aca="false">IFERROR( VLOOKUP(N13,$B$9:$F$18,3,0),"")</f>
        <v/>
      </c>
      <c r="L13" s="238" t="str">
        <f aca="false">IFERROR( VLOOKUP(M13,$B$9:$F$18,2,0),"")</f>
        <v/>
      </c>
      <c r="M13" s="239" t="n">
        <f aca="false">IFERROR(VALUE(RIGHT(P13,1)),"")</f>
        <v>0</v>
      </c>
      <c r="N13" s="239" t="n">
        <f aca="false">IFERROR(VALUE(IF(LEN(P13)&gt;2,MID(P13,2,1),IF(LEN(P13)=2,LEFT(P13,1),0))),"")</f>
        <v>0</v>
      </c>
      <c r="O13" s="239" t="n">
        <f aca="false">IFERROR(VALUE(IF(LEN(P13)&lt;3,0,LEFT(P13,1))),"")</f>
        <v>0</v>
      </c>
      <c r="P13" s="239" t="str">
        <f aca="false">IFERROR( IF(LEN($P$8)&gt;=Q13*3,LEFT(RIGHT($P$8,Q13*3),3),LEFT($P$8,LEN($P$8)-Q12*3)),"---")</f>
        <v>000</v>
      </c>
      <c r="Q13" s="240" t="n">
        <v>4</v>
      </c>
      <c r="R13" s="230"/>
      <c r="S13" s="230"/>
      <c r="T13" s="230"/>
    </row>
    <row r="14" customFormat="false" ht="12.8" hidden="false" customHeight="false" outlineLevel="0" collapsed="false">
      <c r="B14" s="237" t="n">
        <v>5</v>
      </c>
      <c r="C14" s="237" t="s">
        <v>86</v>
      </c>
      <c r="D14" s="237" t="s">
        <v>87</v>
      </c>
      <c r="E14" s="237" t="s">
        <v>88</v>
      </c>
      <c r="F14" s="237" t="s">
        <v>89</v>
      </c>
      <c r="G14" s="230"/>
      <c r="H14" s="234"/>
      <c r="I14" s="230"/>
      <c r="J14" s="238" t="str">
        <f aca="false">IFERROR( VLOOKUP(O14,$B$9:$F$18,4,0),"")</f>
        <v/>
      </c>
      <c r="K14" s="238" t="str">
        <f aca="false">IFERROR( VLOOKUP(N14,$B$9:$F$18,3,0),"")</f>
        <v>بیست</v>
      </c>
      <c r="L14" s="238" t="str">
        <f aca="false">IFERROR( VLOOKUP(M14,$B$9:$F$18,2,0),"")</f>
        <v/>
      </c>
      <c r="M14" s="239" t="n">
        <f aca="false">IFERROR(VALUE(RIGHT(P14,1)),"")</f>
        <v>0</v>
      </c>
      <c r="N14" s="239" t="n">
        <f aca="false">IFERROR(VALUE(IF(LEN(P14)&gt;2,MID(P14,2,1),IF(LEN(P14)=2,LEFT(P14,1),0))),"")</f>
        <v>2</v>
      </c>
      <c r="O14" s="239" t="n">
        <f aca="false">IFERROR(VALUE(IF(LEN(P14)&lt;3,0,LEFT(P14,1))),"")</f>
        <v>0</v>
      </c>
      <c r="P14" s="239" t="str">
        <f aca="false">IFERROR( IF(LEN($P$8)&gt;=Q14*3,LEFT(RIGHT($P$8,Q14*3),3),LEFT($P$8,LEN($P$8)-Q13*3)),"---")</f>
        <v>20</v>
      </c>
      <c r="Q14" s="240" t="n">
        <v>5</v>
      </c>
      <c r="R14" s="230"/>
      <c r="S14" s="230"/>
      <c r="T14" s="230"/>
    </row>
    <row r="15" customFormat="false" ht="12.8" hidden="false" customHeight="false" outlineLevel="0" collapsed="false">
      <c r="B15" s="237" t="n">
        <v>6</v>
      </c>
      <c r="C15" s="237" t="s">
        <v>90</v>
      </c>
      <c r="D15" s="237" t="s">
        <v>91</v>
      </c>
      <c r="E15" s="237" t="s">
        <v>92</v>
      </c>
      <c r="F15" s="241"/>
      <c r="G15" s="230"/>
      <c r="H15" s="234"/>
      <c r="I15" s="230"/>
      <c r="J15" s="238" t="str">
        <f aca="false">IFERROR( VLOOKUP(O15,$B$9:$F$18,4,0),"")</f>
        <v/>
      </c>
      <c r="K15" s="238" t="str">
        <f aca="false">IFERROR( VLOOKUP(N15,$B$9:$F$18,3,0),"")</f>
        <v/>
      </c>
      <c r="L15" s="238" t="str">
        <f aca="false">IFERROR( VLOOKUP(M15,$B$9:$F$18,2,0),"")</f>
        <v/>
      </c>
      <c r="M15" s="239" t="str">
        <f aca="false">IFERROR(VALUE(RIGHT(P15,1)),"")</f>
        <v/>
      </c>
      <c r="N15" s="239" t="str">
        <f aca="false">IFERROR(VALUE(IF(LEN(P15)&gt;2,MID(P15,2,1),IF(LEN(P15)=2,LEFT(P15,1),0))),"")</f>
        <v/>
      </c>
      <c r="O15" s="239" t="str">
        <f aca="false">IFERROR(VALUE(IF(LEN(P15)&lt;3,0,LEFT(P15,1))),"")</f>
        <v/>
      </c>
      <c r="P15" s="239" t="str">
        <f aca="false">IFERROR( IF(LEN($P$8)&gt;=Q15*3,LEFT(RIGHT($P$8,Q15*3),3),LEFT($P$8,LEN($P$8)-Q14*3)),"---")</f>
        <v>---</v>
      </c>
      <c r="Q15" s="240" t="n">
        <v>6</v>
      </c>
      <c r="R15" s="230"/>
      <c r="S15" s="230"/>
      <c r="T15" s="230"/>
    </row>
    <row r="16" customFormat="false" ht="12.8" hidden="false" customHeight="false" outlineLevel="0" collapsed="false">
      <c r="B16" s="237" t="n">
        <v>7</v>
      </c>
      <c r="C16" s="237" t="s">
        <v>93</v>
      </c>
      <c r="D16" s="237" t="s">
        <v>94</v>
      </c>
      <c r="E16" s="237" t="s">
        <v>95</v>
      </c>
      <c r="F16" s="241"/>
      <c r="G16" s="230"/>
      <c r="H16" s="234"/>
      <c r="I16" s="230"/>
      <c r="J16" s="238" t="str">
        <f aca="false">IFERROR( VLOOKUP(O16,$B$9:$F$18,4,0),"")</f>
        <v/>
      </c>
      <c r="K16" s="238" t="str">
        <f aca="false">IFERROR( VLOOKUP(N16,$B$9:$F$18,3,0),"")</f>
        <v/>
      </c>
      <c r="L16" s="238" t="str">
        <f aca="false">IFERROR( VLOOKUP(M16,$B$9:$F$18,2,0),"")</f>
        <v/>
      </c>
      <c r="M16" s="239" t="str">
        <f aca="false">IFERROR(VALUE(RIGHT(P16,1)),"")</f>
        <v/>
      </c>
      <c r="N16" s="239" t="str">
        <f aca="false">IFERROR(VALUE(IF(LEN(P16)&gt;2,MID(P16,2,1),IF(LEN(P16)=2,LEFT(P16,1),0))),"")</f>
        <v/>
      </c>
      <c r="O16" s="239" t="str">
        <f aca="false">IFERROR(VALUE(IF(LEN(P16)&lt;3,0,LEFT(P16,1))),"")</f>
        <v/>
      </c>
      <c r="P16" s="239" t="str">
        <f aca="false">IFERROR( IF(LEN($P$8)&gt;=Q16*3,LEFT(RIGHT($P$8,Q16*3),3),LEFT($P$8,LEN($P$8)-Q15*3)),"---")</f>
        <v>---</v>
      </c>
      <c r="Q16" s="240" t="n">
        <v>7</v>
      </c>
      <c r="R16" s="230"/>
      <c r="S16" s="230"/>
      <c r="T16" s="230"/>
    </row>
    <row r="17" customFormat="false" ht="12.8" hidden="false" customHeight="false" outlineLevel="0" collapsed="false">
      <c r="B17" s="237" t="n">
        <v>8</v>
      </c>
      <c r="C17" s="237" t="s">
        <v>96</v>
      </c>
      <c r="D17" s="237" t="s">
        <v>97</v>
      </c>
      <c r="E17" s="237" t="s">
        <v>98</v>
      </c>
      <c r="F17" s="237"/>
      <c r="G17" s="230"/>
      <c r="H17" s="234"/>
      <c r="I17" s="230"/>
      <c r="J17" s="238" t="str">
        <f aca="false">IFERROR( VLOOKUP(O17,$B$9:$F$18,4,0),"")</f>
        <v/>
      </c>
      <c r="K17" s="238" t="str">
        <f aca="false">IFERROR( VLOOKUP(N17,$B$9:$F$18,3,0),"")</f>
        <v/>
      </c>
      <c r="L17" s="238" t="str">
        <f aca="false">IFERROR( VLOOKUP(M17,$B$9:$F$18,2,0),"")</f>
        <v/>
      </c>
      <c r="M17" s="239" t="str">
        <f aca="false">IFERROR(VALUE(RIGHT(P17,1)),"")</f>
        <v/>
      </c>
      <c r="N17" s="239" t="str">
        <f aca="false">IFERROR(VALUE(IF(LEN(P17)&gt;2,MID(P17,2,1),IF(LEN(P17)=2,LEFT(P17,1),0))),"")</f>
        <v/>
      </c>
      <c r="O17" s="239" t="str">
        <f aca="false">IFERROR(VALUE(IF(LEN(P17)&lt;3,0,LEFT(P17,1))),"")</f>
        <v/>
      </c>
      <c r="P17" s="239" t="str">
        <f aca="false">IFERROR( IF(LEN($P$8)&gt;=Q17*3,LEFT(RIGHT($P$8,Q17*3),3),LEFT($P$8,LEN($P$8)-Q16*3)),"---")</f>
        <v>---</v>
      </c>
      <c r="Q17" s="240" t="n">
        <v>8</v>
      </c>
      <c r="R17" s="230"/>
      <c r="S17" s="230"/>
      <c r="T17" s="230"/>
    </row>
    <row r="18" customFormat="false" ht="12.8" hidden="false" customHeight="false" outlineLevel="0" collapsed="false">
      <c r="B18" s="237" t="n">
        <v>9</v>
      </c>
      <c r="C18" s="237" t="s">
        <v>99</v>
      </c>
      <c r="D18" s="237" t="s">
        <v>100</v>
      </c>
      <c r="E18" s="237" t="s">
        <v>101</v>
      </c>
      <c r="F18" s="237"/>
      <c r="G18" s="230"/>
      <c r="H18" s="234"/>
      <c r="I18" s="230"/>
      <c r="J18" s="238" t="str">
        <f aca="false">IFERROR( VLOOKUP(O18,$B$9:$F$18,4,0),"")</f>
        <v/>
      </c>
      <c r="K18" s="238" t="str">
        <f aca="false">IFERROR( VLOOKUP(N18,$B$9:$F$18,3,0),"")</f>
        <v/>
      </c>
      <c r="L18" s="238" t="str">
        <f aca="false">IFERROR( VLOOKUP(M18,$B$9:$F$18,2,0),"")</f>
        <v/>
      </c>
      <c r="M18" s="239" t="str">
        <f aca="false">IFERROR(VALUE(RIGHT(P18,1)),"")</f>
        <v/>
      </c>
      <c r="N18" s="239" t="str">
        <f aca="false">IFERROR(VALUE(IF(LEN(P18)&gt;2,MID(P18,2,1),IF(LEN(P18)=2,LEFT(P18,1),0))),"")</f>
        <v/>
      </c>
      <c r="O18" s="239" t="str">
        <f aca="false">IFERROR(VALUE(IF(LEN(P18)&lt;3,0,LEFT(P18,1))),"")</f>
        <v/>
      </c>
      <c r="P18" s="239" t="str">
        <f aca="false">IFERROR( IF(LEN($P$8)&gt;=Q18*3,LEFT(RIGHT($P$8,Q18*3),3),LEFT($P$8,LEN($P$8)-Q17*3)),"---")</f>
        <v>---</v>
      </c>
      <c r="Q18" s="240" t="n">
        <v>9</v>
      </c>
      <c r="R18" s="230"/>
      <c r="S18" s="230"/>
      <c r="T18" s="230"/>
    </row>
    <row r="19" customFormat="false" ht="12.8" hidden="false" customHeight="false" outlineLevel="0" collapsed="false">
      <c r="B19" s="237" t="n">
        <v>11</v>
      </c>
      <c r="C19" s="237" t="s">
        <v>102</v>
      </c>
      <c r="D19" s="237" t="s">
        <v>103</v>
      </c>
      <c r="E19" s="237"/>
      <c r="F19" s="237"/>
      <c r="G19" s="230"/>
      <c r="H19" s="234"/>
      <c r="I19" s="230"/>
      <c r="J19" s="238" t="str">
        <f aca="false">IFERROR( VLOOKUP(O19,$B$9:$F$18,4,0),"")</f>
        <v/>
      </c>
      <c r="K19" s="238" t="str">
        <f aca="false">IFERROR( VLOOKUP(N19,$B$9:$F$18,3,0),"")</f>
        <v/>
      </c>
      <c r="L19" s="238" t="str">
        <f aca="false">IFERROR( VLOOKUP(M19,$B$9:$F$18,2,0),"")</f>
        <v/>
      </c>
      <c r="M19" s="239" t="str">
        <f aca="false">IFERROR(VALUE(RIGHT(P19,1)),"")</f>
        <v/>
      </c>
      <c r="N19" s="239" t="str">
        <f aca="false">IFERROR(VALUE(IF(LEN(P19)&gt;2,MID(P19,2,1),IF(LEN(P19)=2,LEFT(P19,1),0))),"")</f>
        <v/>
      </c>
      <c r="O19" s="239" t="str">
        <f aca="false">IFERROR(VALUE(IF(LEN(P19)&lt;3,0,LEFT(P19,1))),"")</f>
        <v/>
      </c>
      <c r="P19" s="239" t="str">
        <f aca="false">IFERROR( IF(LEN($P$8)&gt;=Q19*3,LEFT(RIGHT($P$8,Q19*3),3),LEFT($P$8,LEN($P$8)-Q18*3)),"---")</f>
        <v>---</v>
      </c>
      <c r="Q19" s="240" t="n">
        <v>10</v>
      </c>
      <c r="R19" s="230"/>
      <c r="S19" s="230"/>
      <c r="T19" s="230"/>
    </row>
    <row r="20" customFormat="false" ht="12.8" hidden="false" customHeight="false" outlineLevel="0" collapsed="false">
      <c r="B20" s="237" t="n">
        <v>12</v>
      </c>
      <c r="C20" s="237" t="s">
        <v>104</v>
      </c>
      <c r="D20" s="237" t="s">
        <v>105</v>
      </c>
      <c r="E20" s="237"/>
      <c r="F20" s="237"/>
      <c r="G20" s="230"/>
      <c r="H20" s="234"/>
      <c r="I20" s="230"/>
      <c r="J20" s="238" t="str">
        <f aca="false">IFERROR( VLOOKUP(O20,$B$9:$F$18,4,0),"")</f>
        <v/>
      </c>
      <c r="K20" s="238" t="str">
        <f aca="false">IFERROR( VLOOKUP(N20,$B$9:$F$18,3,0),"")</f>
        <v/>
      </c>
      <c r="L20" s="238" t="str">
        <f aca="false">IFERROR( VLOOKUP(M20,$B$9:$F$18,2,0),"")</f>
        <v/>
      </c>
      <c r="M20" s="239" t="str">
        <f aca="false">IFERROR(VALUE(RIGHT(P20,1)),"")</f>
        <v/>
      </c>
      <c r="N20" s="239" t="str">
        <f aca="false">IFERROR(VALUE(IF(LEN(P20)&gt;2,MID(P20,2,1),IF(LEN(P20)=2,LEFT(P20,1),0))),"")</f>
        <v/>
      </c>
      <c r="O20" s="239" t="str">
        <f aca="false">IFERROR(VALUE(IF(LEN(P20)&lt;3,0,LEFT(P20,1))),"")</f>
        <v/>
      </c>
      <c r="P20" s="239" t="str">
        <f aca="false">IFERROR( IF(LEN($P$8)&gt;=Q20*3,LEFT(RIGHT($P$8,Q20*3),3),LEFT($P$8,LEN($P$8)-Q19*3)),"---")</f>
        <v>---</v>
      </c>
      <c r="Q20" s="240" t="n">
        <v>11</v>
      </c>
      <c r="R20" s="230"/>
      <c r="S20" s="230"/>
      <c r="T20" s="230"/>
    </row>
    <row r="21" customFormat="false" ht="12.8" hidden="false" customHeight="false" outlineLevel="0" collapsed="false">
      <c r="B21" s="237" t="n">
        <v>13</v>
      </c>
      <c r="C21" s="237" t="s">
        <v>106</v>
      </c>
      <c r="D21" s="237" t="s">
        <v>107</v>
      </c>
      <c r="E21" s="237"/>
      <c r="F21" s="237"/>
      <c r="G21" s="230"/>
      <c r="H21" s="234"/>
      <c r="I21" s="230"/>
      <c r="J21" s="238" t="str">
        <f aca="false">IFERROR( VLOOKUP(O21,$B$9:$F$18,4,0),"")</f>
        <v/>
      </c>
      <c r="K21" s="238" t="str">
        <f aca="false">IFERROR( VLOOKUP(N21,$B$9:$F$18,3,0),"")</f>
        <v/>
      </c>
      <c r="L21" s="238" t="str">
        <f aca="false">IFERROR( VLOOKUP(M21,$B$9:$F$18,2,0),"")</f>
        <v/>
      </c>
      <c r="M21" s="239" t="str">
        <f aca="false">IFERROR(VALUE(RIGHT(P21,1)),"")</f>
        <v/>
      </c>
      <c r="N21" s="239" t="str">
        <f aca="false">IFERROR(VALUE(IF(LEN(P21)&gt;2,MID(P21,2,1),IF(LEN(P21)=2,LEFT(P21,1),0))),"")</f>
        <v/>
      </c>
      <c r="O21" s="239" t="str">
        <f aca="false">IFERROR(VALUE(IF(LEN(P21)&lt;3,0,LEFT(P21,1))),"")</f>
        <v/>
      </c>
      <c r="P21" s="239" t="str">
        <f aca="false">IFERROR( IF(LEN($P$8)&gt;=Q21*3,LEFT(RIGHT($P$8,Q21*3),3),LEFT($P$8,LEN($P$8)-Q20*3)),"---")</f>
        <v>---</v>
      </c>
      <c r="Q21" s="240" t="n">
        <v>12</v>
      </c>
      <c r="R21" s="230"/>
      <c r="S21" s="230"/>
      <c r="T21" s="230"/>
    </row>
    <row r="22" customFormat="false" ht="12.8" hidden="false" customHeight="false" outlineLevel="0" collapsed="false">
      <c r="B22" s="237" t="n">
        <v>14</v>
      </c>
      <c r="C22" s="237" t="s">
        <v>108</v>
      </c>
      <c r="D22" s="237" t="s">
        <v>109</v>
      </c>
      <c r="E22" s="237"/>
      <c r="F22" s="237"/>
      <c r="G22" s="230"/>
      <c r="H22" s="234"/>
      <c r="I22" s="230"/>
      <c r="J22" s="242"/>
      <c r="K22" s="242"/>
      <c r="L22" s="242"/>
      <c r="M22" s="242"/>
      <c r="N22" s="242"/>
      <c r="O22" s="242"/>
      <c r="P22" s="230" t="str">
        <f aca="false">IFERROR( IF(LEN($P$8)&gt;=Q22*3,LEFT(RIGHT($P$8,Q22*3),3),LEFT($P$8,LEN($P$8)-Q21*3)),"---")</f>
        <v/>
      </c>
      <c r="Q22" s="230"/>
      <c r="R22" s="230"/>
      <c r="S22" s="230"/>
      <c r="T22" s="230"/>
    </row>
    <row r="23" customFormat="false" ht="12.8" hidden="false" customHeight="false" outlineLevel="0" collapsed="false">
      <c r="B23" s="237" t="n">
        <v>15</v>
      </c>
      <c r="C23" s="237" t="s">
        <v>110</v>
      </c>
      <c r="D23" s="237" t="s">
        <v>111</v>
      </c>
      <c r="E23" s="237"/>
      <c r="F23" s="237"/>
      <c r="G23" s="230"/>
      <c r="H23" s="234"/>
      <c r="I23" s="230"/>
      <c r="J23" s="230"/>
      <c r="K23" s="230"/>
      <c r="L23" s="230"/>
      <c r="M23" s="230"/>
      <c r="N23" s="230"/>
      <c r="O23" s="230"/>
      <c r="P23" s="230" t="str">
        <f aca="false">IFERROR( IF(LEN($P$8)&gt;=Q23*3,LEFT(RIGHT($P$8,Q23*3),3),LEFT($P$8,LEN($P$8)-Q22*3)),"---")</f>
        <v/>
      </c>
      <c r="Q23" s="230"/>
      <c r="R23" s="230"/>
      <c r="S23" s="230"/>
      <c r="T23" s="230"/>
    </row>
    <row r="24" customFormat="false" ht="17.35" hidden="false" customHeight="false" outlineLevel="0" collapsed="false">
      <c r="B24" s="237" t="n">
        <v>16</v>
      </c>
      <c r="C24" s="237" t="s">
        <v>112</v>
      </c>
      <c r="D24" s="237" t="s">
        <v>113</v>
      </c>
      <c r="E24" s="237"/>
      <c r="F24" s="237"/>
      <c r="G24" s="230"/>
      <c r="H24" s="243" t="s">
        <v>114</v>
      </c>
      <c r="I24" s="244" t="str">
        <f aca="false">_xlfn.CONCAT(F78:U78)</f>
        <v>بیست تریلیون  و دو</v>
      </c>
      <c r="J24" s="244"/>
      <c r="K24" s="244"/>
      <c r="L24" s="244"/>
      <c r="M24" s="244"/>
      <c r="N24" s="244"/>
      <c r="O24" s="244"/>
      <c r="P24" s="230" t="str">
        <f aca="false">IFERROR( IF(LEN($P$8)&gt;=Q24*3,LEFT(RIGHT($P$8,Q24*3),3),LEFT($P$8,LEN($P$8)-Q23*3)),"---")</f>
        <v/>
      </c>
      <c r="Q24" s="230"/>
      <c r="R24" s="230"/>
      <c r="S24" s="230"/>
      <c r="T24" s="230"/>
    </row>
    <row r="25" customFormat="false" ht="12.75" hidden="false" customHeight="false" outlineLevel="0" collapsed="false">
      <c r="B25" s="237" t="n">
        <v>17</v>
      </c>
      <c r="C25" s="237" t="s">
        <v>115</v>
      </c>
      <c r="D25" s="237" t="s">
        <v>116</v>
      </c>
      <c r="E25" s="237"/>
      <c r="F25" s="237"/>
      <c r="G25" s="230"/>
      <c r="H25" s="230" t="str">
        <f aca="false">IF(J9&lt;&gt;"","و","")</f>
        <v/>
      </c>
      <c r="I25" s="230"/>
      <c r="J25" s="230"/>
      <c r="K25" s="230"/>
      <c r="L25" s="230"/>
      <c r="M25" s="230"/>
      <c r="N25" s="230"/>
      <c r="O25" s="230"/>
      <c r="P25" s="230" t="str">
        <f aca="false">IFERROR( IF(LEN($P$8)&gt;=Q25*3,LEFT(RIGHT($P$8,Q25*3),3),LEFT($P$8,LEN($P$8)-Q24*3)),"---")</f>
        <v/>
      </c>
      <c r="Q25" s="230"/>
      <c r="R25" s="230"/>
      <c r="S25" s="230"/>
      <c r="T25" s="230"/>
    </row>
    <row r="26" customFormat="false" ht="12.75" hidden="false" customHeight="false" outlineLevel="0" collapsed="false">
      <c r="B26" s="237" t="n">
        <v>18</v>
      </c>
      <c r="C26" s="237" t="s">
        <v>117</v>
      </c>
      <c r="D26" s="237" t="s">
        <v>118</v>
      </c>
      <c r="E26" s="237"/>
      <c r="F26" s="237"/>
      <c r="G26" s="245" t="str">
        <f aca="false">IF(J10&lt;&gt;"",J10,"")</f>
        <v/>
      </c>
      <c r="H26" s="246" t="str">
        <f aca="false">IF(J10&lt;&gt;"",$F$8,"")</f>
        <v/>
      </c>
      <c r="I26" s="245" t="str">
        <f aca="false">IF(K10&lt;&gt;"",K10,"")</f>
        <v/>
      </c>
      <c r="J26" s="245" t="str">
        <f aca="false">IF(K10&lt;&gt;"",$F$8,"")</f>
        <v/>
      </c>
      <c r="K26" s="245" t="str">
        <f aca="false">IF(L10&lt;&gt;"",L10,"")</f>
        <v>دو</v>
      </c>
      <c r="L26" s="247" t="n">
        <v>1</v>
      </c>
      <c r="M26" s="230"/>
      <c r="N26" s="230"/>
      <c r="O26" s="230"/>
      <c r="P26" s="230"/>
      <c r="Q26" s="230"/>
      <c r="R26" s="230"/>
      <c r="S26" s="230"/>
      <c r="T26" s="230"/>
    </row>
    <row r="27" customFormat="false" ht="12.75" hidden="false" customHeight="false" outlineLevel="0" collapsed="false">
      <c r="B27" s="237" t="n">
        <v>19</v>
      </c>
      <c r="C27" s="237" t="s">
        <v>119</v>
      </c>
      <c r="D27" s="237" t="s">
        <v>120</v>
      </c>
      <c r="E27" s="237"/>
      <c r="F27" s="237"/>
      <c r="G27" s="245" t="str">
        <f aca="false">IF(J11&lt;&gt;"",J11,"")</f>
        <v/>
      </c>
      <c r="H27" s="246" t="str">
        <f aca="false">IF(J11&lt;&gt;"",$F$8,"")</f>
        <v/>
      </c>
      <c r="I27" s="245" t="str">
        <f aca="false">IF(K11&lt;&gt;"",K11,"")</f>
        <v/>
      </c>
      <c r="J27" s="245" t="str">
        <f aca="false">IF(K11&lt;&gt;"",$F$8,"")</f>
        <v/>
      </c>
      <c r="K27" s="245" t="str">
        <f aca="false">IF(L11&lt;&gt;"",L11,"")</f>
        <v/>
      </c>
      <c r="L27" s="247" t="n">
        <v>2</v>
      </c>
      <c r="M27" s="230"/>
      <c r="N27" s="230"/>
      <c r="O27" s="230"/>
      <c r="P27" s="230" t="str">
        <f aca="false">IFERROR( IF(LEN($P$8)&gt;=Q27*3,LEFT(RIGHT($P$8,Q27*3),3),LEFT($P$8,LEN($P$8)-L24*3)),"---")</f>
        <v/>
      </c>
      <c r="Q27" s="230"/>
      <c r="R27" s="230"/>
      <c r="S27" s="230"/>
      <c r="T27" s="230"/>
    </row>
    <row r="28" customFormat="false" ht="12.75" hidden="false" customHeight="false" outlineLevel="0" collapsed="false">
      <c r="B28" s="230"/>
      <c r="C28" s="230"/>
      <c r="D28" s="230"/>
      <c r="E28" s="230"/>
      <c r="F28" s="230"/>
      <c r="G28" s="245" t="str">
        <f aca="false">IF(J12&lt;&gt;"",J12,"")</f>
        <v/>
      </c>
      <c r="H28" s="246" t="str">
        <f aca="false">IF(J12&lt;&gt;"",$F$8,"")</f>
        <v/>
      </c>
      <c r="I28" s="245" t="str">
        <f aca="false">IF(K12&lt;&gt;"",K12,"")</f>
        <v/>
      </c>
      <c r="J28" s="245" t="str">
        <f aca="false">IF(K12&lt;&gt;"",$F$8,"")</f>
        <v/>
      </c>
      <c r="K28" s="245" t="str">
        <f aca="false">IF(L12&lt;&gt;"",L12,"")</f>
        <v/>
      </c>
      <c r="L28" s="247" t="n">
        <v>3</v>
      </c>
      <c r="M28" s="230"/>
      <c r="N28" s="230"/>
      <c r="O28" s="230"/>
      <c r="P28" s="230" t="str">
        <f aca="false">IFERROR( IF(LEN($P$8)&gt;=Q28*3,LEFT(RIGHT($P$8,Q28*3),3),LEFT($P$8,LEN($P$8)-Q27*3)),"---")</f>
        <v/>
      </c>
      <c r="Q28" s="230"/>
      <c r="R28" s="230"/>
      <c r="S28" s="230"/>
      <c r="T28" s="230"/>
    </row>
    <row r="29" customFormat="false" ht="12.75" hidden="false" customHeight="false" outlineLevel="0" collapsed="false">
      <c r="B29" s="230"/>
      <c r="C29" s="230"/>
      <c r="D29" s="230"/>
      <c r="E29" s="230"/>
      <c r="F29" s="230"/>
      <c r="G29" s="245" t="str">
        <f aca="false">IF(J13&lt;&gt;"",J13,"")</f>
        <v/>
      </c>
      <c r="H29" s="246" t="str">
        <f aca="false">IF(J13&lt;&gt;"",$F$8,"")</f>
        <v/>
      </c>
      <c r="I29" s="245" t="str">
        <f aca="false">IF(K13&lt;&gt;"",K13,"")</f>
        <v/>
      </c>
      <c r="J29" s="245" t="str">
        <f aca="false">IF(K13&lt;&gt;"",$F$8,"")</f>
        <v/>
      </c>
      <c r="K29" s="245" t="str">
        <f aca="false">IF(L13&lt;&gt;"",L13,"")</f>
        <v/>
      </c>
      <c r="L29" s="247" t="n">
        <v>4</v>
      </c>
      <c r="M29" s="230"/>
      <c r="N29" s="230"/>
      <c r="O29" s="230"/>
      <c r="P29" s="230"/>
      <c r="Q29" s="230"/>
      <c r="R29" s="230"/>
      <c r="S29" s="230"/>
      <c r="T29" s="230"/>
    </row>
    <row r="30" customFormat="false" ht="12.75" hidden="false" customHeight="false" outlineLevel="0" collapsed="false">
      <c r="B30" s="230"/>
      <c r="C30" s="230"/>
      <c r="D30" s="230"/>
      <c r="E30" s="230"/>
      <c r="F30" s="230"/>
      <c r="G30" s="245" t="str">
        <f aca="false">IF(J14&lt;&gt;"",J14,"")</f>
        <v/>
      </c>
      <c r="H30" s="246" t="str">
        <f aca="false">IF(J14&lt;&gt;"",$F$8,"")</f>
        <v/>
      </c>
      <c r="I30" s="245" t="str">
        <f aca="false">IF(K14&lt;&gt;"",K14,"")</f>
        <v>بیست</v>
      </c>
      <c r="J30" s="245" t="str">
        <f aca="false">IF(K14&lt;&gt;"",$F$8,"")</f>
        <v>و</v>
      </c>
      <c r="K30" s="245" t="str">
        <f aca="false">IF(L14&lt;&gt;"",L14,"")</f>
        <v/>
      </c>
      <c r="L30" s="247" t="n">
        <v>5</v>
      </c>
      <c r="M30" s="230"/>
      <c r="N30" s="230"/>
      <c r="O30" s="230"/>
      <c r="P30" s="230"/>
      <c r="Q30" s="230"/>
      <c r="R30" s="230"/>
      <c r="S30" s="230"/>
      <c r="T30" s="230"/>
    </row>
    <row r="31" customFormat="false" ht="12.75" hidden="false" customHeight="false" outlineLevel="0" collapsed="false">
      <c r="B31" s="230"/>
      <c r="C31" s="230"/>
      <c r="D31" s="230"/>
      <c r="E31" s="230"/>
      <c r="F31" s="230"/>
      <c r="G31" s="245" t="str">
        <f aca="false">IF(J15&lt;&gt;"",J15,"")</f>
        <v/>
      </c>
      <c r="H31" s="246" t="str">
        <f aca="false">IF(J15&lt;&gt;"",$F$8,"")</f>
        <v/>
      </c>
      <c r="I31" s="245" t="str">
        <f aca="false">IF(K15&lt;&gt;"",K15,"")</f>
        <v/>
      </c>
      <c r="J31" s="245" t="str">
        <f aca="false">IF(K15&lt;&gt;"",$F$8,"")</f>
        <v/>
      </c>
      <c r="K31" s="245" t="str">
        <f aca="false">IF(L15&lt;&gt;"",L15,"")</f>
        <v/>
      </c>
      <c r="L31" s="247" t="n">
        <v>6</v>
      </c>
      <c r="M31" s="230"/>
      <c r="N31" s="230"/>
      <c r="O31" s="230"/>
      <c r="P31" s="230"/>
      <c r="Q31" s="230"/>
      <c r="R31" s="230"/>
      <c r="S31" s="230"/>
      <c r="T31" s="230"/>
    </row>
    <row r="32" customFormat="false" ht="12.75" hidden="false" customHeight="false" outlineLevel="0" collapsed="false">
      <c r="B32" s="230"/>
      <c r="C32" s="230"/>
      <c r="D32" s="230"/>
      <c r="E32" s="230"/>
      <c r="F32" s="230"/>
      <c r="G32" s="245" t="str">
        <f aca="false">IF(J16&lt;&gt;"",J16,"")</f>
        <v/>
      </c>
      <c r="H32" s="246" t="str">
        <f aca="false">IF(J16&lt;&gt;"",$F$8,"")</f>
        <v/>
      </c>
      <c r="I32" s="245" t="str">
        <f aca="false">IF(K16&lt;&gt;"",K16,"")</f>
        <v/>
      </c>
      <c r="J32" s="245" t="str">
        <f aca="false">IF(K16&lt;&gt;"",$F$8,"")</f>
        <v/>
      </c>
      <c r="K32" s="245" t="str">
        <f aca="false">IF(L16&lt;&gt;"",L16,"")</f>
        <v/>
      </c>
      <c r="L32" s="247" t="n">
        <v>7</v>
      </c>
      <c r="M32" s="230"/>
      <c r="N32" s="230"/>
      <c r="O32" s="230"/>
      <c r="P32" s="230"/>
      <c r="Q32" s="230"/>
      <c r="R32" s="230"/>
      <c r="S32" s="230"/>
      <c r="T32" s="230"/>
    </row>
    <row r="33" customFormat="false" ht="12.75" hidden="false" customHeight="false" outlineLevel="0" collapsed="false">
      <c r="B33" s="230"/>
      <c r="C33" s="230"/>
      <c r="D33" s="230"/>
      <c r="E33" s="230"/>
      <c r="F33" s="230"/>
      <c r="G33" s="245" t="str">
        <f aca="false">IF(J17&lt;&gt;"",J17,"")</f>
        <v/>
      </c>
      <c r="H33" s="246" t="str">
        <f aca="false">IF(J17&lt;&gt;"",$F$8,"")</f>
        <v/>
      </c>
      <c r="I33" s="245" t="str">
        <f aca="false">IF(K17&lt;&gt;"",K17,"")</f>
        <v/>
      </c>
      <c r="J33" s="245" t="str">
        <f aca="false">IF(K17&lt;&gt;"",$F$8,"")</f>
        <v/>
      </c>
      <c r="K33" s="245" t="str">
        <f aca="false">IF(L17&lt;&gt;"",L17,"")</f>
        <v/>
      </c>
      <c r="L33" s="247" t="n">
        <v>8</v>
      </c>
      <c r="M33" s="230"/>
      <c r="N33" s="230"/>
      <c r="O33" s="230"/>
      <c r="P33" s="230"/>
      <c r="Q33" s="230"/>
      <c r="R33" s="230"/>
      <c r="S33" s="230"/>
      <c r="T33" s="230"/>
    </row>
    <row r="34" customFormat="false" ht="12.75" hidden="false" customHeight="false" outlineLevel="0" collapsed="false">
      <c r="B34" s="230"/>
      <c r="C34" s="230"/>
      <c r="D34" s="230"/>
      <c r="E34" s="230"/>
      <c r="F34" s="230"/>
      <c r="G34" s="245" t="str">
        <f aca="false">IF(J18&lt;&gt;"",J18,"")</f>
        <v/>
      </c>
      <c r="H34" s="246" t="str">
        <f aca="false">IF(J18&lt;&gt;"",$F$8,"")</f>
        <v/>
      </c>
      <c r="I34" s="245" t="str">
        <f aca="false">IF(K18&lt;&gt;"",K18,"")</f>
        <v/>
      </c>
      <c r="J34" s="245" t="str">
        <f aca="false">IF(K18&lt;&gt;"",$F$8,"")</f>
        <v/>
      </c>
      <c r="K34" s="245" t="str">
        <f aca="false">IF(L18&lt;&gt;"",L18,"")</f>
        <v/>
      </c>
      <c r="L34" s="247" t="n">
        <v>9</v>
      </c>
      <c r="M34" s="230"/>
      <c r="N34" s="230"/>
      <c r="O34" s="230"/>
      <c r="P34" s="230"/>
      <c r="Q34" s="230"/>
      <c r="R34" s="230"/>
      <c r="S34" s="230"/>
      <c r="T34" s="230"/>
    </row>
    <row r="35" customFormat="false" ht="12.75" hidden="false" customHeight="false" outlineLevel="0" collapsed="false">
      <c r="B35" s="230"/>
      <c r="C35" s="230"/>
      <c r="D35" s="230"/>
      <c r="E35" s="230"/>
      <c r="F35" s="230"/>
      <c r="G35" s="245" t="str">
        <f aca="false">IF(J19&lt;&gt;"",J19,"")</f>
        <v/>
      </c>
      <c r="H35" s="246" t="str">
        <f aca="false">IF(J19&lt;&gt;"",$F$8,"")</f>
        <v/>
      </c>
      <c r="I35" s="245" t="str">
        <f aca="false">IF(K19&lt;&gt;"",K19,"")</f>
        <v/>
      </c>
      <c r="J35" s="245" t="str">
        <f aca="false">IF(K19&lt;&gt;"",$F$8,"")</f>
        <v/>
      </c>
      <c r="K35" s="245" t="str">
        <f aca="false">IF(L19&lt;&gt;"",L19,"")</f>
        <v/>
      </c>
      <c r="L35" s="247" t="n">
        <v>10</v>
      </c>
      <c r="M35" s="230"/>
      <c r="N35" s="230"/>
      <c r="O35" s="230"/>
      <c r="P35" s="230"/>
      <c r="Q35" s="230"/>
      <c r="R35" s="230"/>
      <c r="S35" s="230"/>
      <c r="T35" s="230"/>
    </row>
    <row r="36" customFormat="false" ht="12.75" hidden="false" customHeight="false" outlineLevel="0" collapsed="false">
      <c r="B36" s="230"/>
      <c r="C36" s="230"/>
      <c r="D36" s="230"/>
      <c r="E36" s="230"/>
      <c r="F36" s="230"/>
      <c r="G36" s="245" t="str">
        <f aca="false">IF(J20&lt;&gt;"",J20,"")</f>
        <v/>
      </c>
      <c r="H36" s="246" t="str">
        <f aca="false">IF(J20&lt;&gt;"",$F$8,"")</f>
        <v/>
      </c>
      <c r="I36" s="245" t="str">
        <f aca="false">IF(K20&lt;&gt;"",K20,"")</f>
        <v/>
      </c>
      <c r="J36" s="245" t="str">
        <f aca="false">IF(K20&lt;&gt;"",$F$8,"")</f>
        <v/>
      </c>
      <c r="K36" s="245" t="str">
        <f aca="false">IF(L20&lt;&gt;"",L20,"")</f>
        <v/>
      </c>
      <c r="L36" s="247" t="n">
        <v>11</v>
      </c>
      <c r="M36" s="230"/>
      <c r="N36" s="230"/>
      <c r="O36" s="230"/>
      <c r="P36" s="230"/>
      <c r="Q36" s="230"/>
      <c r="R36" s="230"/>
      <c r="S36" s="230"/>
      <c r="T36" s="230"/>
    </row>
    <row r="37" customFormat="false" ht="12.75" hidden="false" customHeight="false" outlineLevel="0" collapsed="false">
      <c r="B37" s="230"/>
      <c r="C37" s="230"/>
      <c r="D37" s="230"/>
      <c r="E37" s="230"/>
      <c r="F37" s="230"/>
      <c r="G37" s="245" t="str">
        <f aca="false">IF(J21&lt;&gt;"",J21,"")</f>
        <v/>
      </c>
      <c r="H37" s="246" t="str">
        <f aca="false">IF(J21&lt;&gt;"",$F$8,"")</f>
        <v/>
      </c>
      <c r="I37" s="245" t="str">
        <f aca="false">IF(K21&lt;&gt;"",K21,"")</f>
        <v/>
      </c>
      <c r="J37" s="245" t="str">
        <f aca="false">IF(K21&lt;&gt;"",$F$8,"")</f>
        <v/>
      </c>
      <c r="K37" s="245" t="str">
        <f aca="false">IF(L21&lt;&gt;"",L21,"")</f>
        <v/>
      </c>
      <c r="L37" s="247" t="n">
        <v>12</v>
      </c>
      <c r="M37" s="230"/>
      <c r="N37" s="230"/>
      <c r="O37" s="230"/>
      <c r="P37" s="230"/>
      <c r="Q37" s="230"/>
      <c r="R37" s="230"/>
      <c r="S37" s="230"/>
      <c r="T37" s="230"/>
    </row>
    <row r="38" customFormat="false" ht="12.75" hidden="false" customHeight="false" outlineLevel="0" collapsed="false"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</row>
    <row r="39" customFormat="false" ht="12.75" hidden="false" customHeight="false" outlineLevel="0" collapsed="false">
      <c r="B39" s="230"/>
      <c r="C39" s="230"/>
      <c r="D39" s="230"/>
      <c r="E39" s="230"/>
      <c r="F39" s="230"/>
      <c r="G39" s="248" t="str">
        <f aca="false">G26</f>
        <v/>
      </c>
      <c r="H39" s="248" t="str">
        <f aca="false">IF( AND(K26="",I26="",H26=$F$8),"",H26)</f>
        <v/>
      </c>
      <c r="I39" s="248" t="str">
        <f aca="false">I26</f>
        <v/>
      </c>
      <c r="J39" s="248" t="str">
        <f aca="false">IF( AND(K26="",J26=$F$8),"",J26)</f>
        <v/>
      </c>
      <c r="K39" s="248" t="str">
        <f aca="false">K26</f>
        <v>دو</v>
      </c>
      <c r="L39" s="247" t="n">
        <v>1</v>
      </c>
      <c r="M39" s="230"/>
      <c r="N39" s="230"/>
      <c r="O39" s="230"/>
      <c r="P39" s="230"/>
      <c r="Q39" s="230"/>
      <c r="R39" s="230"/>
      <c r="S39" s="230"/>
      <c r="T39" s="230"/>
    </row>
    <row r="40" customFormat="false" ht="12.75" hidden="false" customHeight="false" outlineLevel="0" collapsed="false">
      <c r="B40" s="230"/>
      <c r="C40" s="230"/>
      <c r="D40" s="230"/>
      <c r="E40" s="230"/>
      <c r="F40" s="230"/>
      <c r="G40" s="248" t="str">
        <f aca="false">G27</f>
        <v/>
      </c>
      <c r="H40" s="248" t="str">
        <f aca="false">IF( AND(K27="",I27="",H27=$F$8),"",H27)</f>
        <v/>
      </c>
      <c r="I40" s="248" t="str">
        <f aca="false">I27</f>
        <v/>
      </c>
      <c r="J40" s="248" t="str">
        <f aca="false">IF( AND(K27="",J27=$F$8),"",J27)</f>
        <v/>
      </c>
      <c r="K40" s="248" t="str">
        <f aca="false">K27</f>
        <v/>
      </c>
      <c r="L40" s="247" t="n">
        <v>2</v>
      </c>
      <c r="M40" s="230"/>
      <c r="N40" s="230"/>
      <c r="O40" s="230"/>
      <c r="P40" s="230"/>
      <c r="Q40" s="230"/>
      <c r="R40" s="230"/>
      <c r="S40" s="230"/>
      <c r="T40" s="230"/>
    </row>
    <row r="41" customFormat="false" ht="12.75" hidden="false" customHeight="false" outlineLevel="0" collapsed="false">
      <c r="B41" s="230"/>
      <c r="C41" s="230"/>
      <c r="D41" s="230"/>
      <c r="E41" s="230"/>
      <c r="F41" s="230"/>
      <c r="G41" s="248" t="str">
        <f aca="false">G28</f>
        <v/>
      </c>
      <c r="H41" s="248" t="str">
        <f aca="false">IF( AND(K28="",I28="",H28=$F$8),"",H28)</f>
        <v/>
      </c>
      <c r="I41" s="248" t="str">
        <f aca="false">I28</f>
        <v/>
      </c>
      <c r="J41" s="248" t="str">
        <f aca="false">IF( AND(K28="",J28=$F$8),"",J28)</f>
        <v/>
      </c>
      <c r="K41" s="248" t="str">
        <f aca="false">K28</f>
        <v/>
      </c>
      <c r="L41" s="247" t="n">
        <v>3</v>
      </c>
      <c r="M41" s="230"/>
      <c r="N41" s="230"/>
      <c r="O41" s="230"/>
      <c r="P41" s="230"/>
      <c r="Q41" s="230"/>
      <c r="R41" s="230"/>
      <c r="S41" s="230"/>
      <c r="T41" s="230"/>
    </row>
    <row r="42" customFormat="false" ht="12.75" hidden="false" customHeight="false" outlineLevel="0" collapsed="false">
      <c r="B42" s="230"/>
      <c r="C42" s="230"/>
      <c r="D42" s="230"/>
      <c r="E42" s="230"/>
      <c r="F42" s="230"/>
      <c r="G42" s="248" t="str">
        <f aca="false">G29</f>
        <v/>
      </c>
      <c r="H42" s="248" t="str">
        <f aca="false">IF( AND(K29="",I29="",H29=$F$8),"",H29)</f>
        <v/>
      </c>
      <c r="I42" s="248" t="str">
        <f aca="false">I29</f>
        <v/>
      </c>
      <c r="J42" s="248" t="str">
        <f aca="false">IF( AND(K29="",J29=$F$8),"",J29)</f>
        <v/>
      </c>
      <c r="K42" s="248" t="str">
        <f aca="false">K29</f>
        <v/>
      </c>
      <c r="L42" s="247" t="n">
        <v>4</v>
      </c>
      <c r="M42" s="230"/>
      <c r="N42" s="230"/>
      <c r="O42" s="230"/>
      <c r="P42" s="230"/>
      <c r="Q42" s="230"/>
      <c r="R42" s="230"/>
      <c r="S42" s="230"/>
      <c r="T42" s="230"/>
    </row>
    <row r="43" customFormat="false" ht="12.75" hidden="false" customHeight="false" outlineLevel="0" collapsed="false">
      <c r="B43" s="230"/>
      <c r="C43" s="230"/>
      <c r="D43" s="230"/>
      <c r="E43" s="230"/>
      <c r="F43" s="230"/>
      <c r="G43" s="248" t="str">
        <f aca="false">G30</f>
        <v/>
      </c>
      <c r="H43" s="248" t="str">
        <f aca="false">IF( AND(K30="",I30="",H30=$F$8),"",H30)</f>
        <v/>
      </c>
      <c r="I43" s="248" t="str">
        <f aca="false">I30</f>
        <v>بیست</v>
      </c>
      <c r="J43" s="248" t="str">
        <f aca="false">IF( AND(K30="",J30=$F$8),"",J30)</f>
        <v>و</v>
      </c>
      <c r="K43" s="248" t="str">
        <f aca="false">K30</f>
        <v/>
      </c>
      <c r="L43" s="247" t="n">
        <v>5</v>
      </c>
      <c r="M43" s="230"/>
      <c r="N43" s="230"/>
      <c r="O43" s="230"/>
      <c r="P43" s="230"/>
      <c r="Q43" s="230"/>
      <c r="R43" s="230"/>
      <c r="S43" s="230"/>
      <c r="T43" s="230"/>
    </row>
    <row r="44" customFormat="false" ht="12.75" hidden="false" customHeight="false" outlineLevel="0" collapsed="false">
      <c r="B44" s="230"/>
      <c r="C44" s="230"/>
      <c r="D44" s="230"/>
      <c r="E44" s="230"/>
      <c r="F44" s="230"/>
      <c r="G44" s="248" t="str">
        <f aca="false">G31</f>
        <v/>
      </c>
      <c r="H44" s="248" t="str">
        <f aca="false">IF( AND(K31="",I31="",H31=$F$8),"",H31)</f>
        <v/>
      </c>
      <c r="I44" s="248" t="str">
        <f aca="false">I31</f>
        <v/>
      </c>
      <c r="J44" s="248" t="str">
        <f aca="false">IF( AND(K31="",J31=$F$8),"",J31)</f>
        <v/>
      </c>
      <c r="K44" s="248" t="str">
        <f aca="false">K31</f>
        <v/>
      </c>
      <c r="L44" s="247" t="n">
        <v>6</v>
      </c>
      <c r="M44" s="230"/>
      <c r="N44" s="230"/>
      <c r="O44" s="230"/>
      <c r="P44" s="230"/>
      <c r="Q44" s="230"/>
      <c r="R44" s="230"/>
      <c r="S44" s="230"/>
      <c r="T44" s="230"/>
    </row>
    <row r="45" customFormat="false" ht="12.75" hidden="false" customHeight="false" outlineLevel="0" collapsed="false">
      <c r="B45" s="230"/>
      <c r="C45" s="230"/>
      <c r="D45" s="230"/>
      <c r="E45" s="230"/>
      <c r="F45" s="230"/>
      <c r="G45" s="248" t="str">
        <f aca="false">G32</f>
        <v/>
      </c>
      <c r="H45" s="248" t="str">
        <f aca="false">IF( AND(K32="",I32="",H32=$F$8),"",H32)</f>
        <v/>
      </c>
      <c r="I45" s="248" t="str">
        <f aca="false">I32</f>
        <v/>
      </c>
      <c r="J45" s="248" t="str">
        <f aca="false">IF( AND(K32="",J32=$F$8),"",J32)</f>
        <v/>
      </c>
      <c r="K45" s="248" t="str">
        <f aca="false">K32</f>
        <v/>
      </c>
      <c r="L45" s="247" t="n">
        <v>7</v>
      </c>
      <c r="M45" s="230"/>
      <c r="N45" s="230"/>
      <c r="O45" s="230"/>
      <c r="P45" s="230"/>
      <c r="Q45" s="230"/>
      <c r="R45" s="230"/>
      <c r="S45" s="230"/>
      <c r="T45" s="230"/>
    </row>
    <row r="46" customFormat="false" ht="12.75" hidden="false" customHeight="false" outlineLevel="0" collapsed="false">
      <c r="B46" s="230"/>
      <c r="C46" s="230"/>
      <c r="D46" s="230"/>
      <c r="E46" s="230"/>
      <c r="F46" s="230"/>
      <c r="G46" s="248" t="str">
        <f aca="false">G33</f>
        <v/>
      </c>
      <c r="H46" s="248" t="str">
        <f aca="false">IF( AND(K33="",I33="",H33=$F$8),"",H33)</f>
        <v/>
      </c>
      <c r="I46" s="248" t="str">
        <f aca="false">I33</f>
        <v/>
      </c>
      <c r="J46" s="248" t="str">
        <f aca="false">IF( AND(K33="",J33=$F$8),"",J33)</f>
        <v/>
      </c>
      <c r="K46" s="248" t="str">
        <f aca="false">K33</f>
        <v/>
      </c>
      <c r="L46" s="247" t="n">
        <v>8</v>
      </c>
      <c r="M46" s="230"/>
      <c r="N46" s="230"/>
      <c r="O46" s="230"/>
      <c r="P46" s="230"/>
      <c r="Q46" s="230"/>
      <c r="R46" s="230"/>
      <c r="S46" s="230"/>
      <c r="T46" s="230"/>
    </row>
    <row r="47" customFormat="false" ht="12.75" hidden="false" customHeight="false" outlineLevel="0" collapsed="false">
      <c r="B47" s="230"/>
      <c r="C47" s="230"/>
      <c r="D47" s="230"/>
      <c r="E47" s="230"/>
      <c r="F47" s="230"/>
      <c r="G47" s="248" t="str">
        <f aca="false">G34</f>
        <v/>
      </c>
      <c r="H47" s="248" t="str">
        <f aca="false">IF( AND(K34="",I34="",H34=$F$8),"",H34)</f>
        <v/>
      </c>
      <c r="I47" s="248" t="str">
        <f aca="false">I34</f>
        <v/>
      </c>
      <c r="J47" s="248" t="str">
        <f aca="false">IF( AND(K34="",J34=$F$8),"",J34)</f>
        <v/>
      </c>
      <c r="K47" s="248" t="str">
        <f aca="false">K34</f>
        <v/>
      </c>
      <c r="L47" s="247" t="n">
        <v>9</v>
      </c>
      <c r="M47" s="230"/>
      <c r="N47" s="230"/>
      <c r="O47" s="230"/>
      <c r="P47" s="230"/>
      <c r="Q47" s="230"/>
      <c r="R47" s="230"/>
      <c r="S47" s="230"/>
      <c r="T47" s="230"/>
    </row>
    <row r="48" customFormat="false" ht="12.75" hidden="false" customHeight="false" outlineLevel="0" collapsed="false">
      <c r="B48" s="230"/>
      <c r="C48" s="230"/>
      <c r="D48" s="230"/>
      <c r="E48" s="230"/>
      <c r="F48" s="230"/>
      <c r="G48" s="248" t="str">
        <f aca="false">G35</f>
        <v/>
      </c>
      <c r="H48" s="248" t="str">
        <f aca="false">IF( AND(K35="",I35="",H35=$F$8),"",H35)</f>
        <v/>
      </c>
      <c r="I48" s="248" t="str">
        <f aca="false">I35</f>
        <v/>
      </c>
      <c r="J48" s="248" t="str">
        <f aca="false">IF( AND(K35="",J35=$F$8),"",J35)</f>
        <v/>
      </c>
      <c r="K48" s="248" t="str">
        <f aca="false">K35</f>
        <v/>
      </c>
      <c r="L48" s="247" t="n">
        <v>10</v>
      </c>
      <c r="M48" s="230"/>
      <c r="N48" s="230"/>
      <c r="O48" s="230"/>
      <c r="P48" s="230"/>
      <c r="Q48" s="230"/>
      <c r="R48" s="230"/>
      <c r="S48" s="230"/>
      <c r="T48" s="230"/>
    </row>
    <row r="49" customFormat="false" ht="12.75" hidden="false" customHeight="false" outlineLevel="0" collapsed="false">
      <c r="B49" s="230"/>
      <c r="C49" s="230"/>
      <c r="D49" s="230"/>
      <c r="E49" s="230"/>
      <c r="F49" s="230"/>
      <c r="G49" s="248" t="str">
        <f aca="false">G36</f>
        <v/>
      </c>
      <c r="H49" s="248" t="str">
        <f aca="false">IF( AND(K36="",I36="",H36=$F$8),"",H36)</f>
        <v/>
      </c>
      <c r="I49" s="248" t="str">
        <f aca="false">I36</f>
        <v/>
      </c>
      <c r="J49" s="248" t="str">
        <f aca="false">IF( AND(K36="",J36=$F$8),"",J36)</f>
        <v/>
      </c>
      <c r="K49" s="248" t="str">
        <f aca="false">K36</f>
        <v/>
      </c>
      <c r="L49" s="247" t="n">
        <v>11</v>
      </c>
      <c r="M49" s="230"/>
      <c r="N49" s="230"/>
      <c r="O49" s="230"/>
      <c r="P49" s="230"/>
      <c r="Q49" s="230"/>
      <c r="R49" s="230"/>
      <c r="S49" s="230"/>
      <c r="T49" s="230"/>
    </row>
    <row r="50" customFormat="false" ht="12.75" hidden="false" customHeight="false" outlineLevel="0" collapsed="false">
      <c r="B50" s="230"/>
      <c r="C50" s="230"/>
      <c r="D50" s="230"/>
      <c r="E50" s="230"/>
      <c r="F50" s="230"/>
      <c r="G50" s="248" t="str">
        <f aca="false">G37</f>
        <v/>
      </c>
      <c r="H50" s="248" t="str">
        <f aca="false">IF( AND(K37="",I37="",H37=$F$8),"",H37)</f>
        <v/>
      </c>
      <c r="I50" s="248" t="str">
        <f aca="false">I37</f>
        <v/>
      </c>
      <c r="J50" s="248" t="str">
        <f aca="false">IF( AND(K37="",J37=$F$8),"",J37)</f>
        <v/>
      </c>
      <c r="K50" s="248" t="str">
        <f aca="false">K37</f>
        <v/>
      </c>
      <c r="L50" s="247" t="n">
        <v>12</v>
      </c>
      <c r="M50" s="230"/>
      <c r="N50" s="230"/>
      <c r="O50" s="230"/>
      <c r="P50" s="230"/>
      <c r="Q50" s="230"/>
      <c r="R50" s="230"/>
      <c r="S50" s="230"/>
      <c r="T50" s="230"/>
    </row>
    <row r="51" customFormat="false" ht="12.75" hidden="false" customHeight="false" outlineLevel="0" collapsed="false"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</row>
    <row r="52" customFormat="false" ht="12.75" hidden="false" customHeight="false" outlineLevel="0" collapsed="false">
      <c r="B52" s="230"/>
      <c r="C52" s="230"/>
      <c r="D52" s="230"/>
      <c r="E52" s="230"/>
      <c r="F52" s="230"/>
      <c r="G52" s="249" t="str">
        <f aca="false">G39</f>
        <v/>
      </c>
      <c r="H52" s="249" t="str">
        <f aca="false">H39</f>
        <v/>
      </c>
      <c r="I52" s="249" t="str">
        <f aca="false">I39</f>
        <v/>
      </c>
      <c r="J52" s="249" t="str">
        <f aca="false">J39</f>
        <v/>
      </c>
      <c r="K52" s="249" t="str">
        <f aca="false">IF(I39="ده",_xlfn.CONCAT(I39,J39,K39),K39)</f>
        <v>دو</v>
      </c>
      <c r="L52" s="247" t="n">
        <v>1</v>
      </c>
      <c r="M52" s="230"/>
      <c r="N52" s="230"/>
      <c r="O52" s="230"/>
      <c r="P52" s="230"/>
      <c r="Q52" s="230"/>
      <c r="R52" s="230"/>
      <c r="S52" s="230"/>
      <c r="T52" s="230"/>
    </row>
    <row r="53" customFormat="false" ht="12.75" hidden="false" customHeight="false" outlineLevel="0" collapsed="false">
      <c r="B53" s="230"/>
      <c r="C53" s="230"/>
      <c r="D53" s="230"/>
      <c r="E53" s="230"/>
      <c r="F53" s="230"/>
      <c r="G53" s="249" t="str">
        <f aca="false">G40</f>
        <v/>
      </c>
      <c r="H53" s="249" t="str">
        <f aca="false">H40</f>
        <v/>
      </c>
      <c r="I53" s="249" t="str">
        <f aca="false">I40</f>
        <v/>
      </c>
      <c r="J53" s="249" t="str">
        <f aca="false">J40</f>
        <v/>
      </c>
      <c r="K53" s="249" t="str">
        <f aca="false">IF(I40="ده",_xlfn.CONCAT(I40,J40,K40),K40)</f>
        <v/>
      </c>
      <c r="L53" s="247" t="n">
        <v>2</v>
      </c>
      <c r="M53" s="230"/>
      <c r="N53" s="230"/>
      <c r="O53" s="230"/>
      <c r="P53" s="230"/>
      <c r="Q53" s="230"/>
      <c r="R53" s="230"/>
      <c r="S53" s="230"/>
      <c r="T53" s="230"/>
    </row>
    <row r="54" customFormat="false" ht="12.75" hidden="false" customHeight="false" outlineLevel="0" collapsed="false">
      <c r="B54" s="230"/>
      <c r="C54" s="230"/>
      <c r="D54" s="230"/>
      <c r="E54" s="230"/>
      <c r="F54" s="230"/>
      <c r="G54" s="249" t="str">
        <f aca="false">G41</f>
        <v/>
      </c>
      <c r="H54" s="249" t="str">
        <f aca="false">H41</f>
        <v/>
      </c>
      <c r="I54" s="249" t="str">
        <f aca="false">I41</f>
        <v/>
      </c>
      <c r="J54" s="249" t="str">
        <f aca="false">J41</f>
        <v/>
      </c>
      <c r="K54" s="249" t="str">
        <f aca="false">IF(I41="ده",_xlfn.CONCAT(I41,J41,K41),K41)</f>
        <v/>
      </c>
      <c r="L54" s="247" t="n">
        <v>3</v>
      </c>
      <c r="M54" s="230"/>
      <c r="N54" s="230"/>
      <c r="O54" s="230"/>
      <c r="P54" s="230"/>
      <c r="Q54" s="230"/>
      <c r="R54" s="230"/>
      <c r="S54" s="230"/>
      <c r="T54" s="230"/>
    </row>
    <row r="55" customFormat="false" ht="12.75" hidden="false" customHeight="false" outlineLevel="0" collapsed="false">
      <c r="B55" s="230"/>
      <c r="C55" s="230"/>
      <c r="D55" s="230"/>
      <c r="E55" s="230"/>
      <c r="F55" s="230"/>
      <c r="G55" s="249" t="str">
        <f aca="false">G42</f>
        <v/>
      </c>
      <c r="H55" s="249" t="str">
        <f aca="false">H42</f>
        <v/>
      </c>
      <c r="I55" s="249" t="str">
        <f aca="false">I42</f>
        <v/>
      </c>
      <c r="J55" s="249" t="str">
        <f aca="false">J42</f>
        <v/>
      </c>
      <c r="K55" s="249" t="str">
        <f aca="false">IF(I42="ده",_xlfn.CONCAT(I42,J42,K42),K42)</f>
        <v/>
      </c>
      <c r="L55" s="247" t="n">
        <v>4</v>
      </c>
      <c r="M55" s="230"/>
      <c r="N55" s="230"/>
      <c r="O55" s="230"/>
      <c r="P55" s="230"/>
      <c r="Q55" s="230"/>
      <c r="R55" s="230"/>
      <c r="S55" s="230"/>
      <c r="T55" s="230"/>
    </row>
    <row r="56" customFormat="false" ht="12.75" hidden="false" customHeight="false" outlineLevel="0" collapsed="false">
      <c r="B56" s="230"/>
      <c r="C56" s="230"/>
      <c r="D56" s="230"/>
      <c r="E56" s="230"/>
      <c r="F56" s="230"/>
      <c r="G56" s="249" t="str">
        <f aca="false">G43</f>
        <v/>
      </c>
      <c r="H56" s="249" t="str">
        <f aca="false">H43</f>
        <v/>
      </c>
      <c r="I56" s="249" t="str">
        <f aca="false">I43</f>
        <v>بیست</v>
      </c>
      <c r="J56" s="249" t="str">
        <f aca="false">J43</f>
        <v>و</v>
      </c>
      <c r="K56" s="249" t="str">
        <f aca="false">IF(I43="ده",_xlfn.CONCAT(I43,J43,K43),K43)</f>
        <v/>
      </c>
      <c r="L56" s="247" t="n">
        <v>5</v>
      </c>
      <c r="M56" s="230"/>
      <c r="N56" s="230"/>
      <c r="O56" s="230"/>
      <c r="P56" s="230"/>
      <c r="Q56" s="230"/>
      <c r="R56" s="230"/>
      <c r="S56" s="230"/>
      <c r="T56" s="230"/>
    </row>
    <row r="57" customFormat="false" ht="12.75" hidden="false" customHeight="false" outlineLevel="0" collapsed="false">
      <c r="B57" s="230"/>
      <c r="C57" s="230"/>
      <c r="D57" s="230"/>
      <c r="E57" s="230"/>
      <c r="F57" s="230"/>
      <c r="G57" s="249" t="str">
        <f aca="false">G44</f>
        <v/>
      </c>
      <c r="H57" s="249" t="str">
        <f aca="false">H44</f>
        <v/>
      </c>
      <c r="I57" s="249" t="str">
        <f aca="false">I44</f>
        <v/>
      </c>
      <c r="J57" s="249" t="str">
        <f aca="false">J44</f>
        <v/>
      </c>
      <c r="K57" s="249" t="str">
        <f aca="false">IF(I44="ده",_xlfn.CONCAT(I44,J44,K44),K44)</f>
        <v/>
      </c>
      <c r="L57" s="247" t="n">
        <v>6</v>
      </c>
      <c r="M57" s="230"/>
      <c r="N57" s="230"/>
      <c r="O57" s="230"/>
      <c r="P57" s="230"/>
      <c r="Q57" s="230"/>
      <c r="R57" s="230"/>
      <c r="S57" s="230"/>
      <c r="T57" s="230"/>
    </row>
    <row r="58" customFormat="false" ht="12.75" hidden="false" customHeight="false" outlineLevel="0" collapsed="false">
      <c r="B58" s="230"/>
      <c r="C58" s="230"/>
      <c r="D58" s="230"/>
      <c r="E58" s="230"/>
      <c r="F58" s="230"/>
      <c r="G58" s="249" t="str">
        <f aca="false">G45</f>
        <v/>
      </c>
      <c r="H58" s="249" t="str">
        <f aca="false">H45</f>
        <v/>
      </c>
      <c r="I58" s="249" t="str">
        <f aca="false">I45</f>
        <v/>
      </c>
      <c r="J58" s="249" t="str">
        <f aca="false">J45</f>
        <v/>
      </c>
      <c r="K58" s="249" t="str">
        <f aca="false">IF(I45="ده",_xlfn.CONCAT(I45,J45,K45),K45)</f>
        <v/>
      </c>
      <c r="L58" s="247" t="n">
        <v>7</v>
      </c>
      <c r="M58" s="230"/>
      <c r="N58" s="230"/>
      <c r="O58" s="230"/>
      <c r="P58" s="230"/>
      <c r="Q58" s="230"/>
      <c r="R58" s="230"/>
      <c r="S58" s="230"/>
      <c r="T58" s="230"/>
    </row>
    <row r="59" customFormat="false" ht="12.75" hidden="false" customHeight="false" outlineLevel="0" collapsed="false">
      <c r="B59" s="230"/>
      <c r="C59" s="230"/>
      <c r="D59" s="230"/>
      <c r="E59" s="230"/>
      <c r="F59" s="230"/>
      <c r="G59" s="249" t="str">
        <f aca="false">G46</f>
        <v/>
      </c>
      <c r="H59" s="249" t="str">
        <f aca="false">H46</f>
        <v/>
      </c>
      <c r="I59" s="249" t="str">
        <f aca="false">I46</f>
        <v/>
      </c>
      <c r="J59" s="249" t="str">
        <f aca="false">J46</f>
        <v/>
      </c>
      <c r="K59" s="249" t="str">
        <f aca="false">IF(I46="ده",_xlfn.CONCAT(I46,J46,K46),K46)</f>
        <v/>
      </c>
      <c r="L59" s="247" t="n">
        <v>8</v>
      </c>
      <c r="M59" s="230"/>
      <c r="N59" s="230"/>
      <c r="O59" s="230"/>
      <c r="P59" s="230"/>
      <c r="Q59" s="230"/>
      <c r="R59" s="230"/>
      <c r="S59" s="230"/>
      <c r="T59" s="230"/>
    </row>
    <row r="60" customFormat="false" ht="12.75" hidden="false" customHeight="false" outlineLevel="0" collapsed="false">
      <c r="B60" s="230"/>
      <c r="C60" s="230"/>
      <c r="D60" s="230"/>
      <c r="E60" s="230"/>
      <c r="F60" s="230"/>
      <c r="G60" s="249" t="str">
        <f aca="false">G47</f>
        <v/>
      </c>
      <c r="H60" s="249" t="str">
        <f aca="false">H47</f>
        <v/>
      </c>
      <c r="I60" s="249" t="str">
        <f aca="false">I47</f>
        <v/>
      </c>
      <c r="J60" s="249" t="str">
        <f aca="false">J47</f>
        <v/>
      </c>
      <c r="K60" s="249" t="str">
        <f aca="false">IF(I47="ده",_xlfn.CONCAT(I47,J47,K47),K47)</f>
        <v/>
      </c>
      <c r="L60" s="247" t="n">
        <v>9</v>
      </c>
      <c r="M60" s="230"/>
      <c r="N60" s="230"/>
      <c r="O60" s="230"/>
      <c r="P60" s="230"/>
      <c r="Q60" s="230"/>
      <c r="R60" s="230"/>
      <c r="S60" s="230"/>
      <c r="T60" s="230"/>
    </row>
    <row r="61" customFormat="false" ht="12.75" hidden="false" customHeight="false" outlineLevel="0" collapsed="false">
      <c r="B61" s="230"/>
      <c r="C61" s="230"/>
      <c r="D61" s="230"/>
      <c r="E61" s="230"/>
      <c r="F61" s="230"/>
      <c r="G61" s="249" t="str">
        <f aca="false">G48</f>
        <v/>
      </c>
      <c r="H61" s="249" t="str">
        <f aca="false">H48</f>
        <v/>
      </c>
      <c r="I61" s="249" t="str">
        <f aca="false">I48</f>
        <v/>
      </c>
      <c r="J61" s="249" t="str">
        <f aca="false">J48</f>
        <v/>
      </c>
      <c r="K61" s="249" t="str">
        <f aca="false">IF(I48="ده",_xlfn.CONCAT(I48,J48,K48),K48)</f>
        <v/>
      </c>
      <c r="L61" s="247" t="n">
        <v>10</v>
      </c>
      <c r="M61" s="230"/>
      <c r="N61" s="230"/>
      <c r="O61" s="230"/>
      <c r="P61" s="230"/>
      <c r="Q61" s="230"/>
      <c r="R61" s="230"/>
      <c r="S61" s="230"/>
      <c r="T61" s="230"/>
    </row>
    <row r="62" customFormat="false" ht="12.75" hidden="false" customHeight="false" outlineLevel="0" collapsed="false">
      <c r="B62" s="230"/>
      <c r="C62" s="230"/>
      <c r="D62" s="230"/>
      <c r="E62" s="230"/>
      <c r="F62" s="230"/>
      <c r="G62" s="249" t="str">
        <f aca="false">G49</f>
        <v/>
      </c>
      <c r="H62" s="249" t="str">
        <f aca="false">H49</f>
        <v/>
      </c>
      <c r="I62" s="249" t="str">
        <f aca="false">I49</f>
        <v/>
      </c>
      <c r="J62" s="249" t="str">
        <f aca="false">J49</f>
        <v/>
      </c>
      <c r="K62" s="249" t="str">
        <f aca="false">IF(I49="ده",_xlfn.CONCAT(I49,J49,K49),K49)</f>
        <v/>
      </c>
      <c r="L62" s="247" t="n">
        <v>11</v>
      </c>
      <c r="M62" s="230"/>
      <c r="N62" s="230"/>
      <c r="O62" s="230"/>
      <c r="P62" s="230"/>
      <c r="Q62" s="230"/>
      <c r="R62" s="230"/>
      <c r="S62" s="230"/>
      <c r="T62" s="230"/>
    </row>
    <row r="63" customFormat="false" ht="12.75" hidden="false" customHeight="false" outlineLevel="0" collapsed="false">
      <c r="B63" s="230"/>
      <c r="C63" s="230"/>
      <c r="D63" s="230"/>
      <c r="E63" s="230"/>
      <c r="F63" s="230"/>
      <c r="G63" s="249" t="str">
        <f aca="false">G50</f>
        <v/>
      </c>
      <c r="H63" s="249" t="str">
        <f aca="false">H50</f>
        <v/>
      </c>
      <c r="I63" s="249" t="str">
        <f aca="false">I50</f>
        <v/>
      </c>
      <c r="J63" s="249" t="str">
        <f aca="false">J50</f>
        <v/>
      </c>
      <c r="K63" s="249" t="str">
        <f aca="false">IF(I50="ده",_xlfn.CONCAT(I50,J50,K50),K50)</f>
        <v/>
      </c>
      <c r="L63" s="247" t="n">
        <v>12</v>
      </c>
      <c r="M63" s="230"/>
      <c r="N63" s="230"/>
      <c r="O63" s="230"/>
      <c r="P63" s="230"/>
      <c r="Q63" s="230"/>
      <c r="R63" s="230"/>
      <c r="S63" s="230"/>
      <c r="T63" s="230"/>
    </row>
    <row r="64" customFormat="false" ht="12.75" hidden="false" customHeight="false" outlineLevel="0" collapsed="false"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</row>
    <row r="65" customFormat="false" ht="12.75" hidden="false" customHeight="false" outlineLevel="0" collapsed="false">
      <c r="B65" s="230"/>
      <c r="C65" s="230"/>
      <c r="D65" s="230"/>
      <c r="E65" s="230"/>
      <c r="F65" s="230"/>
      <c r="G65" s="250" t="str">
        <f aca="false">G52</f>
        <v/>
      </c>
      <c r="H65" s="250" t="str">
        <f aca="false">H52</f>
        <v/>
      </c>
      <c r="I65" s="250" t="str">
        <f aca="false">IF(AND(I39="ده",K52&lt;&gt;"ده"),VLOOKUP(K52,$C$18:$D$27,2,0),I39)</f>
        <v/>
      </c>
      <c r="J65" s="250" t="str">
        <f aca="false">IF(I52="ده","",J52)</f>
        <v/>
      </c>
      <c r="K65" s="250" t="str">
        <f aca="false">IF(I52="ده","",K52)</f>
        <v>دو</v>
      </c>
      <c r="L65" s="247" t="n">
        <v>1</v>
      </c>
      <c r="M65" s="230"/>
      <c r="N65" s="230"/>
      <c r="O65" s="230"/>
      <c r="P65" s="230"/>
      <c r="Q65" s="230"/>
      <c r="R65" s="230"/>
      <c r="S65" s="230"/>
      <c r="T65" s="230"/>
    </row>
    <row r="66" customFormat="false" ht="12.75" hidden="false" customHeight="false" outlineLevel="0" collapsed="false">
      <c r="B66" s="230"/>
      <c r="C66" s="230"/>
      <c r="D66" s="230"/>
      <c r="E66" s="230"/>
      <c r="F66" s="230"/>
      <c r="G66" s="250" t="str">
        <f aca="false">G53</f>
        <v/>
      </c>
      <c r="H66" s="250" t="str">
        <f aca="false">H53</f>
        <v/>
      </c>
      <c r="I66" s="250" t="str">
        <f aca="false">IF(AND(I40="ده",K53&lt;&gt;"ده"),VLOOKUP(K53,$C$18:$D$27,2,0),I40)</f>
        <v/>
      </c>
      <c r="J66" s="250" t="str">
        <f aca="false">IF(I53="ده","",J53)</f>
        <v/>
      </c>
      <c r="K66" s="250" t="str">
        <f aca="false">IF(I53="ده","",K53)</f>
        <v/>
      </c>
      <c r="L66" s="247" t="n">
        <v>2</v>
      </c>
      <c r="M66" s="230"/>
      <c r="N66" s="230"/>
      <c r="O66" s="230"/>
      <c r="P66" s="230"/>
      <c r="Q66" s="230"/>
      <c r="R66" s="230"/>
      <c r="S66" s="230"/>
      <c r="T66" s="230"/>
    </row>
    <row r="67" customFormat="false" ht="12.75" hidden="false" customHeight="false" outlineLevel="0" collapsed="false">
      <c r="B67" s="230"/>
      <c r="C67" s="230"/>
      <c r="D67" s="230"/>
      <c r="E67" s="230"/>
      <c r="F67" s="230"/>
      <c r="G67" s="250" t="str">
        <f aca="false">G54</f>
        <v/>
      </c>
      <c r="H67" s="250" t="str">
        <f aca="false">H54</f>
        <v/>
      </c>
      <c r="I67" s="250" t="str">
        <f aca="false">IF(AND(I41="ده",K54&lt;&gt;"ده"),VLOOKUP(K54,$C$18:$D$27,2,0),I41)</f>
        <v/>
      </c>
      <c r="J67" s="250" t="str">
        <f aca="false">IF(I54="ده","",J54)</f>
        <v/>
      </c>
      <c r="K67" s="250" t="str">
        <f aca="false">IF(I54="ده","",K54)</f>
        <v/>
      </c>
      <c r="L67" s="247" t="n">
        <v>3</v>
      </c>
      <c r="M67" s="230"/>
      <c r="N67" s="230"/>
      <c r="O67" s="230"/>
      <c r="P67" s="230"/>
      <c r="Q67" s="230"/>
      <c r="R67" s="230"/>
      <c r="S67" s="230"/>
      <c r="T67" s="230"/>
    </row>
    <row r="68" customFormat="false" ht="12.75" hidden="false" customHeight="false" outlineLevel="0" collapsed="false">
      <c r="B68" s="230"/>
      <c r="C68" s="230"/>
      <c r="D68" s="230"/>
      <c r="E68" s="230"/>
      <c r="F68" s="230"/>
      <c r="G68" s="250" t="str">
        <f aca="false">G55</f>
        <v/>
      </c>
      <c r="H68" s="250" t="str">
        <f aca="false">H55</f>
        <v/>
      </c>
      <c r="I68" s="250" t="str">
        <f aca="false">IF(AND(I42="ده",K55&lt;&gt;"ده"),VLOOKUP(K55,$C$18:$D$27,2,0),I42)</f>
        <v/>
      </c>
      <c r="J68" s="250" t="str">
        <f aca="false">IF(I55="ده","",J55)</f>
        <v/>
      </c>
      <c r="K68" s="250" t="str">
        <f aca="false">IF(I55="ده","",K55)</f>
        <v/>
      </c>
      <c r="L68" s="247" t="n">
        <v>4</v>
      </c>
      <c r="M68" s="230"/>
      <c r="N68" s="230"/>
      <c r="O68" s="230"/>
      <c r="P68" s="230"/>
      <c r="Q68" s="230"/>
      <c r="R68" s="230"/>
      <c r="S68" s="230"/>
      <c r="T68" s="230"/>
    </row>
    <row r="69" customFormat="false" ht="12.75" hidden="false" customHeight="false" outlineLevel="0" collapsed="false">
      <c r="B69" s="230"/>
      <c r="C69" s="230"/>
      <c r="D69" s="230"/>
      <c r="E69" s="230"/>
      <c r="F69" s="230"/>
      <c r="G69" s="250" t="str">
        <f aca="false">G56</f>
        <v/>
      </c>
      <c r="H69" s="250" t="str">
        <f aca="false">H56</f>
        <v/>
      </c>
      <c r="I69" s="250" t="str">
        <f aca="false">IF(AND(I43="ده",K56&lt;&gt;"ده"),VLOOKUP(K56,$C$18:$D$27,2,0),I43)</f>
        <v>بیست</v>
      </c>
      <c r="J69" s="250" t="str">
        <f aca="false">IF(I56="ده","",J56)</f>
        <v>و</v>
      </c>
      <c r="K69" s="250" t="str">
        <f aca="false">IF(I56="ده","",K56)</f>
        <v/>
      </c>
      <c r="L69" s="247" t="n">
        <v>5</v>
      </c>
      <c r="M69" s="230"/>
      <c r="N69" s="230"/>
      <c r="O69" s="230"/>
      <c r="P69" s="230"/>
      <c r="Q69" s="230"/>
      <c r="R69" s="230"/>
      <c r="S69" s="230"/>
      <c r="T69" s="230"/>
    </row>
    <row r="70" customFormat="false" ht="12.75" hidden="false" customHeight="false" outlineLevel="0" collapsed="false">
      <c r="B70" s="230"/>
      <c r="C70" s="230"/>
      <c r="D70" s="230"/>
      <c r="E70" s="230"/>
      <c r="F70" s="230"/>
      <c r="G70" s="250" t="str">
        <f aca="false">G57</f>
        <v/>
      </c>
      <c r="H70" s="250" t="str">
        <f aca="false">H57</f>
        <v/>
      </c>
      <c r="I70" s="250" t="str">
        <f aca="false">IF(AND(I44="ده",K57&lt;&gt;"ده"),VLOOKUP(K57,$C$18:$D$27,2,0),I44)</f>
        <v/>
      </c>
      <c r="J70" s="250" t="str">
        <f aca="false">IF(I57="ده","",J57)</f>
        <v/>
      </c>
      <c r="K70" s="250" t="str">
        <f aca="false">IF(I57="ده","",K57)</f>
        <v/>
      </c>
      <c r="L70" s="247" t="n">
        <v>6</v>
      </c>
      <c r="M70" s="230"/>
      <c r="N70" s="230"/>
      <c r="O70" s="230"/>
      <c r="P70" s="230"/>
      <c r="Q70" s="230"/>
      <c r="R70" s="230"/>
      <c r="S70" s="230"/>
      <c r="T70" s="230"/>
    </row>
    <row r="71" customFormat="false" ht="12.75" hidden="false" customHeight="false" outlineLevel="0" collapsed="false">
      <c r="B71" s="230"/>
      <c r="C71" s="230"/>
      <c r="D71" s="230"/>
      <c r="E71" s="230"/>
      <c r="F71" s="230"/>
      <c r="G71" s="250" t="str">
        <f aca="false">G58</f>
        <v/>
      </c>
      <c r="H71" s="250" t="str">
        <f aca="false">H58</f>
        <v/>
      </c>
      <c r="I71" s="250" t="str">
        <f aca="false">IF(AND(I45="ده",K58&lt;&gt;"ده"),VLOOKUP(K58,$C$18:$D$27,2,0),I45)</f>
        <v/>
      </c>
      <c r="J71" s="250" t="str">
        <f aca="false">IF(I58="ده","",J58)</f>
        <v/>
      </c>
      <c r="K71" s="250" t="str">
        <f aca="false">IF(I58="ده","",K58)</f>
        <v/>
      </c>
      <c r="L71" s="247" t="n">
        <v>7</v>
      </c>
      <c r="M71" s="230"/>
      <c r="N71" s="230"/>
      <c r="O71" s="230"/>
      <c r="P71" s="230"/>
      <c r="Q71" s="230"/>
      <c r="R71" s="230"/>
      <c r="S71" s="230"/>
      <c r="T71" s="230"/>
    </row>
    <row r="72" customFormat="false" ht="12.75" hidden="false" customHeight="false" outlineLevel="0" collapsed="false">
      <c r="B72" s="230"/>
      <c r="C72" s="230"/>
      <c r="D72" s="230"/>
      <c r="E72" s="230"/>
      <c r="F72" s="230"/>
      <c r="G72" s="250" t="str">
        <f aca="false">G59</f>
        <v/>
      </c>
      <c r="H72" s="250" t="str">
        <f aca="false">H59</f>
        <v/>
      </c>
      <c r="I72" s="250" t="str">
        <f aca="false">IF(AND(I46="ده",K59&lt;&gt;"ده"),VLOOKUP(K59,$C$18:$D$27,2,0),I46)</f>
        <v/>
      </c>
      <c r="J72" s="250" t="str">
        <f aca="false">IF(I59="ده","",J59)</f>
        <v/>
      </c>
      <c r="K72" s="250" t="str">
        <f aca="false">IF(I59="ده","",K59)</f>
        <v/>
      </c>
      <c r="L72" s="247" t="n">
        <v>8</v>
      </c>
      <c r="M72" s="230"/>
      <c r="N72" s="230"/>
      <c r="O72" s="230"/>
      <c r="P72" s="230"/>
      <c r="Q72" s="230"/>
      <c r="R72" s="230"/>
      <c r="S72" s="230"/>
      <c r="T72" s="230"/>
    </row>
    <row r="73" customFormat="false" ht="12.75" hidden="false" customHeight="false" outlineLevel="0" collapsed="false">
      <c r="B73" s="230"/>
      <c r="C73" s="230"/>
      <c r="D73" s="230"/>
      <c r="E73" s="230"/>
      <c r="F73" s="230"/>
      <c r="G73" s="250" t="str">
        <f aca="false">G60</f>
        <v/>
      </c>
      <c r="H73" s="250" t="str">
        <f aca="false">H60</f>
        <v/>
      </c>
      <c r="I73" s="250" t="str">
        <f aca="false">IF(AND(I47="ده",K60&lt;&gt;"ده"),VLOOKUP(K60,$C$18:$D$27,2,0),I47)</f>
        <v/>
      </c>
      <c r="J73" s="250" t="str">
        <f aca="false">IF(I60="ده","",J60)</f>
        <v/>
      </c>
      <c r="K73" s="250" t="str">
        <f aca="false">IF(I60="ده","",K60)</f>
        <v/>
      </c>
      <c r="L73" s="247" t="n">
        <v>9</v>
      </c>
      <c r="M73" s="230"/>
      <c r="N73" s="230"/>
      <c r="O73" s="230"/>
      <c r="P73" s="230"/>
      <c r="Q73" s="230"/>
      <c r="R73" s="230"/>
      <c r="S73" s="230"/>
      <c r="T73" s="230"/>
    </row>
    <row r="74" customFormat="false" ht="12.75" hidden="false" customHeight="false" outlineLevel="0" collapsed="false">
      <c r="B74" s="230"/>
      <c r="C74" s="230"/>
      <c r="D74" s="230"/>
      <c r="E74" s="230"/>
      <c r="F74" s="230"/>
      <c r="G74" s="250" t="str">
        <f aca="false">G61</f>
        <v/>
      </c>
      <c r="H74" s="250" t="str">
        <f aca="false">H61</f>
        <v/>
      </c>
      <c r="I74" s="250" t="str">
        <f aca="false">IF(AND(I48="ده",K61&lt;&gt;"ده"),VLOOKUP(K61,$C$18:$D$27,2,0),I48)</f>
        <v/>
      </c>
      <c r="J74" s="250" t="str">
        <f aca="false">IF(I61="ده","",J61)</f>
        <v/>
      </c>
      <c r="K74" s="250" t="str">
        <f aca="false">IF(I61="ده","",K61)</f>
        <v/>
      </c>
      <c r="L74" s="247" t="n">
        <v>10</v>
      </c>
      <c r="M74" s="230"/>
      <c r="N74" s="230"/>
      <c r="O74" s="230"/>
      <c r="P74" s="230"/>
      <c r="Q74" s="230"/>
      <c r="R74" s="230"/>
      <c r="S74" s="230"/>
      <c r="T74" s="230"/>
    </row>
    <row r="75" customFormat="false" ht="12.75" hidden="false" customHeight="false" outlineLevel="0" collapsed="false">
      <c r="B75" s="230"/>
      <c r="C75" s="230"/>
      <c r="D75" s="230"/>
      <c r="E75" s="230"/>
      <c r="F75" s="230"/>
      <c r="G75" s="250" t="str">
        <f aca="false">G62</f>
        <v/>
      </c>
      <c r="H75" s="250" t="str">
        <f aca="false">H62</f>
        <v/>
      </c>
      <c r="I75" s="250" t="str">
        <f aca="false">IF(AND(I49="ده",K62&lt;&gt;"ده"),VLOOKUP(K62,$C$18:$D$27,2,0),I49)</f>
        <v/>
      </c>
      <c r="J75" s="250" t="str">
        <f aca="false">IF(I62="ده","",J62)</f>
        <v/>
      </c>
      <c r="K75" s="250" t="str">
        <f aca="false">IF(I62="ده","",K62)</f>
        <v/>
      </c>
      <c r="L75" s="247" t="n">
        <v>11</v>
      </c>
      <c r="M75" s="230"/>
      <c r="N75" s="230"/>
      <c r="O75" s="230"/>
      <c r="P75" s="230"/>
      <c r="Q75" s="230"/>
      <c r="R75" s="230"/>
      <c r="S75" s="230"/>
      <c r="T75" s="230"/>
    </row>
    <row r="76" customFormat="false" ht="12.75" hidden="false" customHeight="false" outlineLevel="0" collapsed="false">
      <c r="B76" s="230"/>
      <c r="C76" s="230"/>
      <c r="D76" s="230"/>
      <c r="E76" s="230"/>
      <c r="F76" s="230"/>
      <c r="G76" s="250" t="str">
        <f aca="false">G63</f>
        <v/>
      </c>
      <c r="H76" s="250" t="str">
        <f aca="false">H63</f>
        <v/>
      </c>
      <c r="I76" s="250" t="str">
        <f aca="false">IF(AND(I50="ده",K63&lt;&gt;"ده"),VLOOKUP(K63,$C$18:$D$27,2,0),I50)</f>
        <v/>
      </c>
      <c r="J76" s="250" t="str">
        <f aca="false">IF(I63="ده","",J63)</f>
        <v/>
      </c>
      <c r="K76" s="250" t="str">
        <f aca="false">IF(I63="ده","",K63)</f>
        <v/>
      </c>
      <c r="L76" s="247" t="n">
        <v>12</v>
      </c>
      <c r="M76" s="230"/>
      <c r="N76" s="230"/>
      <c r="O76" s="230"/>
      <c r="P76" s="230"/>
      <c r="Q76" s="230"/>
      <c r="R76" s="230"/>
      <c r="S76" s="230"/>
      <c r="T76" s="230"/>
    </row>
    <row r="77" customFormat="false" ht="12.75" hidden="false" customHeight="false" outlineLevel="0" collapsed="false"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</row>
    <row r="78" customFormat="false" ht="12.75" hidden="false" customHeight="false" outlineLevel="0" collapsed="false">
      <c r="B78" s="230"/>
      <c r="C78" s="230"/>
      <c r="D78" s="230"/>
      <c r="E78" s="230"/>
      <c r="F78" s="230"/>
      <c r="G78" s="230"/>
      <c r="H78" s="230"/>
      <c r="I78" s="230" t="str">
        <f aca="false">_xlfn.CONCAT(G69,H69,I69,J69,K69)</f>
        <v>بیست</v>
      </c>
      <c r="J78" s="230" t="str">
        <f aca="false">IF(I78&lt;&gt;"",$F$14,"")</f>
        <v>تریلیون</v>
      </c>
      <c r="K78" s="230" t="str">
        <f aca="false">IF(AND(L78&lt;&gt;"",J78&lt;&gt;""),$F$8,"")</f>
        <v/>
      </c>
      <c r="L78" s="230" t="str">
        <f aca="false">_xlfn.CONCAT(G68,H68,I68,J68,K68)</f>
        <v/>
      </c>
      <c r="M78" s="230" t="str">
        <f aca="false">IF(L78&lt;&gt;"",$F$13,"")</f>
        <v/>
      </c>
      <c r="N78" s="230" t="str">
        <f aca="false">IF(AND(O78&lt;&gt;"",OR(M78&lt;&gt;"",J78&lt;&gt;"")),$F$8,"")</f>
        <v/>
      </c>
      <c r="O78" s="230" t="str">
        <f aca="false">_xlfn.CONCAT(G67,H67,I67,J67,K67)</f>
        <v/>
      </c>
      <c r="P78" s="230" t="str">
        <f aca="false">IF(O78&lt;&gt;"",$F$12,"")</f>
        <v/>
      </c>
      <c r="Q78" s="230" t="str">
        <f aca="false">IF(AND(R78&lt;&gt;"",OR(P78&lt;&gt;"",M78&lt;&gt;"",J78&lt;&gt;"")),$F$8,"")</f>
        <v/>
      </c>
      <c r="R78" s="230" t="str">
        <f aca="false">_xlfn.CONCAT(G66,H66,I66,J66,K66)</f>
        <v/>
      </c>
      <c r="S78" s="230" t="str">
        <f aca="false">IF(R78&lt;&gt;"",$F$11,"")</f>
        <v/>
      </c>
      <c r="T78" s="230" t="str">
        <f aca="false">IF(AND(U78&lt;&gt;"",OR(S78&lt;&gt;"",P78&lt;&gt;"",M78&lt;&gt;"",J78&lt;&gt;"")),$F$8,"")</f>
        <v>و</v>
      </c>
      <c r="U78" s="0" t="str">
        <f aca="false">_xlfn.CONCAT(G65,H65,I65,J65,K65)</f>
        <v>دو</v>
      </c>
    </row>
    <row r="79" customFormat="false" ht="12.75" hidden="false" customHeight="false" outlineLevel="0" collapsed="false">
      <c r="B79" s="230"/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</row>
    <row r="80" customFormat="false" ht="12.75" hidden="false" customHeight="false" outlineLevel="0" collapsed="false">
      <c r="B80" s="230"/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</row>
  </sheetData>
  <mergeCells count="2">
    <mergeCell ref="J22:O22"/>
    <mergeCell ref="I24:O24"/>
  </mergeCells>
  <printOptions headings="false" gridLines="false" gridLinesSet="true" horizontalCentered="true" verticalCentered="true"/>
  <pageMargins left="0.0798611111111111" right="0.120138888888889" top="0.0597222222222222" bottom="0.179861111111111" header="0.511811023622047" footer="0.0798611111111111"/>
  <pageSetup paperSize="9" scale="100" fitToWidth="1" fitToHeight="1" pageOrder="downThenOver" orientation="landscape" blackAndWhite="false" draft="false" cellComments="none" horizontalDpi="300" verticalDpi="300" copies="1"/>
  <headerFooter differentFirst="true" differentOddEven="false">
    <oddHeader/>
    <oddFooter>&amp;C&amp;"Arial,Regular"Page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16703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fa-IR</dc:language>
  <cp:lastModifiedBy/>
  <cp:lastPrinted>2023-03-27T05:09:37Z</cp:lastPrinted>
  <dcterms:modified xsi:type="dcterms:W3CDTF">2023-07-06T22:06:25Z</dcterms:modified>
  <cp:revision>574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