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vitor\Documents\GitHub\tcc-effisegnet\results\"/>
    </mc:Choice>
  </mc:AlternateContent>
  <xr:revisionPtr revIDLastSave="0" documentId="13_ncr:1_{3A78C965-E657-4C16-8895-82DC83E955B3}" xr6:coauthVersionLast="36" xr6:coauthVersionMax="36" xr10:uidLastSave="{00000000-0000-0000-0000-000000000000}"/>
  <bookViews>
    <workbookView xWindow="0" yWindow="0" windowWidth="21570" windowHeight="78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8" i="1" l="1"/>
  <c r="N5" i="1"/>
  <c r="N6" i="1"/>
  <c r="N7" i="1"/>
  <c r="N4" i="1"/>
  <c r="L7" i="1" l="1"/>
  <c r="L6" i="1"/>
  <c r="L5" i="1"/>
  <c r="L3" i="1"/>
  <c r="L4" i="1"/>
  <c r="K7" i="1" l="1"/>
  <c r="K6" i="1"/>
  <c r="K5" i="1"/>
  <c r="K4" i="1"/>
  <c r="K3" i="1"/>
</calcChain>
</file>

<file path=xl/sharedStrings.xml><?xml version="1.0" encoding="utf-8"?>
<sst xmlns="http://schemas.openxmlformats.org/spreadsheetml/2006/main" count="19" uniqueCount="19">
  <si>
    <t>N fold</t>
  </si>
  <si>
    <t>test_accuracy</t>
  </si>
  <si>
    <t>test_recall</t>
  </si>
  <si>
    <t>test_precision</t>
  </si>
  <si>
    <t>test_iou</t>
  </si>
  <si>
    <t>test_dice</t>
  </si>
  <si>
    <t>test_f1</t>
  </si>
  <si>
    <t>test_loss</t>
  </si>
  <si>
    <t>Accuracy</t>
  </si>
  <si>
    <t>Recall</t>
  </si>
  <si>
    <t>Precision</t>
  </si>
  <si>
    <t>IoU</t>
  </si>
  <si>
    <t>Dice</t>
  </si>
  <si>
    <t>Métricas</t>
  </si>
  <si>
    <t>Média</t>
  </si>
  <si>
    <t>DP</t>
  </si>
  <si>
    <t>Kvasir-SEG</t>
  </si>
  <si>
    <t>n/a</t>
  </si>
  <si>
    <t>Digerença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</si>
</sst>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0.0000"/>
    <numFmt numFmtId="175" formatCode="0.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2" borderId="13" applyNumberFormat="0" applyAlignment="0" applyProtection="0"/>
  </cellStyleXfs>
  <cellXfs count="28">
    <xf numFmtId="0" fontId="0" fillId="0" borderId="0" xfId="0" applyFont="1" applyAlignme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0" xfId="0" applyFont="1" applyAlignme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/>
    <xf numFmtId="165" fontId="0" fillId="0" borderId="0" xfId="0" applyNumberFormat="1" applyFont="1" applyAlignment="1"/>
    <xf numFmtId="164" fontId="3" fillId="0" borderId="0" xfId="0" applyNumberFormat="1" applyFont="1" applyAlignment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165" fontId="6" fillId="0" borderId="0" xfId="0" applyNumberFormat="1" applyFont="1" applyAlignment="1"/>
    <xf numFmtId="175" fontId="0" fillId="0" borderId="0" xfId="0" applyNumberFormat="1" applyFont="1" applyAlignment="1"/>
    <xf numFmtId="175" fontId="5" fillId="2" borderId="13" xfId="1" applyNumberFormat="1" applyAlignment="1"/>
  </cellXfs>
  <cellStyles count="2">
    <cellStyle name="Normal" xfId="0" builtinId="0"/>
    <cellStyle name="Saída" xfId="1" builtinId="21"/>
  </cellStyles>
  <dxfs count="14">
    <dxf>
      <numFmt numFmtId="17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numFmt numFmtId="165" formatCode="0.0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0.00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0.0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numFmt numFmtId="165" formatCode="0.0000"/>
      <alignment horizontal="general" vertical="bottom" textRotation="0" wrapText="0" indent="0" justifyLastLine="0" shrinkToFit="0" readingOrder="0"/>
    </dxf>
    <dxf>
      <numFmt numFmtId="164" formatCode="0.00000"/>
    </dxf>
    <dxf>
      <numFmt numFmtId="165" formatCode="0.000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1" headerRowDxfId="10">
  <tableColumns count="8">
    <tableColumn id="1" xr3:uid="{00000000-0010-0000-0000-000001000000}" name="N fold"/>
    <tableColumn id="2" xr3:uid="{00000000-0010-0000-0000-000002000000}" name="test_accuracy"/>
    <tableColumn id="3" xr3:uid="{00000000-0010-0000-0000-000003000000}" name="test_recall"/>
    <tableColumn id="4" xr3:uid="{00000000-0010-0000-0000-000004000000}" name="test_precision"/>
    <tableColumn id="5" xr3:uid="{00000000-0010-0000-0000-000005000000}" name="test_iou"/>
    <tableColumn id="6" xr3:uid="{00000000-0010-0000-0000-000006000000}" name="test_dice"/>
    <tableColumn id="7" xr3:uid="{00000000-0010-0000-0000-000007000000}" name="test_f1" dataDxfId="9"/>
    <tableColumn id="8" xr3:uid="{00000000-0010-0000-0000-000008000000}" name="test_loss" dataDxfId="8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72E310-2CD8-4621-B643-527E84A4EF56}" name="Tabela2" displayName="Tabela2" ref="J2:N8" totalsRowCount="1" headerRowDxfId="7">
  <autoFilter ref="J2:N7" xr:uid="{89BF2B04-8149-4E74-BC3E-413EDC1AE37E}"/>
  <tableColumns count="5">
    <tableColumn id="1" xr3:uid="{A377B230-823F-417F-ABEE-FCF56F18AE4D}" name="Métricas"/>
    <tableColumn id="2" xr3:uid="{F7FE22A2-D745-499B-A75B-DFD6D852C194}" name="Média" dataDxfId="6" totalsRowDxfId="3"/>
    <tableColumn id="3" xr3:uid="{0BA94858-AD5C-4135-A03A-CF6839C34CA6}" name="DP" dataDxfId="5" totalsRowDxfId="2">
      <calculatedColumnFormula>STDEV(Table1[test_accuracy])</calculatedColumnFormula>
    </tableColumn>
    <tableColumn id="4" xr3:uid="{3D5510CD-1136-4048-AFFC-C35C8829730D}" name="Kvasir-SEG" dataDxfId="4" totalsRowDxfId="1"/>
    <tableColumn id="5" xr3:uid="{56A3B460-BF91-4833-A959-827DCA06A57F}" name="Digerença" totalsRowFunction="custom" totalsRowDxfId="0" totalsRowCellStyle="Saída">
      <totalsRowFormula>MEDIAN(N4:N7)</totalsRowFormula>
    </tableColumn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"/>
  <sheetViews>
    <sheetView tabSelected="1" topLeftCell="B1" workbookViewId="0">
      <pane ySplit="1" topLeftCell="A2" activePane="bottomLeft" state="frozen"/>
      <selection pane="bottomLeft" activeCell="M5" sqref="M5"/>
    </sheetView>
  </sheetViews>
  <sheetFormatPr defaultColWidth="12.5703125" defaultRowHeight="15.75" customHeight="1" x14ac:dyDescent="0.2"/>
  <cols>
    <col min="1" max="1" width="13.28515625" customWidth="1"/>
    <col min="2" max="2" width="19" customWidth="1"/>
    <col min="3" max="3" width="16.42578125" customWidth="1"/>
    <col min="4" max="4" width="19.140625" customWidth="1"/>
    <col min="5" max="5" width="14.5703125" customWidth="1"/>
    <col min="6" max="6" width="15.42578125" customWidth="1"/>
    <col min="7" max="7" width="13.85546875" customWidth="1"/>
    <col min="8" max="8" width="15.42578125" customWidth="1"/>
    <col min="14" max="14" width="12.5703125" bestFit="1" customWidth="1"/>
  </cols>
  <sheetData>
    <row r="1" spans="1:14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21" t="s">
        <v>6</v>
      </c>
      <c r="H1" s="22" t="s">
        <v>7</v>
      </c>
    </row>
    <row r="2" spans="1:14" x14ac:dyDescent="0.2">
      <c r="A2" s="1">
        <v>1</v>
      </c>
      <c r="B2" s="2">
        <v>0.95308142900466897</v>
      </c>
      <c r="C2" s="2">
        <v>0.875649094581604</v>
      </c>
      <c r="D2" s="2">
        <v>0.86327540874481201</v>
      </c>
      <c r="E2" s="2">
        <v>0.74154651165008501</v>
      </c>
      <c r="F2" s="2">
        <v>0.83632951974868697</v>
      </c>
      <c r="G2" s="15">
        <v>0.86941820383071899</v>
      </c>
      <c r="H2" s="16">
        <v>0.45632398128509499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18</v>
      </c>
    </row>
    <row r="3" spans="1:14" x14ac:dyDescent="0.2">
      <c r="A3" s="3">
        <v>2</v>
      </c>
      <c r="B3" s="4">
        <v>0.96208959817886297</v>
      </c>
      <c r="C3" s="4">
        <v>0.87313073873519897</v>
      </c>
      <c r="D3" s="4">
        <v>0.917460978031158</v>
      </c>
      <c r="E3" s="4">
        <v>0.80147498846053999</v>
      </c>
      <c r="F3" s="4">
        <v>0.886846423149108</v>
      </c>
      <c r="G3" s="17">
        <v>0.89474707841873102</v>
      </c>
      <c r="H3" s="18">
        <v>0.37093949317932101</v>
      </c>
      <c r="J3" t="s">
        <v>8</v>
      </c>
      <c r="K3" s="13">
        <f>AVERAGE(Table1[test_accuracy])</f>
        <v>0.95838806629180873</v>
      </c>
      <c r="L3" s="14">
        <f>STDEV(Table1[test_accuracy])</f>
        <v>4.7226902804401935E-3</v>
      </c>
      <c r="M3" s="23" t="s">
        <v>17</v>
      </c>
    </row>
    <row r="4" spans="1:14" x14ac:dyDescent="0.2">
      <c r="A4" s="5">
        <v>3</v>
      </c>
      <c r="B4" s="6">
        <v>0.95524036884307795</v>
      </c>
      <c r="C4" s="6">
        <v>0.87518084049224798</v>
      </c>
      <c r="D4" s="6">
        <v>0.92251294851303101</v>
      </c>
      <c r="E4" s="6">
        <v>0.81074726581573398</v>
      </c>
      <c r="F4" s="6">
        <v>0.89069527387618996</v>
      </c>
      <c r="G4" s="15">
        <v>0.89822375774383501</v>
      </c>
      <c r="H4" s="16">
        <v>0.39095532894134499</v>
      </c>
      <c r="J4" t="s">
        <v>9</v>
      </c>
      <c r="K4" s="13">
        <f>AVERAGE(Table1[test_recall])</f>
        <v>0.87931089997291534</v>
      </c>
      <c r="L4" s="14">
        <f>STDEV(Table1[test_recall])</f>
        <v>1.7179659375133185E-2</v>
      </c>
      <c r="M4" s="13">
        <v>0.93679999999999997</v>
      </c>
      <c r="N4" s="26">
        <f>(Tabela2[[#This Row],[Kvasir-SEG]]-Tabela2[[#This Row],[Média]])/Tabela2[[#This Row],[Kvasir-SEG]]</f>
        <v>6.1367527782968223E-2</v>
      </c>
    </row>
    <row r="5" spans="1:14" x14ac:dyDescent="0.2">
      <c r="A5" s="3">
        <v>4</v>
      </c>
      <c r="B5" s="4">
        <v>0.95639348030090299</v>
      </c>
      <c r="C5" s="4">
        <v>0.85296207666397095</v>
      </c>
      <c r="D5" s="4">
        <v>0.92862617969512895</v>
      </c>
      <c r="E5" s="4">
        <v>0.77109944820403997</v>
      </c>
      <c r="F5" s="4">
        <v>0.85141932964324896</v>
      </c>
      <c r="G5" s="17">
        <v>0.88918739557266202</v>
      </c>
      <c r="H5" s="18">
        <v>0.42023080587387002</v>
      </c>
      <c r="J5" t="s">
        <v>10</v>
      </c>
      <c r="K5" s="13">
        <f>AVERAGE(Table1[test_precision])</f>
        <v>0.90939586162567099</v>
      </c>
      <c r="L5" s="14">
        <f>STDEV(Table1[test_precision])</f>
        <v>3.0538533587015786E-2</v>
      </c>
      <c r="M5" s="13">
        <v>0.94750000000000001</v>
      </c>
      <c r="N5" s="26">
        <f>Tabela2[[#This Row],[Kvasir-SEG]]-Tabela2[[#This Row],[Média]]</f>
        <v>3.8104138374329022E-2</v>
      </c>
    </row>
    <row r="6" spans="1:14" x14ac:dyDescent="0.2">
      <c r="A6" s="5">
        <v>5</v>
      </c>
      <c r="B6" s="6">
        <v>0.96467763185501099</v>
      </c>
      <c r="C6" s="6">
        <v>0.90955793857574396</v>
      </c>
      <c r="D6" s="6">
        <v>0.92995214462280196</v>
      </c>
      <c r="E6" s="6">
        <v>0.84624046087265004</v>
      </c>
      <c r="F6" s="6">
        <v>0.91606765985488803</v>
      </c>
      <c r="G6" s="15">
        <v>0.91964197158813399</v>
      </c>
      <c r="H6" s="16">
        <v>0.295303434133529</v>
      </c>
      <c r="J6" t="s">
        <v>11</v>
      </c>
      <c r="K6" s="13">
        <f>AVERAGE(Table1[test_iou])</f>
        <v>0.7959846198558802</v>
      </c>
      <c r="L6" s="14">
        <f>STDEV(Table1[test_iou])</f>
        <v>4.2721180982942766E-2</v>
      </c>
      <c r="M6" s="13">
        <v>0.87939999999999996</v>
      </c>
      <c r="N6" s="26">
        <f>Tabela2[[#This Row],[Kvasir-SEG]]-Tabela2[[#This Row],[Média]]</f>
        <v>8.3415380144119755E-2</v>
      </c>
    </row>
    <row r="7" spans="1:14" x14ac:dyDescent="0.2">
      <c r="A7" s="3">
        <v>6</v>
      </c>
      <c r="B7" s="4">
        <v>0.95666486024856501</v>
      </c>
      <c r="C7" s="4">
        <v>0.87144815921783403</v>
      </c>
      <c r="D7" s="4">
        <v>0.86801403760910001</v>
      </c>
      <c r="E7" s="4">
        <v>0.72975373268127397</v>
      </c>
      <c r="F7" s="4">
        <v>0.82969075441360396</v>
      </c>
      <c r="G7" s="17">
        <v>0.86972773075103704</v>
      </c>
      <c r="H7" s="18">
        <v>0.48123794794082603</v>
      </c>
      <c r="J7" t="s">
        <v>12</v>
      </c>
      <c r="K7" s="13">
        <f>AVERAGE(Table1[test_dice])</f>
        <v>0.87875357866287163</v>
      </c>
      <c r="L7" s="14">
        <f>STDEV(Table1[test_dice])</f>
        <v>3.2630621403203809E-2</v>
      </c>
      <c r="M7" s="13">
        <v>0.9304</v>
      </c>
      <c r="N7" s="26">
        <f>Tabela2[[#This Row],[Kvasir-SEG]]-Tabela2[[#This Row],[Média]]</f>
        <v>5.1646421337128379E-2</v>
      </c>
    </row>
    <row r="8" spans="1:14" ht="15.75" customHeight="1" x14ac:dyDescent="0.25">
      <c r="A8" s="5">
        <v>7</v>
      </c>
      <c r="B8" s="6">
        <v>0.95988494157791104</v>
      </c>
      <c r="C8" s="6">
        <v>0.89522153139114302</v>
      </c>
      <c r="D8" s="6">
        <v>0.94473481178283603</v>
      </c>
      <c r="E8" s="6">
        <v>0.84452182054519598</v>
      </c>
      <c r="F8" s="6">
        <v>0.91456949710845903</v>
      </c>
      <c r="G8" s="15">
        <v>0.91931194067001298</v>
      </c>
      <c r="H8" s="16">
        <v>0.32481867074966397</v>
      </c>
      <c r="K8" s="13"/>
      <c r="L8" s="24"/>
      <c r="M8" s="25"/>
      <c r="N8" s="27">
        <f>MEDIAN(N4:N7)</f>
        <v>5.6506974560048301E-2</v>
      </c>
    </row>
    <row r="9" spans="1:14" x14ac:dyDescent="0.2">
      <c r="A9" s="3">
        <v>8</v>
      </c>
      <c r="B9" s="4">
        <v>0.95174032449722201</v>
      </c>
      <c r="C9" s="4">
        <v>0.866885185241699</v>
      </c>
      <c r="D9" s="4">
        <v>0.868685662746429</v>
      </c>
      <c r="E9" s="4">
        <v>0.76258277893066395</v>
      </c>
      <c r="F9" s="4">
        <v>0.85750740766525202</v>
      </c>
      <c r="G9" s="17">
        <v>0.86778450012206998</v>
      </c>
      <c r="H9" s="18">
        <v>0.45104590058326699</v>
      </c>
      <c r="L9" s="12"/>
    </row>
    <row r="10" spans="1:14" x14ac:dyDescent="0.2">
      <c r="A10" s="5">
        <v>9</v>
      </c>
      <c r="B10" s="6">
        <v>0.95823651552200295</v>
      </c>
      <c r="C10" s="6">
        <v>0.87231230735778797</v>
      </c>
      <c r="D10" s="6">
        <v>0.91795635223388605</v>
      </c>
      <c r="E10" s="6">
        <v>0.81150507926940896</v>
      </c>
      <c r="F10" s="6">
        <v>0.89235252141952504</v>
      </c>
      <c r="G10" s="15">
        <v>0.89455246925354004</v>
      </c>
      <c r="H10" s="16">
        <v>0.37025827169418302</v>
      </c>
    </row>
    <row r="11" spans="1:14" x14ac:dyDescent="0.2">
      <c r="A11" s="7">
        <v>10</v>
      </c>
      <c r="B11" s="8">
        <v>0.96587151288986195</v>
      </c>
      <c r="C11" s="8">
        <v>0.90076112747192305</v>
      </c>
      <c r="D11" s="8">
        <v>0.93274009227752597</v>
      </c>
      <c r="E11" s="8">
        <v>0.84037411212921098</v>
      </c>
      <c r="F11" s="8">
        <v>0.91205739974975497</v>
      </c>
      <c r="G11" s="19">
        <v>0.91647171974182096</v>
      </c>
      <c r="H11" s="20">
        <v>0.29286625981330799</v>
      </c>
    </row>
  </sheetData>
  <dataValidations count="1">
    <dataValidation type="custom" allowBlank="1" showDropDown="1" sqref="A2:H11" xr:uid="{00000000-0002-0000-0000-000000000000}">
      <formula1>AND(ISNUMBER(A2),(NOT(OR(NOT(ISERROR(DATEVALUE(A2))), AND(ISNUMBER(A2), LEFT(CELL("format", A2))="D")))))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 Simbalista</cp:lastModifiedBy>
  <dcterms:modified xsi:type="dcterms:W3CDTF">2025-01-16T23:45:26Z</dcterms:modified>
</cp:coreProperties>
</file>