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新設製番海外\アジア\バングラデシュ\Matarbari_2x600MW\配管\07 不適合関連\03_現地不適合\221123_BFP-T排気バタフライ弁弁体停止不良\"/>
    </mc:Choice>
  </mc:AlternateContent>
  <bookViews>
    <workbookView xWindow="0" yWindow="0" windowWidth="28800" windowHeight="12450"/>
  </bookViews>
  <sheets>
    <sheet name="Rotation" sheetId="1" r:id="rId1"/>
    <sheet name="Mo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9" i="2" l="1"/>
  <c r="F68" i="2"/>
  <c r="F67" i="2"/>
  <c r="J15" i="2"/>
  <c r="I67" i="2"/>
  <c r="I61" i="2"/>
  <c r="I62" i="2"/>
  <c r="I63" i="2"/>
  <c r="I64" i="2"/>
  <c r="I65" i="2"/>
  <c r="I66" i="2"/>
  <c r="I53" i="2"/>
  <c r="I54" i="2"/>
  <c r="I55" i="2"/>
  <c r="I56" i="2"/>
  <c r="I57" i="2"/>
  <c r="I58" i="2"/>
  <c r="I59" i="2"/>
  <c r="I60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27" i="2"/>
  <c r="I28" i="2"/>
  <c r="I29" i="2"/>
  <c r="I30" i="2"/>
  <c r="I31" i="2"/>
  <c r="I32" i="2"/>
  <c r="I33" i="2"/>
  <c r="I34" i="2"/>
  <c r="I35" i="2"/>
  <c r="H57" i="2"/>
  <c r="H58" i="2"/>
  <c r="H59" i="2"/>
  <c r="H60" i="2"/>
  <c r="H61" i="2"/>
  <c r="H62" i="2"/>
  <c r="H63" i="2"/>
  <c r="H64" i="2"/>
  <c r="H65" i="2"/>
  <c r="H66" i="2"/>
  <c r="H47" i="2"/>
  <c r="H48" i="2"/>
  <c r="H49" i="2"/>
  <c r="H50" i="2"/>
  <c r="H51" i="2"/>
  <c r="H52" i="2"/>
  <c r="H53" i="2"/>
  <c r="H54" i="2"/>
  <c r="H55" i="2"/>
  <c r="H56" i="2"/>
  <c r="H37" i="2"/>
  <c r="H38" i="2"/>
  <c r="H39" i="2"/>
  <c r="H40" i="2"/>
  <c r="H41" i="2"/>
  <c r="H42" i="2"/>
  <c r="H43" i="2"/>
  <c r="H44" i="2"/>
  <c r="H45" i="2"/>
  <c r="H46" i="2"/>
  <c r="H28" i="2"/>
  <c r="H29" i="2"/>
  <c r="H30" i="2"/>
  <c r="H31" i="2"/>
  <c r="H32" i="2"/>
  <c r="H33" i="2"/>
  <c r="H34" i="2"/>
  <c r="H35" i="2"/>
  <c r="H36" i="2"/>
  <c r="H27" i="2"/>
  <c r="I26" i="2"/>
  <c r="H26" i="2"/>
  <c r="F60" i="2"/>
  <c r="F61" i="2"/>
  <c r="F62" i="2"/>
  <c r="F63" i="2"/>
  <c r="F64" i="2"/>
  <c r="F65" i="2"/>
  <c r="F66" i="2"/>
  <c r="F48" i="2"/>
  <c r="F49" i="2"/>
  <c r="F50" i="2"/>
  <c r="F51" i="2"/>
  <c r="F52" i="2"/>
  <c r="F53" i="2"/>
  <c r="F54" i="2"/>
  <c r="F55" i="2"/>
  <c r="F56" i="2"/>
  <c r="F57" i="2"/>
  <c r="F58" i="2"/>
  <c r="F59" i="2"/>
  <c r="F36" i="2"/>
  <c r="F37" i="2"/>
  <c r="F38" i="2"/>
  <c r="F39" i="2"/>
  <c r="F40" i="2"/>
  <c r="F41" i="2"/>
  <c r="F42" i="2"/>
  <c r="F43" i="2"/>
  <c r="F44" i="2"/>
  <c r="F45" i="2"/>
  <c r="F46" i="2"/>
  <c r="F47" i="2"/>
  <c r="F27" i="2"/>
  <c r="F28" i="2"/>
  <c r="F29" i="2"/>
  <c r="F30" i="2"/>
  <c r="F31" i="2"/>
  <c r="F32" i="2"/>
  <c r="F33" i="2"/>
  <c r="F34" i="2"/>
  <c r="F35" i="2"/>
  <c r="F26" i="2"/>
  <c r="G65" i="2"/>
  <c r="G66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43" i="2"/>
  <c r="G44" i="2"/>
  <c r="G45" i="2"/>
  <c r="G46" i="2"/>
  <c r="G47" i="2"/>
  <c r="G48" i="2"/>
  <c r="G49" i="2"/>
  <c r="G50" i="2"/>
  <c r="G33" i="2"/>
  <c r="G34" i="2"/>
  <c r="G35" i="2"/>
  <c r="G36" i="2"/>
  <c r="G37" i="2"/>
  <c r="G38" i="2"/>
  <c r="G39" i="2"/>
  <c r="G40" i="2"/>
  <c r="G41" i="2"/>
  <c r="G42" i="2"/>
  <c r="G32" i="2"/>
  <c r="G31" i="2"/>
  <c r="G30" i="2"/>
  <c r="G29" i="2"/>
  <c r="G28" i="2"/>
  <c r="G26" i="2"/>
  <c r="G27" i="2"/>
  <c r="D65" i="2"/>
  <c r="D66" i="2"/>
  <c r="D59" i="2"/>
  <c r="D60" i="2"/>
  <c r="D61" i="2"/>
  <c r="D62" i="2"/>
  <c r="D63" i="2"/>
  <c r="D64" i="2"/>
  <c r="D52" i="2"/>
  <c r="D53" i="2"/>
  <c r="D54" i="2"/>
  <c r="D55" i="2"/>
  <c r="D56" i="2"/>
  <c r="D57" i="2"/>
  <c r="D5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30" i="2"/>
  <c r="D31" i="2"/>
  <c r="D32" i="2"/>
  <c r="D33" i="2"/>
  <c r="D34" i="2"/>
  <c r="D35" i="2"/>
  <c r="D36" i="2"/>
  <c r="D37" i="2"/>
  <c r="D38" i="2"/>
  <c r="D27" i="2"/>
  <c r="D28" i="2"/>
  <c r="D29" i="2"/>
  <c r="D26" i="2"/>
  <c r="E9" i="2"/>
</calcChain>
</file>

<file path=xl/sharedStrings.xml><?xml version="1.0" encoding="utf-8"?>
<sst xmlns="http://schemas.openxmlformats.org/spreadsheetml/2006/main" count="42" uniqueCount="36">
  <si>
    <t>A side</t>
    <phoneticPr fontId="1"/>
  </si>
  <si>
    <t>Condeser side</t>
    <phoneticPr fontId="1"/>
  </si>
  <si>
    <t>B side</t>
    <phoneticPr fontId="1"/>
  </si>
  <si>
    <t>Calculation of Moment by water head</t>
    <phoneticPr fontId="1"/>
  </si>
  <si>
    <t>x</t>
    <phoneticPr fontId="1"/>
  </si>
  <si>
    <t>y</t>
    <phoneticPr fontId="1"/>
  </si>
  <si>
    <t>r=</t>
    <phoneticPr fontId="1"/>
  </si>
  <si>
    <t>dx</t>
    <phoneticPr fontId="1"/>
  </si>
  <si>
    <t>2ydx</t>
    <phoneticPr fontId="1"/>
  </si>
  <si>
    <t>stop bolt</t>
    <phoneticPr fontId="1"/>
  </si>
  <si>
    <t>微小面積</t>
    <rPh sb="0" eb="2">
      <t>ビショウ</t>
    </rPh>
    <rPh sb="2" eb="4">
      <t>メンセキ</t>
    </rPh>
    <phoneticPr fontId="1"/>
  </si>
  <si>
    <t>a</t>
    <phoneticPr fontId="1"/>
  </si>
  <si>
    <t>弁の半分まで水が上がった時に弁体にかかるモーメント計算</t>
    <rPh sb="0" eb="1">
      <t>ベン</t>
    </rPh>
    <rPh sb="2" eb="4">
      <t>ハンブン</t>
    </rPh>
    <rPh sb="6" eb="7">
      <t>ミズ</t>
    </rPh>
    <rPh sb="8" eb="9">
      <t>ア</t>
    </rPh>
    <rPh sb="12" eb="13">
      <t>トキ</t>
    </rPh>
    <rPh sb="14" eb="16">
      <t>ベンタイ</t>
    </rPh>
    <rPh sb="25" eb="27">
      <t>ケイサン</t>
    </rPh>
    <phoneticPr fontId="1"/>
  </si>
  <si>
    <t>圧力</t>
    <rPh sb="0" eb="2">
      <t>アツリョク</t>
    </rPh>
    <phoneticPr fontId="1"/>
  </si>
  <si>
    <t>微小面積にかかる荷重</t>
    <rPh sb="0" eb="2">
      <t>ビショウ</t>
    </rPh>
    <rPh sb="2" eb="4">
      <t>メンセキ</t>
    </rPh>
    <rPh sb="8" eb="10">
      <t>カジュウ</t>
    </rPh>
    <phoneticPr fontId="1"/>
  </si>
  <si>
    <t>モーメント</t>
    <phoneticPr fontId="1"/>
  </si>
  <si>
    <r>
      <t>x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2"/>
        <charset val="128"/>
      </rPr>
      <t>+y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2"/>
        <charset val="128"/>
      </rPr>
      <t>=r</t>
    </r>
    <r>
      <rPr>
        <vertAlign val="superscript"/>
        <sz val="10"/>
        <color theme="1"/>
        <rFont val="Meiryo UI"/>
        <family val="3"/>
        <charset val="128"/>
      </rPr>
      <t>2</t>
    </r>
    <phoneticPr fontId="1"/>
  </si>
  <si>
    <t>k・x</t>
    <phoneticPr fontId="1"/>
  </si>
  <si>
    <r>
      <t>k・2y・x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2"/>
        <charset val="128"/>
      </rPr>
      <t>・dx</t>
    </r>
    <phoneticPr fontId="1"/>
  </si>
  <si>
    <t>k・2y・x・dx</t>
    <phoneticPr fontId="1"/>
  </si>
  <si>
    <t>0～rまでの積分が弁体にかかるモーメント</t>
    <rPh sb="6" eb="8">
      <t>セキブン</t>
    </rPh>
    <rPh sb="9" eb="11">
      <t>ベンタイ</t>
    </rPh>
    <phoneticPr fontId="1"/>
  </si>
  <si>
    <t>M=</t>
    <phoneticPr fontId="1"/>
  </si>
  <si>
    <t>∫k・2y・x2・dx</t>
    <phoneticPr fontId="1"/>
  </si>
  <si>
    <r>
      <t>2k∫√(r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2"/>
        <charset val="128"/>
      </rPr>
      <t>-x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2"/>
        <charset val="128"/>
      </rPr>
      <t>)・x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2"/>
        <charset val="128"/>
      </rPr>
      <t>・dx</t>
    </r>
    <phoneticPr fontId="1"/>
  </si>
  <si>
    <t>=</t>
    <phoneticPr fontId="1"/>
  </si>
  <si>
    <t>ｘ(mm)</t>
    <phoneticPr fontId="1"/>
  </si>
  <si>
    <r>
      <t>A(mm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2"/>
        <charset val="128"/>
      </rPr>
      <t xml:space="preserve">) </t>
    </r>
    <phoneticPr fontId="1"/>
  </si>
  <si>
    <t>W(mm)</t>
    <phoneticPr fontId="1"/>
  </si>
  <si>
    <t>h(mm)</t>
    <phoneticPr fontId="1"/>
  </si>
  <si>
    <t>L(mm)</t>
    <phoneticPr fontId="1"/>
  </si>
  <si>
    <t>Force(kgf)</t>
    <phoneticPr fontId="1"/>
  </si>
  <si>
    <t>Moment(Kg・m)</t>
    <phoneticPr fontId="1"/>
  </si>
  <si>
    <t>Kg・m</t>
    <phoneticPr fontId="1"/>
  </si>
  <si>
    <t>BFP Turbine side</t>
    <phoneticPr fontId="1"/>
  </si>
  <si>
    <t>Leakage during condenser leak test</t>
    <phoneticPr fontId="1"/>
  </si>
  <si>
    <t>Rotation to open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</si>
</sst>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vertAlign val="superscript"/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5</xdr:row>
      <xdr:rowOff>19050</xdr:rowOff>
    </xdr:from>
    <xdr:to>
      <xdr:col>7</xdr:col>
      <xdr:colOff>9525</xdr:colOff>
      <xdr:row>15</xdr:row>
      <xdr:rowOff>19050</xdr:rowOff>
    </xdr:to>
    <xdr:cxnSp macro="">
      <xdr:nvCxnSpPr>
        <xdr:cNvPr id="3" name="直線コネクタ 2"/>
        <xdr:cNvCxnSpPr/>
      </xdr:nvCxnSpPr>
      <xdr:spPr>
        <a:xfrm>
          <a:off x="4810125" y="923925"/>
          <a:ext cx="0" cy="18097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671511</xdr:colOff>
      <xdr:row>5</xdr:row>
      <xdr:rowOff>4762</xdr:rowOff>
    </xdr:from>
    <xdr:to>
      <xdr:col>12</xdr:col>
      <xdr:colOff>123828</xdr:colOff>
      <xdr:row>5</xdr:row>
      <xdr:rowOff>4763</xdr:rowOff>
    </xdr:to>
    <xdr:cxnSp macro="">
      <xdr:nvCxnSpPr>
        <xdr:cNvPr id="5" name="直線コネクタ 4"/>
        <xdr:cNvCxnSpPr/>
      </xdr:nvCxnSpPr>
      <xdr:spPr>
        <a:xfrm flipV="1">
          <a:off x="2043111" y="909637"/>
          <a:ext cx="631031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671511</xdr:colOff>
      <xdr:row>15</xdr:row>
      <xdr:rowOff>23812</xdr:rowOff>
    </xdr:from>
    <xdr:to>
      <xdr:col>12</xdr:col>
      <xdr:colOff>123828</xdr:colOff>
      <xdr:row>15</xdr:row>
      <xdr:rowOff>23813</xdr:rowOff>
    </xdr:to>
    <xdr:cxnSp macro="">
      <xdr:nvCxnSpPr>
        <xdr:cNvPr id="9" name="直線コネクタ 8"/>
        <xdr:cNvCxnSpPr/>
      </xdr:nvCxnSpPr>
      <xdr:spPr>
        <a:xfrm flipV="1">
          <a:off x="2043111" y="2738437"/>
          <a:ext cx="631031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5</xdr:row>
      <xdr:rowOff>9526</xdr:rowOff>
    </xdr:from>
    <xdr:to>
      <xdr:col>7</xdr:col>
      <xdr:colOff>552450</xdr:colOff>
      <xdr:row>15</xdr:row>
      <xdr:rowOff>9526</xdr:rowOff>
    </xdr:to>
    <xdr:sp macro="" textlink="">
      <xdr:nvSpPr>
        <xdr:cNvPr id="12" name="円 11"/>
        <xdr:cNvSpPr/>
      </xdr:nvSpPr>
      <xdr:spPr>
        <a:xfrm flipH="1">
          <a:off x="4267200" y="914401"/>
          <a:ext cx="1085850" cy="1809750"/>
        </a:xfrm>
        <a:prstGeom prst="pie">
          <a:avLst>
            <a:gd name="adj1" fmla="val 5421553"/>
            <a:gd name="adj2" fmla="val 16200000"/>
          </a:avLst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123825</xdr:colOff>
      <xdr:row>9</xdr:row>
      <xdr:rowOff>47625</xdr:rowOff>
    </xdr:from>
    <xdr:to>
      <xdr:col>7</xdr:col>
      <xdr:colOff>428625</xdr:colOff>
      <xdr:row>10</xdr:row>
      <xdr:rowOff>171450</xdr:rowOff>
    </xdr:to>
    <xdr:sp macro="" textlink="">
      <xdr:nvSpPr>
        <xdr:cNvPr id="14" name="楕円 13"/>
        <xdr:cNvSpPr/>
      </xdr:nvSpPr>
      <xdr:spPr>
        <a:xfrm>
          <a:off x="4924425" y="1676400"/>
          <a:ext cx="304800" cy="30480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</xdr:colOff>
      <xdr:row>20</xdr:row>
      <xdr:rowOff>38100</xdr:rowOff>
    </xdr:from>
    <xdr:to>
      <xdr:col>7</xdr:col>
      <xdr:colOff>9525</xdr:colOff>
      <xdr:row>30</xdr:row>
      <xdr:rowOff>38100</xdr:rowOff>
    </xdr:to>
    <xdr:cxnSp macro="">
      <xdr:nvCxnSpPr>
        <xdr:cNvPr id="15" name="直線コネクタ 14"/>
        <xdr:cNvCxnSpPr/>
      </xdr:nvCxnSpPr>
      <xdr:spPr>
        <a:xfrm>
          <a:off x="4810125" y="3657600"/>
          <a:ext cx="0" cy="18097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671511</xdr:colOff>
      <xdr:row>20</xdr:row>
      <xdr:rowOff>23812</xdr:rowOff>
    </xdr:from>
    <xdr:to>
      <xdr:col>12</xdr:col>
      <xdr:colOff>123828</xdr:colOff>
      <xdr:row>20</xdr:row>
      <xdr:rowOff>23813</xdr:rowOff>
    </xdr:to>
    <xdr:cxnSp macro="">
      <xdr:nvCxnSpPr>
        <xdr:cNvPr id="16" name="直線コネクタ 15"/>
        <xdr:cNvCxnSpPr/>
      </xdr:nvCxnSpPr>
      <xdr:spPr>
        <a:xfrm flipV="1">
          <a:off x="2043111" y="3643312"/>
          <a:ext cx="631031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671511</xdr:colOff>
      <xdr:row>30</xdr:row>
      <xdr:rowOff>42862</xdr:rowOff>
    </xdr:from>
    <xdr:to>
      <xdr:col>12</xdr:col>
      <xdr:colOff>123828</xdr:colOff>
      <xdr:row>30</xdr:row>
      <xdr:rowOff>42863</xdr:rowOff>
    </xdr:to>
    <xdr:cxnSp macro="">
      <xdr:nvCxnSpPr>
        <xdr:cNvPr id="17" name="直線コネクタ 16"/>
        <xdr:cNvCxnSpPr/>
      </xdr:nvCxnSpPr>
      <xdr:spPr>
        <a:xfrm flipV="1">
          <a:off x="2043111" y="5472112"/>
          <a:ext cx="631031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20</xdr:row>
      <xdr:rowOff>28576</xdr:rowOff>
    </xdr:from>
    <xdr:to>
      <xdr:col>7</xdr:col>
      <xdr:colOff>552450</xdr:colOff>
      <xdr:row>30</xdr:row>
      <xdr:rowOff>28576</xdr:rowOff>
    </xdr:to>
    <xdr:sp macro="" textlink="">
      <xdr:nvSpPr>
        <xdr:cNvPr id="18" name="円 17"/>
        <xdr:cNvSpPr/>
      </xdr:nvSpPr>
      <xdr:spPr>
        <a:xfrm flipH="1">
          <a:off x="4267200" y="3648076"/>
          <a:ext cx="1085850" cy="1809750"/>
        </a:xfrm>
        <a:prstGeom prst="pie">
          <a:avLst>
            <a:gd name="adj1" fmla="val 5421553"/>
            <a:gd name="adj2" fmla="val 16200000"/>
          </a:avLst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123825</xdr:colOff>
      <xdr:row>24</xdr:row>
      <xdr:rowOff>66675</xdr:rowOff>
    </xdr:from>
    <xdr:to>
      <xdr:col>7</xdr:col>
      <xdr:colOff>428625</xdr:colOff>
      <xdr:row>26</xdr:row>
      <xdr:rowOff>9525</xdr:rowOff>
    </xdr:to>
    <xdr:sp macro="" textlink="">
      <xdr:nvSpPr>
        <xdr:cNvPr id="19" name="楕円 18"/>
        <xdr:cNvSpPr/>
      </xdr:nvSpPr>
      <xdr:spPr>
        <a:xfrm>
          <a:off x="4924425" y="4410075"/>
          <a:ext cx="304800" cy="304800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200025</xdr:colOff>
      <xdr:row>6</xdr:row>
      <xdr:rowOff>95250</xdr:rowOff>
    </xdr:from>
    <xdr:to>
      <xdr:col>8</xdr:col>
      <xdr:colOff>142875</xdr:colOff>
      <xdr:row>14</xdr:row>
      <xdr:rowOff>104775</xdr:rowOff>
    </xdr:to>
    <xdr:sp macro="" textlink="">
      <xdr:nvSpPr>
        <xdr:cNvPr id="21" name="左カーブ矢印 20"/>
        <xdr:cNvSpPr/>
      </xdr:nvSpPr>
      <xdr:spPr>
        <a:xfrm>
          <a:off x="5000625" y="1181100"/>
          <a:ext cx="628650" cy="1457325"/>
        </a:xfrm>
        <a:prstGeom prst="curvedLef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266700</xdr:colOff>
      <xdr:row>21</xdr:row>
      <xdr:rowOff>85725</xdr:rowOff>
    </xdr:from>
    <xdr:to>
      <xdr:col>7</xdr:col>
      <xdr:colOff>209550</xdr:colOff>
      <xdr:row>29</xdr:row>
      <xdr:rowOff>95250</xdr:rowOff>
    </xdr:to>
    <xdr:sp macro="" textlink="">
      <xdr:nvSpPr>
        <xdr:cNvPr id="22" name="左カーブ矢印 21"/>
        <xdr:cNvSpPr/>
      </xdr:nvSpPr>
      <xdr:spPr>
        <a:xfrm flipH="1">
          <a:off x="4381500" y="3886200"/>
          <a:ext cx="628650" cy="1457325"/>
        </a:xfrm>
        <a:prstGeom prst="curvedLef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238126</xdr:colOff>
      <xdr:row>10</xdr:row>
      <xdr:rowOff>9525</xdr:rowOff>
    </xdr:from>
    <xdr:to>
      <xdr:col>5</xdr:col>
      <xdr:colOff>161926</xdr:colOff>
      <xdr:row>15</xdr:row>
      <xdr:rowOff>114300</xdr:rowOff>
    </xdr:to>
    <xdr:sp macro="" textlink="">
      <xdr:nvSpPr>
        <xdr:cNvPr id="23" name="右矢印 22"/>
        <xdr:cNvSpPr/>
      </xdr:nvSpPr>
      <xdr:spPr>
        <a:xfrm>
          <a:off x="1609726" y="1819275"/>
          <a:ext cx="1981200" cy="1009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Filling</a:t>
          </a:r>
          <a:r>
            <a:rPr kumimoji="1" lang="en-US" altLang="ja-JP" sz="1100" baseline="0"/>
            <a:t> water</a:t>
          </a:r>
          <a:r>
            <a:rPr kumimoji="1" lang="en-US" altLang="ja-JP" sz="1100"/>
            <a:t> at condenser leak test</a:t>
          </a:r>
          <a:endParaRPr kumimoji="1" lang="ja-JP" altLang="en-US" sz="1100"/>
        </a:p>
      </xdr:txBody>
    </xdr:sp>
    <xdr:clientData/>
  </xdr:twoCellAnchor>
  <xdr:twoCellAnchor>
    <xdr:from>
      <xdr:col>6</xdr:col>
      <xdr:colOff>304800</xdr:colOff>
      <xdr:row>5</xdr:row>
      <xdr:rowOff>19050</xdr:rowOff>
    </xdr:from>
    <xdr:to>
      <xdr:col>6</xdr:col>
      <xdr:colOff>676275</xdr:colOff>
      <xdr:row>6</xdr:row>
      <xdr:rowOff>19050</xdr:rowOff>
    </xdr:to>
    <xdr:sp macro="" textlink="">
      <xdr:nvSpPr>
        <xdr:cNvPr id="27" name="二等辺三角形 26"/>
        <xdr:cNvSpPr/>
      </xdr:nvSpPr>
      <xdr:spPr>
        <a:xfrm rot="5400000" flipH="1">
          <a:off x="4514850" y="828675"/>
          <a:ext cx="180975" cy="371475"/>
        </a:xfrm>
        <a:prstGeom prst="triangle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295275</xdr:colOff>
      <xdr:row>29</xdr:row>
      <xdr:rowOff>0</xdr:rowOff>
    </xdr:from>
    <xdr:to>
      <xdr:col>6</xdr:col>
      <xdr:colOff>666750</xdr:colOff>
      <xdr:row>30</xdr:row>
      <xdr:rowOff>0</xdr:rowOff>
    </xdr:to>
    <xdr:sp macro="" textlink="">
      <xdr:nvSpPr>
        <xdr:cNvPr id="28" name="二等辺三角形 27"/>
        <xdr:cNvSpPr/>
      </xdr:nvSpPr>
      <xdr:spPr>
        <a:xfrm rot="5400000" flipH="1">
          <a:off x="4505325" y="5153025"/>
          <a:ext cx="180975" cy="371475"/>
        </a:xfrm>
        <a:prstGeom prst="triangle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9526</xdr:colOff>
      <xdr:row>5</xdr:row>
      <xdr:rowOff>19051</xdr:rowOff>
    </xdr:from>
    <xdr:to>
      <xdr:col>16</xdr:col>
      <xdr:colOff>361950</xdr:colOff>
      <xdr:row>15</xdr:row>
      <xdr:rowOff>22470</xdr:rowOff>
    </xdr:to>
    <xdr:pic>
      <xdr:nvPicPr>
        <xdr:cNvPr id="31" name="図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6" y="923926"/>
          <a:ext cx="2409824" cy="1813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9525</xdr:colOff>
      <xdr:row>20</xdr:row>
      <xdr:rowOff>19051</xdr:rowOff>
    </xdr:from>
    <xdr:to>
      <xdr:col>16</xdr:col>
      <xdr:colOff>361950</xdr:colOff>
      <xdr:row>30</xdr:row>
      <xdr:rowOff>2265</xdr:rowOff>
    </xdr:to>
    <xdr:pic>
      <xdr:nvPicPr>
        <xdr:cNvPr id="32" name="図 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5" y="3638551"/>
          <a:ext cx="2409825" cy="1792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47625</xdr:colOff>
      <xdr:row>5</xdr:row>
      <xdr:rowOff>133351</xdr:rowOff>
    </xdr:from>
    <xdr:to>
      <xdr:col>8</xdr:col>
      <xdr:colOff>485775</xdr:colOff>
      <xdr:row>11</xdr:row>
      <xdr:rowOff>133351</xdr:rowOff>
    </xdr:to>
    <xdr:sp macro="" textlink="">
      <xdr:nvSpPr>
        <xdr:cNvPr id="33" name="円 32"/>
        <xdr:cNvSpPr/>
      </xdr:nvSpPr>
      <xdr:spPr>
        <a:xfrm rot="5400000" flipH="1">
          <a:off x="4524375" y="676276"/>
          <a:ext cx="1085850" cy="1809750"/>
        </a:xfrm>
        <a:prstGeom prst="pie">
          <a:avLst>
            <a:gd name="adj1" fmla="val 5421553"/>
            <a:gd name="adj2" fmla="val 16200000"/>
          </a:avLst>
        </a:prstGeom>
        <a:noFill/>
        <a:ln w="381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47625</xdr:colOff>
      <xdr:row>23</xdr:row>
      <xdr:rowOff>123826</xdr:rowOff>
    </xdr:from>
    <xdr:to>
      <xdr:col>8</xdr:col>
      <xdr:colOff>485775</xdr:colOff>
      <xdr:row>29</xdr:row>
      <xdr:rowOff>123826</xdr:rowOff>
    </xdr:to>
    <xdr:sp macro="" textlink="">
      <xdr:nvSpPr>
        <xdr:cNvPr id="35" name="円 34"/>
        <xdr:cNvSpPr/>
      </xdr:nvSpPr>
      <xdr:spPr>
        <a:xfrm rot="16200000" flipH="1" flipV="1">
          <a:off x="4524375" y="3924301"/>
          <a:ext cx="1085850" cy="1809750"/>
        </a:xfrm>
        <a:prstGeom prst="pie">
          <a:avLst>
            <a:gd name="adj1" fmla="val 5421553"/>
            <a:gd name="adj2" fmla="val 16200000"/>
          </a:avLst>
        </a:prstGeom>
        <a:noFill/>
        <a:ln w="38100" cmpd="sng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685798</xdr:colOff>
      <xdr:row>22</xdr:row>
      <xdr:rowOff>57149</xdr:rowOff>
    </xdr:from>
    <xdr:to>
      <xdr:col>12</xdr:col>
      <xdr:colOff>352424</xdr:colOff>
      <xdr:row>27</xdr:row>
      <xdr:rowOff>114299</xdr:rowOff>
    </xdr:to>
    <xdr:sp macro="" textlink="">
      <xdr:nvSpPr>
        <xdr:cNvPr id="36" name="右矢印 35"/>
        <xdr:cNvSpPr/>
      </xdr:nvSpPr>
      <xdr:spPr>
        <a:xfrm flipH="1">
          <a:off x="6172198" y="4038599"/>
          <a:ext cx="2409826" cy="962025"/>
        </a:xfrm>
        <a:prstGeom prst="rightArrow">
          <a:avLst/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ysClr val="windowText" lastClr="000000"/>
              </a:solidFill>
            </a:rPr>
            <a:t>Flow direction  of steam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</a:rPr>
            <a:t>at normal operation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685798</xdr:colOff>
      <xdr:row>7</xdr:row>
      <xdr:rowOff>142874</xdr:rowOff>
    </xdr:from>
    <xdr:to>
      <xdr:col>12</xdr:col>
      <xdr:colOff>352424</xdr:colOff>
      <xdr:row>13</xdr:row>
      <xdr:rowOff>19049</xdr:rowOff>
    </xdr:to>
    <xdr:sp macro="" textlink="">
      <xdr:nvSpPr>
        <xdr:cNvPr id="40" name="右矢印 39"/>
        <xdr:cNvSpPr/>
      </xdr:nvSpPr>
      <xdr:spPr>
        <a:xfrm flipH="1">
          <a:off x="6172198" y="1409699"/>
          <a:ext cx="2409826" cy="962025"/>
        </a:xfrm>
        <a:prstGeom prst="rightArrow">
          <a:avLst/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ysClr val="windowText" lastClr="000000"/>
              </a:solidFill>
            </a:rPr>
            <a:t>Flow direction  of steam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</a:rPr>
            <a:t>at normal operation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228601</xdr:colOff>
      <xdr:row>25</xdr:row>
      <xdr:rowOff>38100</xdr:rowOff>
    </xdr:from>
    <xdr:to>
      <xdr:col>5</xdr:col>
      <xdr:colOff>152401</xdr:colOff>
      <xdr:row>30</xdr:row>
      <xdr:rowOff>142875</xdr:rowOff>
    </xdr:to>
    <xdr:sp macro="" textlink="">
      <xdr:nvSpPr>
        <xdr:cNvPr id="42" name="右矢印 41"/>
        <xdr:cNvSpPr/>
      </xdr:nvSpPr>
      <xdr:spPr>
        <a:xfrm>
          <a:off x="1600201" y="4562475"/>
          <a:ext cx="1981200" cy="1009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Filling</a:t>
          </a:r>
          <a:r>
            <a:rPr kumimoji="1" lang="en-US" altLang="ja-JP" sz="1100" baseline="0"/>
            <a:t> water</a:t>
          </a:r>
          <a:r>
            <a:rPr kumimoji="1" lang="en-US" altLang="ja-JP" sz="1100"/>
            <a:t> at condenser leak test</a:t>
          </a:r>
          <a:endParaRPr kumimoji="1" lang="ja-JP" altLang="en-US" sz="1100"/>
        </a:p>
      </xdr:txBody>
    </xdr:sp>
    <xdr:clientData/>
  </xdr:twoCellAnchor>
  <xdr:twoCellAnchor>
    <xdr:from>
      <xdr:col>3</xdr:col>
      <xdr:colOff>57150</xdr:colOff>
      <xdr:row>9</xdr:row>
      <xdr:rowOff>171450</xdr:rowOff>
    </xdr:from>
    <xdr:to>
      <xdr:col>7</xdr:col>
      <xdr:colOff>9525</xdr:colOff>
      <xdr:row>9</xdr:row>
      <xdr:rowOff>171450</xdr:rowOff>
    </xdr:to>
    <xdr:cxnSp macro="">
      <xdr:nvCxnSpPr>
        <xdr:cNvPr id="48" name="直線コネクタ 47"/>
        <xdr:cNvCxnSpPr/>
      </xdr:nvCxnSpPr>
      <xdr:spPr>
        <a:xfrm flipH="1">
          <a:off x="2114550" y="1800225"/>
          <a:ext cx="2695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619125</xdr:colOff>
      <xdr:row>10</xdr:row>
      <xdr:rowOff>47625</xdr:rowOff>
    </xdr:from>
    <xdr:to>
      <xdr:col>6</xdr:col>
      <xdr:colOff>1</xdr:colOff>
      <xdr:row>10</xdr:row>
      <xdr:rowOff>47625</xdr:rowOff>
    </xdr:to>
    <xdr:cxnSp macro="">
      <xdr:nvCxnSpPr>
        <xdr:cNvPr id="49" name="直線コネクタ 48"/>
        <xdr:cNvCxnSpPr/>
      </xdr:nvCxnSpPr>
      <xdr:spPr>
        <a:xfrm flipH="1">
          <a:off x="3362325" y="1857375"/>
          <a:ext cx="752476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142876</xdr:colOff>
      <xdr:row>10</xdr:row>
      <xdr:rowOff>104775</xdr:rowOff>
    </xdr:from>
    <xdr:to>
      <xdr:col>5</xdr:col>
      <xdr:colOff>542925</xdr:colOff>
      <xdr:row>10</xdr:row>
      <xdr:rowOff>104775</xdr:rowOff>
    </xdr:to>
    <xdr:cxnSp macro="">
      <xdr:nvCxnSpPr>
        <xdr:cNvPr id="50" name="直線コネクタ 49"/>
        <xdr:cNvCxnSpPr/>
      </xdr:nvCxnSpPr>
      <xdr:spPr>
        <a:xfrm flipH="1">
          <a:off x="3571876" y="1914525"/>
          <a:ext cx="400049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10</xdr:row>
      <xdr:rowOff>161925</xdr:rowOff>
    </xdr:from>
    <xdr:to>
      <xdr:col>5</xdr:col>
      <xdr:colOff>495300</xdr:colOff>
      <xdr:row>10</xdr:row>
      <xdr:rowOff>161925</xdr:rowOff>
    </xdr:to>
    <xdr:cxnSp macro="">
      <xdr:nvCxnSpPr>
        <xdr:cNvPr id="51" name="直線コネクタ 50"/>
        <xdr:cNvCxnSpPr/>
      </xdr:nvCxnSpPr>
      <xdr:spPr>
        <a:xfrm flipH="1">
          <a:off x="3686175" y="1971675"/>
          <a:ext cx="2381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11</xdr:row>
      <xdr:rowOff>28575</xdr:rowOff>
    </xdr:from>
    <xdr:to>
      <xdr:col>5</xdr:col>
      <xdr:colOff>495301</xdr:colOff>
      <xdr:row>11</xdr:row>
      <xdr:rowOff>28575</xdr:rowOff>
    </xdr:to>
    <xdr:cxnSp macro="">
      <xdr:nvCxnSpPr>
        <xdr:cNvPr id="52" name="直線コネクタ 51"/>
        <xdr:cNvCxnSpPr/>
      </xdr:nvCxnSpPr>
      <xdr:spPr>
        <a:xfrm flipH="1">
          <a:off x="3771900" y="2019300"/>
          <a:ext cx="1524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25</xdr:row>
      <xdr:rowOff>19050</xdr:rowOff>
    </xdr:from>
    <xdr:to>
      <xdr:col>7</xdr:col>
      <xdr:colOff>0</xdr:colOff>
      <xdr:row>25</xdr:row>
      <xdr:rowOff>19050</xdr:rowOff>
    </xdr:to>
    <xdr:cxnSp macro="">
      <xdr:nvCxnSpPr>
        <xdr:cNvPr id="53" name="直線コネクタ 52"/>
        <xdr:cNvCxnSpPr/>
      </xdr:nvCxnSpPr>
      <xdr:spPr>
        <a:xfrm flipH="1">
          <a:off x="2105025" y="4543425"/>
          <a:ext cx="2695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25</xdr:row>
      <xdr:rowOff>76200</xdr:rowOff>
    </xdr:from>
    <xdr:to>
      <xdr:col>5</xdr:col>
      <xdr:colOff>676276</xdr:colOff>
      <xdr:row>25</xdr:row>
      <xdr:rowOff>76200</xdr:rowOff>
    </xdr:to>
    <xdr:cxnSp macro="">
      <xdr:nvCxnSpPr>
        <xdr:cNvPr id="54" name="直線コネクタ 53"/>
        <xdr:cNvCxnSpPr/>
      </xdr:nvCxnSpPr>
      <xdr:spPr>
        <a:xfrm flipH="1">
          <a:off x="3352800" y="4600575"/>
          <a:ext cx="752476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133351</xdr:colOff>
      <xdr:row>25</xdr:row>
      <xdr:rowOff>133350</xdr:rowOff>
    </xdr:from>
    <xdr:to>
      <xdr:col>5</xdr:col>
      <xdr:colOff>533400</xdr:colOff>
      <xdr:row>25</xdr:row>
      <xdr:rowOff>133350</xdr:rowOff>
    </xdr:to>
    <xdr:cxnSp macro="">
      <xdr:nvCxnSpPr>
        <xdr:cNvPr id="55" name="直線コネクタ 54"/>
        <xdr:cNvCxnSpPr/>
      </xdr:nvCxnSpPr>
      <xdr:spPr>
        <a:xfrm flipH="1">
          <a:off x="3562351" y="4657725"/>
          <a:ext cx="400049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26</xdr:row>
      <xdr:rowOff>9525</xdr:rowOff>
    </xdr:from>
    <xdr:to>
      <xdr:col>5</xdr:col>
      <xdr:colOff>485775</xdr:colOff>
      <xdr:row>26</xdr:row>
      <xdr:rowOff>9525</xdr:rowOff>
    </xdr:to>
    <xdr:cxnSp macro="">
      <xdr:nvCxnSpPr>
        <xdr:cNvPr id="56" name="直線コネクタ 55"/>
        <xdr:cNvCxnSpPr/>
      </xdr:nvCxnSpPr>
      <xdr:spPr>
        <a:xfrm flipH="1">
          <a:off x="3676650" y="4714875"/>
          <a:ext cx="2381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333375</xdr:colOff>
      <xdr:row>26</xdr:row>
      <xdr:rowOff>57150</xdr:rowOff>
    </xdr:from>
    <xdr:to>
      <xdr:col>5</xdr:col>
      <xdr:colOff>485776</xdr:colOff>
      <xdr:row>26</xdr:row>
      <xdr:rowOff>57150</xdr:rowOff>
    </xdr:to>
    <xdr:cxnSp macro="">
      <xdr:nvCxnSpPr>
        <xdr:cNvPr id="57" name="直線コネクタ 56"/>
        <xdr:cNvCxnSpPr/>
      </xdr:nvCxnSpPr>
      <xdr:spPr>
        <a:xfrm flipH="1">
          <a:off x="3762375" y="4762500"/>
          <a:ext cx="1524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504826</xdr:colOff>
      <xdr:row>13</xdr:row>
      <xdr:rowOff>104779</xdr:rowOff>
    </xdr:from>
    <xdr:to>
      <xdr:col>8</xdr:col>
      <xdr:colOff>419100</xdr:colOff>
      <xdr:row>14</xdr:row>
      <xdr:rowOff>71439</xdr:rowOff>
    </xdr:to>
    <xdr:sp macro="" textlink="">
      <xdr:nvSpPr>
        <xdr:cNvPr id="20" name="涙形 19"/>
        <xdr:cNvSpPr/>
      </xdr:nvSpPr>
      <xdr:spPr>
        <a:xfrm rot="5400000" flipV="1">
          <a:off x="5531645" y="2231235"/>
          <a:ext cx="147635" cy="600074"/>
        </a:xfrm>
        <a:prstGeom prst="teardrop">
          <a:avLst>
            <a:gd name="adj" fmla="val 20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419102</xdr:colOff>
      <xdr:row>28</xdr:row>
      <xdr:rowOff>133355</xdr:rowOff>
    </xdr:from>
    <xdr:to>
      <xdr:col>8</xdr:col>
      <xdr:colOff>333376</xdr:colOff>
      <xdr:row>29</xdr:row>
      <xdr:rowOff>100015</xdr:rowOff>
    </xdr:to>
    <xdr:sp macro="" textlink="">
      <xdr:nvSpPr>
        <xdr:cNvPr id="59" name="涙形 58"/>
        <xdr:cNvSpPr/>
      </xdr:nvSpPr>
      <xdr:spPr>
        <a:xfrm rot="5400000" flipV="1">
          <a:off x="5445921" y="4974436"/>
          <a:ext cx="147635" cy="600074"/>
        </a:xfrm>
        <a:prstGeom prst="teardrop">
          <a:avLst>
            <a:gd name="adj" fmla="val 20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295275</xdr:colOff>
      <xdr:row>1</xdr:row>
      <xdr:rowOff>19051</xdr:rowOff>
    </xdr:from>
    <xdr:to>
      <xdr:col>11</xdr:col>
      <xdr:colOff>238125</xdr:colOff>
      <xdr:row>2</xdr:row>
      <xdr:rowOff>104776</xdr:rowOff>
    </xdr:to>
    <xdr:sp macro="" textlink="">
      <xdr:nvSpPr>
        <xdr:cNvPr id="60" name="線吹き出し 2 (枠付き) 59"/>
        <xdr:cNvSpPr/>
      </xdr:nvSpPr>
      <xdr:spPr>
        <a:xfrm>
          <a:off x="5781675" y="200026"/>
          <a:ext cx="2000250" cy="266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48214"/>
            <a:gd name="adj6" fmla="val -42381"/>
          </a:avLst>
        </a:prstGeom>
        <a:noFill/>
        <a:ln>
          <a:solidFill>
            <a:schemeClr val="tx1"/>
          </a:solidFill>
          <a:headEnd type="none"/>
          <a:tailEnd type="arrow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Valve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DIsc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295275</xdr:colOff>
      <xdr:row>3</xdr:row>
      <xdr:rowOff>19051</xdr:rowOff>
    </xdr:from>
    <xdr:to>
      <xdr:col>11</xdr:col>
      <xdr:colOff>238125</xdr:colOff>
      <xdr:row>4</xdr:row>
      <xdr:rowOff>104776</xdr:rowOff>
    </xdr:to>
    <xdr:sp macro="" textlink="">
      <xdr:nvSpPr>
        <xdr:cNvPr id="61" name="線吹き出し 2 (枠付き) 60"/>
        <xdr:cNvSpPr/>
      </xdr:nvSpPr>
      <xdr:spPr>
        <a:xfrm>
          <a:off x="5781675" y="561976"/>
          <a:ext cx="2000250" cy="266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455357"/>
            <a:gd name="adj6" fmla="val -33810"/>
          </a:avLst>
        </a:prstGeom>
        <a:noFill/>
        <a:ln>
          <a:solidFill>
            <a:schemeClr val="tx1"/>
          </a:solidFill>
          <a:headEnd type="none"/>
          <a:tailEnd type="arrow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Valve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Stem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4</xdr:row>
      <xdr:rowOff>95249</xdr:rowOff>
    </xdr:from>
    <xdr:to>
      <xdr:col>6</xdr:col>
      <xdr:colOff>0</xdr:colOff>
      <xdr:row>19</xdr:row>
      <xdr:rowOff>104774</xdr:rowOff>
    </xdr:to>
    <xdr:sp macro="" textlink="">
      <xdr:nvSpPr>
        <xdr:cNvPr id="2" name="楕円 1"/>
        <xdr:cNvSpPr/>
      </xdr:nvSpPr>
      <xdr:spPr>
        <a:xfrm>
          <a:off x="1390650" y="819149"/>
          <a:ext cx="2724150" cy="27241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4764</xdr:colOff>
      <xdr:row>3</xdr:row>
      <xdr:rowOff>166688</xdr:rowOff>
    </xdr:from>
    <xdr:to>
      <xdr:col>4</xdr:col>
      <xdr:colOff>4764</xdr:colOff>
      <xdr:row>20</xdr:row>
      <xdr:rowOff>171450</xdr:rowOff>
    </xdr:to>
    <xdr:cxnSp macro="">
      <xdr:nvCxnSpPr>
        <xdr:cNvPr id="3" name="直線コネクタ 2"/>
        <xdr:cNvCxnSpPr/>
      </xdr:nvCxnSpPr>
      <xdr:spPr>
        <a:xfrm>
          <a:off x="2747964" y="709613"/>
          <a:ext cx="0" cy="308133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12</xdr:row>
      <xdr:rowOff>9526</xdr:rowOff>
    </xdr:from>
    <xdr:to>
      <xdr:col>6</xdr:col>
      <xdr:colOff>342900</xdr:colOff>
      <xdr:row>12</xdr:row>
      <xdr:rowOff>9527</xdr:rowOff>
    </xdr:to>
    <xdr:cxnSp macro="">
      <xdr:nvCxnSpPr>
        <xdr:cNvPr id="4" name="直線コネクタ 3"/>
        <xdr:cNvCxnSpPr/>
      </xdr:nvCxnSpPr>
      <xdr:spPr>
        <a:xfrm flipV="1">
          <a:off x="1066800" y="2181226"/>
          <a:ext cx="3390900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8660</xdr:colOff>
      <xdr:row>6</xdr:row>
      <xdr:rowOff>132413</xdr:rowOff>
    </xdr:from>
    <xdr:to>
      <xdr:col>5</xdr:col>
      <xdr:colOff>286140</xdr:colOff>
      <xdr:row>12</xdr:row>
      <xdr:rowOff>8659</xdr:rowOff>
    </xdr:to>
    <xdr:cxnSp macro="">
      <xdr:nvCxnSpPr>
        <xdr:cNvPr id="11" name="直線矢印コネクタ 10"/>
        <xdr:cNvCxnSpPr>
          <a:stCxn id="2" idx="7"/>
        </xdr:cNvCxnSpPr>
      </xdr:nvCxnSpPr>
      <xdr:spPr>
        <a:xfrm flipH="1">
          <a:off x="2744933" y="1223458"/>
          <a:ext cx="961548" cy="967292"/>
        </a:xfrm>
        <a:prstGeom prst="straightConnector1">
          <a:avLst/>
        </a:prstGeom>
        <a:ln>
          <a:solidFill>
            <a:schemeClr val="tx1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286140</xdr:colOff>
      <xdr:row>6</xdr:row>
      <xdr:rowOff>123826</xdr:rowOff>
    </xdr:from>
    <xdr:to>
      <xdr:col>5</xdr:col>
      <xdr:colOff>286617</xdr:colOff>
      <xdr:row>17</xdr:row>
      <xdr:rowOff>67611</xdr:rowOff>
    </xdr:to>
    <xdr:cxnSp macro="">
      <xdr:nvCxnSpPr>
        <xdr:cNvPr id="15" name="直線矢印コネクタ 14"/>
        <xdr:cNvCxnSpPr>
          <a:endCxn id="2" idx="5"/>
        </xdr:cNvCxnSpPr>
      </xdr:nvCxnSpPr>
      <xdr:spPr>
        <a:xfrm flipH="1">
          <a:off x="3706481" y="1214871"/>
          <a:ext cx="477" cy="1944035"/>
        </a:xfrm>
        <a:prstGeom prst="straightConnector1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303458</xdr:colOff>
      <xdr:row>6</xdr:row>
      <xdr:rowOff>123826</xdr:rowOff>
    </xdr:from>
    <xdr:to>
      <xdr:col>5</xdr:col>
      <xdr:colOff>303935</xdr:colOff>
      <xdr:row>17</xdr:row>
      <xdr:rowOff>67611</xdr:rowOff>
    </xdr:to>
    <xdr:cxnSp macro="">
      <xdr:nvCxnSpPr>
        <xdr:cNvPr id="17" name="直線矢印コネクタ 16"/>
        <xdr:cNvCxnSpPr/>
      </xdr:nvCxnSpPr>
      <xdr:spPr>
        <a:xfrm flipH="1">
          <a:off x="3723799" y="1214871"/>
          <a:ext cx="477" cy="1944035"/>
        </a:xfrm>
        <a:prstGeom prst="straightConnector1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31"/>
  <sheetViews>
    <sheetView tabSelected="1" workbookViewId="0">
      <selection activeCell="C3" sqref="C3"/>
    </sheetView>
  </sheetViews>
  <sheetFormatPr defaultRowHeight="14.25" x14ac:dyDescent="0.25"/>
  <sheetData>
    <row r="3" spans="3:12" x14ac:dyDescent="0.25">
      <c r="C3" t="s">
        <v>0</v>
      </c>
    </row>
    <row r="5" spans="3:12" x14ac:dyDescent="0.25">
      <c r="G5" t="s">
        <v>9</v>
      </c>
    </row>
    <row r="8" spans="3:12" x14ac:dyDescent="0.25">
      <c r="I8" t="s">
        <v>35</v>
      </c>
      <c r="L8" t="s">
        <v>33</v>
      </c>
    </row>
    <row r="10" spans="3:12" x14ac:dyDescent="0.25">
      <c r="C10" t="s">
        <v>1</v>
      </c>
    </row>
    <row r="16" spans="3:12" x14ac:dyDescent="0.25">
      <c r="H16" t="s">
        <v>34</v>
      </c>
    </row>
    <row r="19" spans="3:12" x14ac:dyDescent="0.25">
      <c r="C19" t="s">
        <v>2</v>
      </c>
    </row>
    <row r="23" spans="3:12" x14ac:dyDescent="0.25">
      <c r="F23" t="s">
        <v>35</v>
      </c>
      <c r="L23" t="s">
        <v>33</v>
      </c>
    </row>
    <row r="25" spans="3:12" x14ac:dyDescent="0.25">
      <c r="C25" t="s">
        <v>1</v>
      </c>
    </row>
    <row r="31" spans="3:12" x14ac:dyDescent="0.25">
      <c r="G31" t="s">
        <v>9</v>
      </c>
      <c r="H31" t="s">
        <v>34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69"/>
  <sheetViews>
    <sheetView zoomScaleNormal="100" workbookViewId="0">
      <selection activeCell="N12" sqref="N12"/>
    </sheetView>
  </sheetViews>
  <sheetFormatPr defaultRowHeight="14.25" x14ac:dyDescent="0.25"/>
  <cols>
    <col min="9" max="9" width="13.375" customWidth="1"/>
  </cols>
  <sheetData>
    <row r="2" spans="4:11" x14ac:dyDescent="0.25">
      <c r="H2" t="s">
        <v>3</v>
      </c>
    </row>
    <row r="3" spans="4:11" x14ac:dyDescent="0.25">
      <c r="H3" t="s">
        <v>12</v>
      </c>
    </row>
    <row r="4" spans="4:11" x14ac:dyDescent="0.25">
      <c r="D4" s="2" t="s">
        <v>5</v>
      </c>
      <c r="E4" s="2"/>
      <c r="F4" s="1"/>
    </row>
    <row r="5" spans="4:11" x14ac:dyDescent="0.25">
      <c r="I5" t="s">
        <v>10</v>
      </c>
      <c r="K5" t="s">
        <v>8</v>
      </c>
    </row>
    <row r="6" spans="4:11" x14ac:dyDescent="0.25">
      <c r="I6" t="s">
        <v>13</v>
      </c>
      <c r="K6" t="s">
        <v>17</v>
      </c>
    </row>
    <row r="7" spans="4:11" ht="15.75" x14ac:dyDescent="0.25">
      <c r="G7" t="s">
        <v>16</v>
      </c>
      <c r="I7" t="s">
        <v>14</v>
      </c>
      <c r="K7" t="s">
        <v>19</v>
      </c>
    </row>
    <row r="8" spans="4:11" ht="15.75" x14ac:dyDescent="0.25">
      <c r="E8" s="3" t="s">
        <v>6</v>
      </c>
      <c r="I8" t="s">
        <v>15</v>
      </c>
      <c r="K8" t="s">
        <v>18</v>
      </c>
    </row>
    <row r="9" spans="4:11" x14ac:dyDescent="0.25">
      <c r="E9" s="3">
        <f>2050/2</f>
        <v>1025</v>
      </c>
    </row>
    <row r="10" spans="4:11" x14ac:dyDescent="0.25">
      <c r="I10" t="s">
        <v>20</v>
      </c>
    </row>
    <row r="12" spans="4:11" x14ac:dyDescent="0.25">
      <c r="D12">
        <v>0</v>
      </c>
      <c r="F12" s="3" t="s">
        <v>11</v>
      </c>
      <c r="G12" t="s">
        <v>4</v>
      </c>
      <c r="I12" s="2" t="s">
        <v>21</v>
      </c>
      <c r="J12" t="s">
        <v>22</v>
      </c>
    </row>
    <row r="13" spans="4:11" ht="15.75" x14ac:dyDescent="0.25">
      <c r="I13" s="2" t="s">
        <v>24</v>
      </c>
      <c r="J13" t="s">
        <v>23</v>
      </c>
    </row>
    <row r="15" spans="4:11" x14ac:dyDescent="0.25">
      <c r="I15" s="2" t="s">
        <v>24</v>
      </c>
      <c r="J15">
        <f>I67</f>
        <v>413.37884647173723</v>
      </c>
      <c r="K15" t="s">
        <v>32</v>
      </c>
    </row>
    <row r="18" spans="3:9" x14ac:dyDescent="0.25">
      <c r="F18" s="3" t="s">
        <v>7</v>
      </c>
    </row>
    <row r="24" spans="3:9" ht="15.75" x14ac:dyDescent="0.25">
      <c r="C24" s="3" t="s">
        <v>25</v>
      </c>
      <c r="D24" t="s">
        <v>27</v>
      </c>
      <c r="E24" t="s">
        <v>28</v>
      </c>
      <c r="F24" t="s">
        <v>26</v>
      </c>
      <c r="G24" t="s">
        <v>29</v>
      </c>
      <c r="H24" t="s">
        <v>30</v>
      </c>
      <c r="I24" t="s">
        <v>31</v>
      </c>
    </row>
    <row r="25" spans="3:9" x14ac:dyDescent="0.25">
      <c r="C25">
        <v>0</v>
      </c>
      <c r="E25">
        <v>25</v>
      </c>
    </row>
    <row r="26" spans="3:9" x14ac:dyDescent="0.25">
      <c r="C26">
        <v>25</v>
      </c>
      <c r="D26">
        <f>2*(1025^2-C26^2)^(1/2)</f>
        <v>2049.3901531919196</v>
      </c>
      <c r="E26">
        <v>25</v>
      </c>
      <c r="F26">
        <f>D26*E26</f>
        <v>51234.753829797992</v>
      </c>
      <c r="G26">
        <f t="shared" ref="G26:G32" si="0">C25+E26/2</f>
        <v>12.5</v>
      </c>
      <c r="H26">
        <f>F26*G26/1000/1000</f>
        <v>0.64043442287247487</v>
      </c>
      <c r="I26">
        <f>H26*G26/1000</f>
        <v>8.0054302859059352E-3</v>
      </c>
    </row>
    <row r="27" spans="3:9" x14ac:dyDescent="0.25">
      <c r="C27">
        <v>50</v>
      </c>
      <c r="D27">
        <f t="shared" ref="D27:D66" si="1">2*(1025^2-C27^2)^(1/2)</f>
        <v>2047.559522944327</v>
      </c>
      <c r="E27">
        <v>25</v>
      </c>
      <c r="F27">
        <f t="shared" ref="F27:F66" si="2">D27*E27</f>
        <v>51188.988073608176</v>
      </c>
      <c r="G27">
        <f t="shared" si="0"/>
        <v>37.5</v>
      </c>
      <c r="H27">
        <f>F27*G27/1000/1000</f>
        <v>1.9195870527603065</v>
      </c>
      <c r="I27">
        <f t="shared" ref="I27:I66" si="3">H27*G27/1000</f>
        <v>7.1984514478511494E-2</v>
      </c>
    </row>
    <row r="28" spans="3:9" x14ac:dyDescent="0.25">
      <c r="C28">
        <v>75</v>
      </c>
      <c r="D28">
        <f t="shared" si="1"/>
        <v>2044.5048300260873</v>
      </c>
      <c r="E28">
        <v>25</v>
      </c>
      <c r="F28">
        <f t="shared" si="2"/>
        <v>51112.620750652182</v>
      </c>
      <c r="G28">
        <f t="shared" si="0"/>
        <v>62.5</v>
      </c>
      <c r="H28">
        <f t="shared" ref="H28:H66" si="4">F28*G28/1000/1000</f>
        <v>3.1945387969157615</v>
      </c>
      <c r="I28">
        <f t="shared" si="3"/>
        <v>0.19965867480723509</v>
      </c>
    </row>
    <row r="29" spans="3:9" x14ac:dyDescent="0.25">
      <c r="C29">
        <v>100</v>
      </c>
      <c r="D29">
        <f t="shared" si="1"/>
        <v>2040.2205763103166</v>
      </c>
      <c r="E29">
        <v>25</v>
      </c>
      <c r="F29">
        <f t="shared" si="2"/>
        <v>51005.514407757917</v>
      </c>
      <c r="G29">
        <f t="shared" si="0"/>
        <v>87.5</v>
      </c>
      <c r="H29">
        <f t="shared" si="4"/>
        <v>4.4629825106788177</v>
      </c>
      <c r="I29">
        <f t="shared" si="3"/>
        <v>0.39051096968439658</v>
      </c>
    </row>
    <row r="30" spans="3:9" x14ac:dyDescent="0.25">
      <c r="C30">
        <v>125</v>
      </c>
      <c r="D30">
        <f t="shared" si="1"/>
        <v>2034.6989949375804</v>
      </c>
      <c r="E30">
        <v>25</v>
      </c>
      <c r="F30">
        <f t="shared" si="2"/>
        <v>50867.474873439511</v>
      </c>
      <c r="G30">
        <f t="shared" si="0"/>
        <v>112.5</v>
      </c>
      <c r="H30">
        <f t="shared" si="4"/>
        <v>5.7225909232619454</v>
      </c>
      <c r="I30">
        <f t="shared" si="3"/>
        <v>0.64379147886696886</v>
      </c>
    </row>
    <row r="31" spans="3:9" x14ac:dyDescent="0.25">
      <c r="C31">
        <v>150</v>
      </c>
      <c r="D31">
        <f t="shared" si="1"/>
        <v>2027.9299790673247</v>
      </c>
      <c r="E31">
        <v>25</v>
      </c>
      <c r="F31">
        <f t="shared" si="2"/>
        <v>50698.249476683115</v>
      </c>
      <c r="G31">
        <f t="shared" si="0"/>
        <v>137.5</v>
      </c>
      <c r="H31">
        <f t="shared" si="4"/>
        <v>6.9710093030439282</v>
      </c>
      <c r="I31">
        <f t="shared" si="3"/>
        <v>0.95851377916854019</v>
      </c>
    </row>
    <row r="32" spans="3:9" x14ac:dyDescent="0.25">
      <c r="C32">
        <v>175</v>
      </c>
      <c r="D32">
        <f t="shared" si="1"/>
        <v>2019.9009876724156</v>
      </c>
      <c r="E32">
        <v>25</v>
      </c>
      <c r="F32">
        <f t="shared" si="2"/>
        <v>50497.524691810388</v>
      </c>
      <c r="G32">
        <f t="shared" si="0"/>
        <v>162.5</v>
      </c>
      <c r="H32">
        <f t="shared" si="4"/>
        <v>8.2058477624191895</v>
      </c>
      <c r="I32">
        <f t="shared" si="3"/>
        <v>1.3334502613931183</v>
      </c>
    </row>
    <row r="33" spans="3:9" x14ac:dyDescent="0.25">
      <c r="C33">
        <v>200</v>
      </c>
      <c r="D33">
        <f t="shared" si="1"/>
        <v>2010.59692628831</v>
      </c>
      <c r="E33">
        <v>25</v>
      </c>
      <c r="F33">
        <f t="shared" si="2"/>
        <v>50264.923157207748</v>
      </c>
      <c r="G33">
        <f t="shared" ref="G33:G42" si="5">C32+E33/2</f>
        <v>187.5</v>
      </c>
      <c r="H33">
        <f t="shared" si="4"/>
        <v>9.4246730919764516</v>
      </c>
      <c r="I33">
        <f t="shared" si="3"/>
        <v>1.7671262047455847</v>
      </c>
    </row>
    <row r="34" spans="3:9" x14ac:dyDescent="0.25">
      <c r="C34">
        <v>225</v>
      </c>
      <c r="D34">
        <f t="shared" si="1"/>
        <v>2000</v>
      </c>
      <c r="E34">
        <v>25</v>
      </c>
      <c r="F34">
        <f t="shared" si="2"/>
        <v>50000</v>
      </c>
      <c r="G34">
        <f t="shared" si="5"/>
        <v>212.5</v>
      </c>
      <c r="H34">
        <f t="shared" si="4"/>
        <v>10.625</v>
      </c>
      <c r="I34">
        <f t="shared" si="3"/>
        <v>2.2578125</v>
      </c>
    </row>
    <row r="35" spans="3:9" x14ac:dyDescent="0.25">
      <c r="C35">
        <v>250</v>
      </c>
      <c r="D35">
        <f t="shared" si="1"/>
        <v>1988.0895352071043</v>
      </c>
      <c r="E35">
        <v>25</v>
      </c>
      <c r="F35">
        <f t="shared" si="2"/>
        <v>49702.238380177609</v>
      </c>
      <c r="G35">
        <f t="shared" si="5"/>
        <v>237.5</v>
      </c>
      <c r="H35">
        <f t="shared" si="4"/>
        <v>11.804281615292183</v>
      </c>
      <c r="I35">
        <f t="shared" si="3"/>
        <v>2.8035168836318936</v>
      </c>
    </row>
    <row r="36" spans="3:9" x14ac:dyDescent="0.25">
      <c r="C36">
        <v>275</v>
      </c>
      <c r="D36">
        <f t="shared" si="1"/>
        <v>1974.84176581315</v>
      </c>
      <c r="E36">
        <v>25</v>
      </c>
      <c r="F36">
        <f t="shared" si="2"/>
        <v>49371.044145328749</v>
      </c>
      <c r="G36">
        <f t="shared" si="5"/>
        <v>262.5</v>
      </c>
      <c r="H36">
        <f t="shared" si="4"/>
        <v>12.959899088148797</v>
      </c>
      <c r="I36">
        <f t="shared" si="3"/>
        <v>3.401973510639059</v>
      </c>
    </row>
    <row r="37" spans="3:9" x14ac:dyDescent="0.25">
      <c r="C37">
        <v>300</v>
      </c>
      <c r="D37">
        <f t="shared" si="1"/>
        <v>1960.2295783912659</v>
      </c>
      <c r="E37">
        <v>25</v>
      </c>
      <c r="F37">
        <f t="shared" si="2"/>
        <v>49005.739459781646</v>
      </c>
      <c r="G37">
        <f t="shared" si="5"/>
        <v>287.5</v>
      </c>
      <c r="H37">
        <f>F37*G37/1000/1000</f>
        <v>14.089150094687223</v>
      </c>
      <c r="I37">
        <f t="shared" si="3"/>
        <v>4.0506306522225772</v>
      </c>
    </row>
    <row r="38" spans="3:9" x14ac:dyDescent="0.25">
      <c r="C38">
        <v>325</v>
      </c>
      <c r="D38">
        <f t="shared" si="1"/>
        <v>1944.2222095223581</v>
      </c>
      <c r="E38">
        <v>25</v>
      </c>
      <c r="F38">
        <f t="shared" si="2"/>
        <v>48605.555238058951</v>
      </c>
      <c r="G38">
        <f t="shared" si="5"/>
        <v>312.5</v>
      </c>
      <c r="H38">
        <f t="shared" si="4"/>
        <v>15.189236011893421</v>
      </c>
      <c r="I38">
        <f t="shared" si="3"/>
        <v>4.7466362537166944</v>
      </c>
    </row>
    <row r="39" spans="3:9" x14ac:dyDescent="0.25">
      <c r="C39">
        <v>350</v>
      </c>
      <c r="D39">
        <f>2*(1025^2-C39^2)^(1/2)</f>
        <v>1926.7848867997693</v>
      </c>
      <c r="E39">
        <v>25</v>
      </c>
      <c r="F39">
        <f t="shared" si="2"/>
        <v>48169.622169994233</v>
      </c>
      <c r="G39">
        <f t="shared" si="5"/>
        <v>337.5</v>
      </c>
      <c r="H39">
        <f t="shared" si="4"/>
        <v>16.257247482373053</v>
      </c>
      <c r="I39">
        <f t="shared" si="3"/>
        <v>5.4868210253009053</v>
      </c>
    </row>
    <row r="40" spans="3:9" x14ac:dyDescent="0.25">
      <c r="C40">
        <v>375</v>
      </c>
      <c r="D40">
        <f t="shared" si="1"/>
        <v>1907.8784028338912</v>
      </c>
      <c r="E40">
        <v>25</v>
      </c>
      <c r="F40">
        <f t="shared" si="2"/>
        <v>47696.960070847279</v>
      </c>
      <c r="G40">
        <f t="shared" si="5"/>
        <v>362.5</v>
      </c>
      <c r="H40">
        <f t="shared" si="4"/>
        <v>17.290148025682143</v>
      </c>
      <c r="I40">
        <f t="shared" si="3"/>
        <v>6.2676786593097766</v>
      </c>
    </row>
    <row r="41" spans="3:9" x14ac:dyDescent="0.25">
      <c r="C41">
        <v>400</v>
      </c>
      <c r="D41">
        <f t="shared" si="1"/>
        <v>1887.4586088176875</v>
      </c>
      <c r="E41">
        <v>25</v>
      </c>
      <c r="F41">
        <f t="shared" si="2"/>
        <v>47186.465220442187</v>
      </c>
      <c r="G41">
        <f t="shared" si="5"/>
        <v>387.5</v>
      </c>
      <c r="H41">
        <f t="shared" si="4"/>
        <v>18.284755272921345</v>
      </c>
      <c r="I41">
        <f t="shared" si="3"/>
        <v>7.0853426682570211</v>
      </c>
    </row>
    <row r="42" spans="3:9" x14ac:dyDescent="0.25">
      <c r="C42">
        <v>425</v>
      </c>
      <c r="D42">
        <f t="shared" si="1"/>
        <v>1865.475810617763</v>
      </c>
      <c r="E42">
        <v>25</v>
      </c>
      <c r="F42">
        <f t="shared" si="2"/>
        <v>46636.895265444073</v>
      </c>
      <c r="G42">
        <f t="shared" si="5"/>
        <v>412.5</v>
      </c>
      <c r="H42">
        <f t="shared" si="4"/>
        <v>19.237719296995682</v>
      </c>
      <c r="I42">
        <f t="shared" si="3"/>
        <v>7.9355592100107186</v>
      </c>
    </row>
    <row r="43" spans="3:9" x14ac:dyDescent="0.25">
      <c r="C43">
        <v>450</v>
      </c>
      <c r="D43">
        <f t="shared" si="1"/>
        <v>1841.8740456393862</v>
      </c>
      <c r="E43">
        <v>25</v>
      </c>
      <c r="F43">
        <f t="shared" si="2"/>
        <v>46046.851140984654</v>
      </c>
      <c r="G43">
        <f t="shared" ref="G43:G49" si="6">C42+E43/2</f>
        <v>437.5</v>
      </c>
      <c r="H43">
        <f t="shared" si="4"/>
        <v>20.145497374180788</v>
      </c>
      <c r="I43">
        <f t="shared" si="3"/>
        <v>8.8136551012040947</v>
      </c>
    </row>
    <row r="44" spans="3:9" x14ac:dyDescent="0.25">
      <c r="C44">
        <v>475</v>
      </c>
      <c r="D44">
        <f t="shared" si="1"/>
        <v>1816.590212458495</v>
      </c>
      <c r="E44">
        <v>25</v>
      </c>
      <c r="F44">
        <f t="shared" si="2"/>
        <v>45414.755311462373</v>
      </c>
      <c r="G44">
        <f t="shared" si="6"/>
        <v>462.5</v>
      </c>
      <c r="H44">
        <f t="shared" si="4"/>
        <v>21.004324331551345</v>
      </c>
      <c r="I44">
        <f t="shared" si="3"/>
        <v>9.7145000033424971</v>
      </c>
    </row>
    <row r="45" spans="3:9" x14ac:dyDescent="0.25">
      <c r="C45">
        <v>500</v>
      </c>
      <c r="D45">
        <f t="shared" si="1"/>
        <v>1789.5530168173279</v>
      </c>
      <c r="E45">
        <v>25</v>
      </c>
      <c r="F45">
        <f t="shared" si="2"/>
        <v>44738.825420433197</v>
      </c>
      <c r="G45">
        <f t="shared" si="6"/>
        <v>487.5</v>
      </c>
      <c r="H45">
        <f t="shared" si="4"/>
        <v>21.810177392461185</v>
      </c>
      <c r="I45">
        <f t="shared" si="3"/>
        <v>10.632461478824828</v>
      </c>
    </row>
    <row r="46" spans="3:9" x14ac:dyDescent="0.25">
      <c r="C46">
        <v>525</v>
      </c>
      <c r="D46">
        <f t="shared" si="1"/>
        <v>1760.6816861659008</v>
      </c>
      <c r="E46">
        <v>25</v>
      </c>
      <c r="F46">
        <f t="shared" si="2"/>
        <v>44017.042154147523</v>
      </c>
      <c r="G46">
        <f t="shared" si="6"/>
        <v>512.5</v>
      </c>
      <c r="H46">
        <f t="shared" si="4"/>
        <v>22.558734104000607</v>
      </c>
      <c r="I46">
        <f t="shared" si="3"/>
        <v>11.56135122830031</v>
      </c>
    </row>
    <row r="47" spans="3:9" x14ac:dyDescent="0.25">
      <c r="C47">
        <v>550</v>
      </c>
      <c r="D47">
        <f t="shared" si="1"/>
        <v>1729.8843892006194</v>
      </c>
      <c r="E47">
        <v>25</v>
      </c>
      <c r="F47">
        <f t="shared" si="2"/>
        <v>43247.109730015487</v>
      </c>
      <c r="G47">
        <f t="shared" si="6"/>
        <v>537.5</v>
      </c>
      <c r="H47">
        <f>F47*G47/1000/1000</f>
        <v>23.245321479883327</v>
      </c>
      <c r="I47">
        <f t="shared" si="3"/>
        <v>12.494360295437287</v>
      </c>
    </row>
    <row r="48" spans="3:9" x14ac:dyDescent="0.25">
      <c r="C48">
        <v>575</v>
      </c>
      <c r="D48">
        <f t="shared" si="1"/>
        <v>1697.0562748477141</v>
      </c>
      <c r="E48">
        <v>25</v>
      </c>
      <c r="F48">
        <f>D48*E48</f>
        <v>42426.406871192856</v>
      </c>
      <c r="G48">
        <f t="shared" si="6"/>
        <v>562.5</v>
      </c>
      <c r="H48">
        <f t="shared" si="4"/>
        <v>23.86485386504598</v>
      </c>
      <c r="I48">
        <f t="shared" si="3"/>
        <v>13.423980299088363</v>
      </c>
    </row>
    <row r="49" spans="3:9" x14ac:dyDescent="0.25">
      <c r="C49">
        <v>600</v>
      </c>
      <c r="D49">
        <f t="shared" si="1"/>
        <v>1662.0770138594662</v>
      </c>
      <c r="E49">
        <v>25</v>
      </c>
      <c r="F49">
        <f t="shared" si="2"/>
        <v>41551.925346486656</v>
      </c>
      <c r="G49">
        <f t="shared" si="6"/>
        <v>587.5</v>
      </c>
      <c r="H49">
        <f t="shared" si="4"/>
        <v>24.411756141060913</v>
      </c>
      <c r="I49">
        <f t="shared" si="3"/>
        <v>14.341906732873285</v>
      </c>
    </row>
    <row r="50" spans="3:9" x14ac:dyDescent="0.25">
      <c r="C50">
        <v>625</v>
      </c>
      <c r="D50">
        <f t="shared" si="1"/>
        <v>1624.807680927192</v>
      </c>
      <c r="E50">
        <v>25</v>
      </c>
      <c r="F50">
        <f t="shared" si="2"/>
        <v>40620.192023179799</v>
      </c>
      <c r="G50">
        <f t="shared" ref="G50" si="7">C49+E50/2</f>
        <v>612.5</v>
      </c>
      <c r="H50">
        <f t="shared" si="4"/>
        <v>24.879867614197629</v>
      </c>
      <c r="I50">
        <f t="shared" si="3"/>
        <v>15.238918913696047</v>
      </c>
    </row>
    <row r="51" spans="3:9" x14ac:dyDescent="0.25">
      <c r="C51">
        <v>650</v>
      </c>
      <c r="D51">
        <f t="shared" si="1"/>
        <v>1585.0867484147359</v>
      </c>
      <c r="E51">
        <v>25</v>
      </c>
      <c r="F51">
        <f t="shared" si="2"/>
        <v>39627.168710368394</v>
      </c>
      <c r="G51">
        <f t="shared" ref="G51:G57" si="8">C50+E51/2</f>
        <v>637.5</v>
      </c>
      <c r="H51">
        <f t="shared" si="4"/>
        <v>25.262320052859849</v>
      </c>
      <c r="I51">
        <f t="shared" si="3"/>
        <v>16.104729033698153</v>
      </c>
    </row>
    <row r="52" spans="3:9" x14ac:dyDescent="0.25">
      <c r="C52">
        <v>675</v>
      </c>
      <c r="D52">
        <f>2*(1025^2-C52^2)^(1/2)</f>
        <v>1542.7248620541513</v>
      </c>
      <c r="E52">
        <v>25</v>
      </c>
      <c r="F52">
        <f t="shared" si="2"/>
        <v>38568.121551353783</v>
      </c>
      <c r="G52">
        <f t="shared" si="8"/>
        <v>662.5</v>
      </c>
      <c r="H52">
        <f t="shared" si="4"/>
        <v>25.551380527771883</v>
      </c>
      <c r="I52">
        <f t="shared" si="3"/>
        <v>16.927789599648872</v>
      </c>
    </row>
    <row r="53" spans="3:9" x14ac:dyDescent="0.25">
      <c r="C53">
        <v>700</v>
      </c>
      <c r="D53">
        <f t="shared" si="1"/>
        <v>1497.4979131871937</v>
      </c>
      <c r="E53">
        <v>25</v>
      </c>
      <c r="F53">
        <f t="shared" si="2"/>
        <v>37437.447829679841</v>
      </c>
      <c r="G53">
        <f t="shared" si="8"/>
        <v>687.5</v>
      </c>
      <c r="H53">
        <f t="shared" si="4"/>
        <v>25.738245382904889</v>
      </c>
      <c r="I53">
        <f>H53*G53/1000</f>
        <v>17.69504370074711</v>
      </c>
    </row>
    <row r="54" spans="3:9" x14ac:dyDescent="0.25">
      <c r="C54">
        <v>725</v>
      </c>
      <c r="D54">
        <f t="shared" si="1"/>
        <v>1449.1376746189439</v>
      </c>
      <c r="E54">
        <v>25</v>
      </c>
      <c r="F54">
        <f t="shared" si="2"/>
        <v>36228.4418654736</v>
      </c>
      <c r="G54">
        <f t="shared" si="8"/>
        <v>712.5</v>
      </c>
      <c r="H54">
        <f t="shared" si="4"/>
        <v>25.812764829149938</v>
      </c>
      <c r="I54">
        <f t="shared" si="3"/>
        <v>18.39159494076933</v>
      </c>
    </row>
    <row r="55" spans="3:9" x14ac:dyDescent="0.25">
      <c r="C55">
        <v>750</v>
      </c>
      <c r="D55">
        <f t="shared" si="1"/>
        <v>1397.318861248212</v>
      </c>
      <c r="E55">
        <v>25</v>
      </c>
      <c r="F55">
        <f t="shared" si="2"/>
        <v>34932.971531205301</v>
      </c>
      <c r="G55">
        <f t="shared" si="8"/>
        <v>737.5</v>
      </c>
      <c r="H55">
        <f t="shared" si="4"/>
        <v>25.763066504263911</v>
      </c>
      <c r="I55">
        <f t="shared" si="3"/>
        <v>19.000261546894635</v>
      </c>
    </row>
    <row r="56" spans="3:9" x14ac:dyDescent="0.25">
      <c r="C56">
        <v>775</v>
      </c>
      <c r="D56">
        <f t="shared" si="1"/>
        <v>1341.6407864998739</v>
      </c>
      <c r="E56">
        <v>25</v>
      </c>
      <c r="F56">
        <f t="shared" si="2"/>
        <v>33541.019662496845</v>
      </c>
      <c r="G56">
        <f t="shared" si="8"/>
        <v>762.5</v>
      </c>
      <c r="H56">
        <f t="shared" si="4"/>
        <v>25.575027492653845</v>
      </c>
      <c r="I56">
        <f t="shared" si="3"/>
        <v>19.500958463148557</v>
      </c>
    </row>
    <row r="57" spans="3:9" x14ac:dyDescent="0.25">
      <c r="C57">
        <v>800</v>
      </c>
      <c r="D57">
        <f t="shared" si="1"/>
        <v>1281.6005617976298</v>
      </c>
      <c r="E57">
        <v>25</v>
      </c>
      <c r="F57">
        <f t="shared" si="2"/>
        <v>32040.014044940744</v>
      </c>
      <c r="G57">
        <f t="shared" si="8"/>
        <v>787.5</v>
      </c>
      <c r="H57">
        <f>F57*G57/1000/1000</f>
        <v>25.231511060390837</v>
      </c>
      <c r="I57">
        <f t="shared" si="3"/>
        <v>19.869814960057784</v>
      </c>
    </row>
    <row r="58" spans="3:9" x14ac:dyDescent="0.25">
      <c r="C58">
        <v>825</v>
      </c>
      <c r="D58">
        <f t="shared" si="1"/>
        <v>1216.552506059644</v>
      </c>
      <c r="E58">
        <v>25</v>
      </c>
      <c r="F58">
        <f t="shared" si="2"/>
        <v>30413.812651491098</v>
      </c>
      <c r="G58">
        <f t="shared" ref="G58:G64" si="9">C57+E58/2</f>
        <v>812.5</v>
      </c>
      <c r="H58">
        <f t="shared" si="4"/>
        <v>24.711222779336516</v>
      </c>
      <c r="I58">
        <f t="shared" si="3"/>
        <v>20.077868508210919</v>
      </c>
    </row>
    <row r="59" spans="3:9" x14ac:dyDescent="0.25">
      <c r="C59">
        <v>850</v>
      </c>
      <c r="D59">
        <f>2*(1025^2-C59^2)^(1/2)</f>
        <v>1145.64392373896</v>
      </c>
      <c r="E59">
        <v>25</v>
      </c>
      <c r="F59">
        <f t="shared" si="2"/>
        <v>28641.098093474</v>
      </c>
      <c r="G59">
        <f t="shared" si="9"/>
        <v>837.5</v>
      </c>
      <c r="H59">
        <f t="shared" si="4"/>
        <v>23.986919653284478</v>
      </c>
      <c r="I59">
        <f t="shared" si="3"/>
        <v>20.089045209625752</v>
      </c>
    </row>
    <row r="60" spans="3:9" x14ac:dyDescent="0.25">
      <c r="C60">
        <v>875</v>
      </c>
      <c r="D60">
        <f t="shared" si="1"/>
        <v>1067.7078252031311</v>
      </c>
      <c r="E60">
        <v>25</v>
      </c>
      <c r="F60">
        <f>D60*E60</f>
        <v>26692.695630078277</v>
      </c>
      <c r="G60">
        <f t="shared" si="9"/>
        <v>862.5</v>
      </c>
      <c r="H60">
        <f t="shared" si="4"/>
        <v>23.022449980942515</v>
      </c>
      <c r="I60">
        <f t="shared" si="3"/>
        <v>19.856863108562919</v>
      </c>
    </row>
    <row r="61" spans="3:9" x14ac:dyDescent="0.25">
      <c r="C61">
        <v>900</v>
      </c>
      <c r="D61">
        <f t="shared" si="1"/>
        <v>981.07084351742913</v>
      </c>
      <c r="E61">
        <v>25</v>
      </c>
      <c r="F61">
        <f t="shared" si="2"/>
        <v>24526.771087935729</v>
      </c>
      <c r="G61">
        <f t="shared" si="9"/>
        <v>887.5</v>
      </c>
      <c r="H61">
        <f t="shared" si="4"/>
        <v>21.767509340542961</v>
      </c>
      <c r="I61">
        <f>H61*G61/1000</f>
        <v>19.318664539731881</v>
      </c>
    </row>
    <row r="62" spans="3:9" x14ac:dyDescent="0.25">
      <c r="C62">
        <v>925</v>
      </c>
      <c r="D62">
        <f t="shared" si="1"/>
        <v>883.17608663278463</v>
      </c>
      <c r="E62">
        <v>25</v>
      </c>
      <c r="F62">
        <f t="shared" si="2"/>
        <v>22079.402165819614</v>
      </c>
      <c r="G62">
        <f t="shared" si="9"/>
        <v>912.5</v>
      </c>
      <c r="H62">
        <f t="shared" si="4"/>
        <v>20.147454476310397</v>
      </c>
      <c r="I62">
        <f t="shared" si="3"/>
        <v>18.384552209633238</v>
      </c>
    </row>
    <row r="63" spans="3:9" x14ac:dyDescent="0.25">
      <c r="C63">
        <v>950</v>
      </c>
      <c r="D63">
        <f t="shared" si="1"/>
        <v>769.74021591703263</v>
      </c>
      <c r="E63">
        <v>25</v>
      </c>
      <c r="F63">
        <f t="shared" si="2"/>
        <v>19243.505397925815</v>
      </c>
      <c r="G63">
        <f t="shared" si="9"/>
        <v>937.5</v>
      </c>
      <c r="H63">
        <f t="shared" si="4"/>
        <v>18.04078631055545</v>
      </c>
      <c r="I63">
        <f t="shared" si="3"/>
        <v>16.913237166145738</v>
      </c>
    </row>
    <row r="64" spans="3:9" x14ac:dyDescent="0.25">
      <c r="C64">
        <v>975</v>
      </c>
      <c r="D64">
        <f t="shared" si="1"/>
        <v>632.45553203367592</v>
      </c>
      <c r="E64">
        <v>25</v>
      </c>
      <c r="F64">
        <f t="shared" si="2"/>
        <v>15811.388300841898</v>
      </c>
      <c r="G64">
        <f t="shared" si="9"/>
        <v>962.5</v>
      </c>
      <c r="H64">
        <f t="shared" si="4"/>
        <v>15.218461239560327</v>
      </c>
      <c r="I64">
        <f t="shared" si="3"/>
        <v>14.647768943076816</v>
      </c>
    </row>
    <row r="65" spans="3:9" x14ac:dyDescent="0.25">
      <c r="C65">
        <v>1000</v>
      </c>
      <c r="D65">
        <f>2*(1025^2-C65^2)^(1/2)</f>
        <v>450</v>
      </c>
      <c r="E65">
        <v>25</v>
      </c>
      <c r="F65">
        <f t="shared" si="2"/>
        <v>11250</v>
      </c>
      <c r="G65">
        <f>C64+E65/2</f>
        <v>987.5</v>
      </c>
      <c r="H65">
        <f t="shared" si="4"/>
        <v>11.109375</v>
      </c>
      <c r="I65">
        <f t="shared" si="3"/>
        <v>10.970507812499999</v>
      </c>
    </row>
    <row r="66" spans="3:9" x14ac:dyDescent="0.25">
      <c r="C66">
        <v>1025</v>
      </c>
      <c r="D66">
        <f t="shared" si="1"/>
        <v>0</v>
      </c>
      <c r="E66">
        <v>25</v>
      </c>
      <c r="F66">
        <f t="shared" si="2"/>
        <v>0</v>
      </c>
      <c r="G66">
        <f>C65+E66/2</f>
        <v>1012.5</v>
      </c>
      <c r="H66">
        <f t="shared" si="4"/>
        <v>0</v>
      </c>
      <c r="I66">
        <f t="shared" si="3"/>
        <v>0</v>
      </c>
    </row>
    <row r="67" spans="3:9" x14ac:dyDescent="0.25">
      <c r="F67">
        <f>SUM(F26:F66)</f>
        <v>1622341.535732019</v>
      </c>
      <c r="I67">
        <f>SUM(I26:I66)</f>
        <v>413.37884647173723</v>
      </c>
    </row>
    <row r="68" spans="3:9" x14ac:dyDescent="0.25">
      <c r="F68">
        <f>F67*2</f>
        <v>3244683.071464038</v>
      </c>
    </row>
    <row r="69" spans="3:9" x14ac:dyDescent="0.25">
      <c r="F69">
        <f>1025^2*PI()</f>
        <v>3300635.7816777765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Rotation</vt:lpstr>
      <vt:lpstr>Moment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yasuda makoto(安田 誠 ＥＳＳ ○京浜□タ機ブ○Ｐ設)</dc:creator>
  <cp:lastModifiedBy>yasuda makoto(安田 誠 ＥＳＳ ○京浜□タ機ブ○Ｐ設)</cp:lastModifiedBy>
  <dcterms:created xsi:type="dcterms:W3CDTF">2022-11-25T04:28:58Z</dcterms:created>
  <dcterms:modified xsi:type="dcterms:W3CDTF">2022-11-25T09:05:04Z</dcterms:modified>
</cp:coreProperties>
</file>