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Настройка" sheetId="1" r:id="rId4"/>
    <sheet state="visible" name="Смета затрат и дорожная карта п" sheetId="2" r:id="rId5"/>
    <sheet state="hidden" name="template" sheetId="3" r:id="rId6"/>
  </sheets>
  <definedNames/>
  <calcPr/>
  <extLst>
    <ext uri="GoogleSheetsCustomDataVersion1">
      <go:sheetsCustomData xmlns:go="http://customooxmlschemas.google.com/" r:id="rId7" roundtripDataSignature="AMtx7mjw079EafZTjSYyH3MJRnNgHq3Yrg=="/>
    </ext>
  </extLst>
</workbook>
</file>

<file path=xl/sharedStrings.xml><?xml version="1.0" encoding="utf-8"?>
<sst xmlns="http://schemas.openxmlformats.org/spreadsheetml/2006/main" count="107" uniqueCount="53">
  <si>
    <t>Переменные для корректной работы сметы затрат проекта</t>
  </si>
  <si>
    <t>Системные</t>
  </si>
  <si>
    <t>Рабочих часов в месяце</t>
  </si>
  <si>
    <t>Базовые</t>
  </si>
  <si>
    <t>Ставка за час</t>
  </si>
  <si>
    <t>Риски</t>
  </si>
  <si>
    <t>Аналитика</t>
  </si>
  <si>
    <t>Ревью</t>
  </si>
  <si>
    <t>Проектирование/Дизайн</t>
  </si>
  <si>
    <t>Backend-программирование</t>
  </si>
  <si>
    <t>Код-ревью</t>
  </si>
  <si>
    <t>Отладка</t>
  </si>
  <si>
    <t>Frontend-программирование</t>
  </si>
  <si>
    <t>QA-тестирование</t>
  </si>
  <si>
    <t>Тестирование</t>
  </si>
  <si>
    <t>Администрирование</t>
  </si>
  <si>
    <t>Этап разработки</t>
  </si>
  <si>
    <t>Трудоемкость, человекочасов</t>
  </si>
  <si>
    <t>Стоимость / руб. (без НДС)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</si>
  <si>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</si>
  <si>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</si>
  <si>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</si>
  <si>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</si>
  <si>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</si>
  <si>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</si>
  <si>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</si>
  <si>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</si>
  <si>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</si>
  <si>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</si>
  <si>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</si>
  <si>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</si>
  <si>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Этап 1. Подготовительные работы</t>
  </si>
  <si>
    <t>Этап 2. Проектирование и дизайн</t>
  </si>
  <si>
    <t>Главная страница</t>
  </si>
  <si>
    <t>Проектирование</t>
  </si>
  <si>
    <t>Дизайн</t>
  </si>
  <si>
    <t>Этап 3. Backend-программирование</t>
  </si>
  <si>
    <t>Этап 4. Frontend-программирование</t>
  </si>
  <si>
    <t>Этап 5. Наполнение</t>
  </si>
  <si>
    <t>Наполнение</t>
  </si>
  <si>
    <t>Этап 6. Публикация</t>
  </si>
  <si>
    <t>Подбор хостинга</t>
  </si>
  <si>
    <t>Подготовка боевого хостинга</t>
  </si>
  <si>
    <t>Интеграция домена</t>
  </si>
  <si>
    <t>Настройка SSL-сертификата</t>
  </si>
  <si>
    <t>Настройка почты</t>
  </si>
  <si>
    <t>Настройка систем мониторинга</t>
  </si>
  <si>
    <t>Настройка бэкапов</t>
  </si>
  <si>
    <t>Публикация проекта на боевой сервер</t>
  </si>
  <si>
    <t>Тестирование публикации</t>
  </si>
  <si>
    <t>Итого</t>
  </si>
  <si>
    <t>Item</t>
  </si>
  <si>
    <t>item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</si>
</sst>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   — @"/>
    <numFmt numFmtId="165" formatCode="@   —    "/>
    <numFmt numFmtId="166" formatCode="#,##0.00;(#,##0.00)"/>
    <numFmt numFmtId="167" formatCode="   — — @"/>
    <numFmt numFmtId="168" formatCode="ddd dd.mm.yy"/>
    <numFmt numFmtId="169" formatCode="   — — — @"/>
  </numFmts>
  <fonts count="14">
    <font>
      <sz val="10.0"/>
      <color rgb="FF000000"/>
      <name val="Arial"/>
      <scheme val="minor"/>
    </font>
    <font>
      <b/>
      <sz val="11.0"/>
      <color theme="1"/>
      <name val="Montserrat"/>
    </font>
    <font>
      <b/>
      <color theme="1"/>
      <name val="Arial"/>
    </font>
    <font>
      <b/>
      <sz val="9.0"/>
      <color theme="1"/>
      <name val="Montserrat"/>
    </font>
    <font>
      <b/>
      <color theme="1"/>
      <name val="Montserrat"/>
    </font>
    <font>
      <b/>
      <sz val="12.0"/>
      <color theme="1"/>
      <name val="Montserrat"/>
    </font>
    <font>
      <b/>
      <sz val="10.0"/>
      <color theme="1"/>
      <name val="Montserrat"/>
    </font>
    <font/>
    <font>
      <color theme="1"/>
      <name val="Arial"/>
      <scheme val="minor"/>
    </font>
    <font>
      <color theme="1"/>
      <name val="Arial"/>
    </font>
    <font>
      <b/>
      <sz val="12.0"/>
      <color rgb="FFFFFFFF"/>
      <name val="Montserrat"/>
    </font>
    <font>
      <b/>
      <sz val="9.0"/>
      <color rgb="FFFFFFFF"/>
      <name val="Montserrat"/>
    </font>
    <font>
      <b/>
      <sz val="12.0"/>
      <color rgb="FF000000"/>
      <name val="Montserrat"/>
    </font>
    <font>
      <b/>
      <sz val="9.0"/>
      <color rgb="FF000000"/>
      <name val="Montserrat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1155CC"/>
        <bgColor rgb="FF1155CC"/>
      </patternFill>
    </fill>
  </fills>
  <borders count="9">
    <border/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right style="thin">
        <color rgb="FFFFFFFF"/>
      </right>
      <top style="medium">
        <color rgb="FF000000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medium">
        <color rgb="FF000000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</border>
    <border>
      <top style="medium">
        <color rgb="FFFFC335"/>
      </top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center" wrapText="1"/>
    </xf>
    <xf borderId="0" fillId="3" fontId="1" numFmtId="0" xfId="0" applyAlignment="1" applyFill="1" applyFont="1">
      <alignment vertical="center"/>
    </xf>
    <xf borderId="0" fillId="3" fontId="2" numFmtId="0" xfId="0" applyAlignment="1" applyFont="1">
      <alignment horizontal="right" vertical="center"/>
    </xf>
    <xf borderId="0" fillId="2" fontId="3" numFmtId="164" xfId="0" applyAlignment="1" applyFont="1" applyNumberFormat="1">
      <alignment vertical="center"/>
    </xf>
    <xf borderId="0" fillId="0" fontId="4" numFmtId="0" xfId="0" applyAlignment="1" applyFont="1">
      <alignment horizontal="right"/>
    </xf>
    <xf borderId="0" fillId="3" fontId="4" numFmtId="0" xfId="0" applyAlignment="1" applyFont="1">
      <alignment horizontal="right" vertical="center"/>
    </xf>
    <xf borderId="0" fillId="2" fontId="5" numFmtId="0" xfId="0" applyAlignment="1" applyFont="1">
      <alignment shrinkToFit="0" vertical="center" wrapText="1"/>
    </xf>
    <xf borderId="0" fillId="2" fontId="3" numFmtId="0" xfId="0" applyAlignment="1" applyFont="1">
      <alignment horizontal="center" shrinkToFit="0" vertical="center" wrapText="1"/>
    </xf>
    <xf borderId="1" fillId="2" fontId="5" numFmtId="165" xfId="0" applyAlignment="1" applyBorder="1" applyFont="1" applyNumberFormat="1">
      <alignment horizontal="left" shrinkToFit="0" textRotation="90" vertical="top" wrapText="1"/>
    </xf>
    <xf borderId="1" fillId="0" fontId="6" numFmtId="0" xfId="0" applyAlignment="1" applyBorder="1" applyFont="1">
      <alignment horizontal="center" vertical="center"/>
    </xf>
    <xf borderId="2" fillId="0" fontId="7" numFmtId="0" xfId="0" applyBorder="1" applyFont="1"/>
    <xf borderId="0" fillId="3" fontId="4" numFmtId="1" xfId="0" applyAlignment="1" applyFont="1" applyNumberFormat="1">
      <alignment horizontal="right" vertical="center"/>
    </xf>
    <xf borderId="0" fillId="3" fontId="4" numFmtId="166" xfId="0" applyAlignment="1" applyFont="1" applyNumberFormat="1">
      <alignment horizontal="right" vertical="center"/>
    </xf>
    <xf borderId="3" fillId="2" fontId="5" numFmtId="49" xfId="0" applyAlignment="1" applyBorder="1" applyFont="1" applyNumberFormat="1">
      <alignment horizontal="center" shrinkToFit="0" textRotation="90" vertical="top" wrapText="1"/>
    </xf>
    <xf borderId="4" fillId="2" fontId="4" numFmtId="0" xfId="0" applyAlignment="1" applyBorder="1" applyFont="1">
      <alignment horizontal="center" vertical="center"/>
    </xf>
    <xf borderId="5" fillId="2" fontId="2" numFmtId="0" xfId="0" applyAlignment="1" applyBorder="1" applyFont="1">
      <alignment horizontal="right"/>
    </xf>
    <xf borderId="0" fillId="0" fontId="4" numFmtId="166" xfId="0" applyAlignment="1" applyFont="1" applyNumberFormat="1">
      <alignment horizontal="right"/>
    </xf>
    <xf borderId="6" fillId="2" fontId="4" numFmtId="0" xfId="0" applyAlignment="1" applyBorder="1" applyFont="1">
      <alignment horizontal="center" vertical="center"/>
    </xf>
    <xf borderId="3" fillId="2" fontId="2" numFmtId="0" xfId="0" applyAlignment="1" applyBorder="1" applyFont="1">
      <alignment horizontal="right"/>
    </xf>
    <xf borderId="0" fillId="0" fontId="4" numFmtId="1" xfId="0" applyAlignment="1" applyFont="1" applyNumberFormat="1">
      <alignment horizontal="right"/>
    </xf>
    <xf borderId="3" fillId="2" fontId="2" numFmtId="0" xfId="0" applyAlignment="1" applyBorder="1" applyFont="1">
      <alignment horizontal="right"/>
    </xf>
    <xf borderId="6" fillId="2" fontId="2" numFmtId="0" xfId="0" applyAlignment="1" applyBorder="1" applyFont="1">
      <alignment horizontal="right"/>
    </xf>
    <xf borderId="3" fillId="2" fontId="8" numFmtId="0" xfId="0" applyBorder="1" applyFont="1"/>
    <xf borderId="0" fillId="4" fontId="3" numFmtId="164" xfId="0" applyAlignment="1" applyFill="1" applyFont="1" applyNumberFormat="1">
      <alignment vertical="center"/>
    </xf>
    <xf borderId="0" fillId="4" fontId="4" numFmtId="0" xfId="0" applyAlignment="1" applyFont="1">
      <alignment horizontal="right" vertical="center"/>
    </xf>
    <xf borderId="0" fillId="4" fontId="4" numFmtId="166" xfId="0" applyAlignment="1" applyFont="1" applyNumberFormat="1">
      <alignment horizontal="right" vertical="center"/>
    </xf>
    <xf borderId="3" fillId="2" fontId="9" numFmtId="0" xfId="0" applyBorder="1" applyFont="1"/>
    <xf borderId="0" fillId="2" fontId="3" numFmtId="167" xfId="0" applyAlignment="1" applyFont="1" applyNumberFormat="1">
      <alignment vertical="center"/>
    </xf>
    <xf borderId="0" fillId="2" fontId="4" numFmtId="0" xfId="0" applyAlignment="1" applyFont="1">
      <alignment horizontal="right" vertical="center"/>
    </xf>
    <xf borderId="0" fillId="2" fontId="4" numFmtId="166" xfId="0" applyAlignment="1" applyFont="1" applyNumberFormat="1">
      <alignment horizontal="right" vertical="center"/>
    </xf>
    <xf borderId="0" fillId="2" fontId="4" numFmtId="0" xfId="0" applyAlignment="1" applyFont="1">
      <alignment horizontal="right" readingOrder="0" vertical="center"/>
    </xf>
    <xf borderId="0" fillId="2" fontId="4" numFmtId="0" xfId="0" applyAlignment="1" applyFont="1">
      <alignment horizontal="center" vertical="center"/>
    </xf>
    <xf borderId="0" fillId="2" fontId="2" numFmtId="0" xfId="0" applyAlignment="1" applyFont="1">
      <alignment horizontal="right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/>
    </xf>
    <xf borderId="7" fillId="2" fontId="4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right"/>
    </xf>
    <xf borderId="8" fillId="2" fontId="1" numFmtId="0" xfId="0" applyAlignment="1" applyBorder="1" applyFont="1">
      <alignment vertical="center"/>
    </xf>
    <xf borderId="8" fillId="2" fontId="1" numFmtId="1" xfId="0" applyAlignment="1" applyBorder="1" applyFont="1" applyNumberFormat="1">
      <alignment vertical="center"/>
    </xf>
    <xf borderId="8" fillId="2" fontId="1" numFmtId="166" xfId="0" applyAlignment="1" applyBorder="1" applyFont="1" applyNumberFormat="1">
      <alignment vertical="center"/>
    </xf>
    <xf borderId="6" fillId="2" fontId="8" numFmtId="0" xfId="0" applyBorder="1" applyFont="1"/>
    <xf borderId="3" fillId="2" fontId="8" numFmtId="0" xfId="0" applyBorder="1" applyFont="1"/>
    <xf borderId="0" fillId="5" fontId="10" numFmtId="0" xfId="0" applyAlignment="1" applyFill="1" applyFont="1">
      <alignment vertical="bottom"/>
    </xf>
    <xf borderId="0" fillId="5" fontId="10" numFmtId="168" xfId="0" applyAlignment="1" applyFont="1" applyNumberFormat="1">
      <alignment horizontal="center"/>
    </xf>
    <xf borderId="0" fillId="5" fontId="11" numFmtId="164" xfId="0" applyAlignment="1" applyFont="1" applyNumberFormat="1">
      <alignment vertical="bottom"/>
    </xf>
    <xf borderId="0" fillId="5" fontId="11" numFmtId="168" xfId="0" applyAlignment="1" applyFont="1" applyNumberFormat="1">
      <alignment horizontal="center"/>
    </xf>
    <xf borderId="0" fillId="3" fontId="5" numFmtId="0" xfId="0" applyAlignment="1" applyFont="1">
      <alignment vertical="bottom"/>
    </xf>
    <xf borderId="0" fillId="3" fontId="12" numFmtId="168" xfId="0" applyAlignment="1" applyFont="1" applyNumberFormat="1">
      <alignment horizontal="center"/>
    </xf>
    <xf borderId="0" fillId="2" fontId="3" numFmtId="164" xfId="0" applyAlignment="1" applyFont="1" applyNumberFormat="1">
      <alignment vertical="bottom"/>
    </xf>
    <xf borderId="0" fillId="2" fontId="13" numFmtId="168" xfId="0" applyAlignment="1" applyFont="1" applyNumberFormat="1">
      <alignment horizontal="center"/>
    </xf>
    <xf borderId="0" fillId="2" fontId="3" numFmtId="169" xfId="0" applyAlignment="1" applyFont="1" applyNumberFormat="1">
      <alignment vertical="center"/>
    </xf>
  </cellXfs>
  <cellStyles count="1">
    <cellStyle xfId="0" name="Normal" builtinId="0"/>
  </cellStyles>
  <dxfs count="6">
    <dxf>
      <font/>
      <fill>
        <patternFill patternType="solid">
          <fgColor rgb="FFFFC355"/>
          <bgColor rgb="FFFFC355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Смета затрат и дорожная карта п-style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E3:P46" displayName="Table_1" id="1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Смета затрат и дорожная карта п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9.75"/>
    <col customWidth="1" min="2" max="2" width="14.88"/>
  </cols>
  <sheetData>
    <row r="1">
      <c r="A1" s="1" t="s">
        <v>0</v>
      </c>
    </row>
    <row r="3" ht="27.75" customHeight="1">
      <c r="A3" s="2" t="s">
        <v>1</v>
      </c>
      <c r="B3" s="3"/>
    </row>
    <row r="4">
      <c r="A4" s="4" t="s">
        <v>2</v>
      </c>
      <c r="B4" s="5">
        <v>168.0</v>
      </c>
    </row>
    <row r="5" ht="27.75" customHeight="1">
      <c r="A5" s="2" t="s">
        <v>3</v>
      </c>
      <c r="B5" s="6"/>
    </row>
    <row r="6">
      <c r="A6" s="4" t="s">
        <v>4</v>
      </c>
      <c r="B6" s="5">
        <v>3500.0</v>
      </c>
    </row>
    <row r="7">
      <c r="A7" s="4" t="s">
        <v>5</v>
      </c>
      <c r="B7" s="5">
        <v>0.3</v>
      </c>
    </row>
    <row r="8" ht="27.75" customHeight="1">
      <c r="A8" s="2" t="s">
        <v>6</v>
      </c>
      <c r="B8" s="3"/>
    </row>
    <row r="9">
      <c r="A9" s="4" t="s">
        <v>7</v>
      </c>
      <c r="B9" s="5">
        <v>0.25</v>
      </c>
    </row>
    <row r="10" ht="27.75" customHeight="1">
      <c r="A10" s="2" t="s">
        <v>8</v>
      </c>
      <c r="B10" s="3"/>
    </row>
    <row r="11">
      <c r="A11" s="4" t="s">
        <v>7</v>
      </c>
      <c r="B11" s="5">
        <v>0.25</v>
      </c>
    </row>
    <row r="12" ht="27.75" customHeight="1">
      <c r="A12" s="2" t="s">
        <v>9</v>
      </c>
      <c r="B12" s="3"/>
    </row>
    <row r="13">
      <c r="A13" s="4" t="s">
        <v>10</v>
      </c>
      <c r="B13" s="5">
        <v>0.25</v>
      </c>
    </row>
    <row r="14">
      <c r="A14" s="4" t="s">
        <v>11</v>
      </c>
      <c r="B14" s="5">
        <v>0.25</v>
      </c>
    </row>
    <row r="15" ht="27.75" customHeight="1">
      <c r="A15" s="2" t="s">
        <v>12</v>
      </c>
      <c r="B15" s="3"/>
    </row>
    <row r="16">
      <c r="A16" s="4" t="s">
        <v>10</v>
      </c>
      <c r="B16" s="5">
        <v>0.25</v>
      </c>
    </row>
    <row r="17">
      <c r="A17" s="4" t="s">
        <v>11</v>
      </c>
      <c r="B17" s="5">
        <v>0.25</v>
      </c>
    </row>
    <row r="18" ht="27.75" customHeight="1">
      <c r="A18" s="2" t="s">
        <v>13</v>
      </c>
      <c r="B18" s="3"/>
    </row>
    <row r="19">
      <c r="A19" s="4" t="s">
        <v>14</v>
      </c>
      <c r="B19" s="5">
        <v>0.33</v>
      </c>
    </row>
    <row r="20" ht="27.75" customHeight="1">
      <c r="A20" s="2" t="s">
        <v>15</v>
      </c>
      <c r="B20" s="3"/>
    </row>
    <row r="21">
      <c r="A21" s="4" t="s">
        <v>15</v>
      </c>
      <c r="B21" s="5">
        <v>0.3</v>
      </c>
    </row>
  </sheetData>
  <mergeCells count="1">
    <mergeCell ref="A1:B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 outlineLevelCol="1" outlineLevelRow="2"/>
  <cols>
    <col customWidth="1" min="1" max="1" width="49.75"/>
    <col customWidth="1" min="2" max="2" width="15.38"/>
    <col customWidth="1" min="3" max="3" width="16.38"/>
    <col customWidth="1" min="4" max="4" width="4.88"/>
    <col customWidth="1" min="5" max="16" width="14.88" outlineLevel="1"/>
  </cols>
  <sheetData>
    <row r="1">
      <c r="A1" s="7" t="s">
        <v>16</v>
      </c>
      <c r="B1" s="8" t="s">
        <v>17</v>
      </c>
      <c r="C1" s="8" t="s">
        <v>18</v>
      </c>
      <c r="D1" s="9"/>
      <c r="E1" s="10" t="s">
        <v>19</v>
      </c>
      <c r="F1" s="10" t="s">
        <v>20</v>
      </c>
      <c r="G1" s="10" t="s">
        <v>21</v>
      </c>
      <c r="H1" s="10" t="s">
        <v>22</v>
      </c>
      <c r="I1" s="10" t="s">
        <v>23</v>
      </c>
      <c r="J1" s="10" t="s">
        <v>24</v>
      </c>
      <c r="K1" s="10" t="s">
        <v>25</v>
      </c>
      <c r="L1" s="10" t="s">
        <v>26</v>
      </c>
      <c r="M1" s="10" t="s">
        <v>27</v>
      </c>
      <c r="N1" s="10" t="s">
        <v>28</v>
      </c>
      <c r="O1" s="10" t="s">
        <v>29</v>
      </c>
      <c r="P1" s="10" t="s">
        <v>30</v>
      </c>
    </row>
    <row r="2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ht="27.75" customHeight="1" collapsed="1">
      <c r="A3" s="2" t="s">
        <v>31</v>
      </c>
      <c r="B3" s="12">
        <f t="shared" ref="B3:C3" si="1">SUM(B4:B7)</f>
        <v>21.125</v>
      </c>
      <c r="C3" s="13">
        <f t="shared" si="1"/>
        <v>73937.5</v>
      </c>
      <c r="D3" s="14"/>
      <c r="E3" s="15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</row>
    <row r="4" hidden="1" outlineLevel="1">
      <c r="A4" s="4" t="s">
        <v>6</v>
      </c>
      <c r="B4" s="5">
        <v>10.0</v>
      </c>
      <c r="C4" s="17">
        <f>B4*'Настройка'!B6</f>
        <v>35000</v>
      </c>
      <c r="D4" s="14"/>
      <c r="E4" s="18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hidden="1" outlineLevel="1">
      <c r="A5" s="4" t="s">
        <v>7</v>
      </c>
      <c r="B5" s="20">
        <f>B4*'Настройка'!B9</f>
        <v>2.5</v>
      </c>
      <c r="C5" s="17">
        <f>B5*'Настройка'!B6</f>
        <v>8750</v>
      </c>
      <c r="D5" s="14"/>
      <c r="E5" s="18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</row>
    <row r="6" hidden="1" outlineLevel="1">
      <c r="A6" s="4" t="s">
        <v>15</v>
      </c>
      <c r="B6" s="20">
        <f>SUM(B4:B5)*'Настройка'!B21</f>
        <v>3.75</v>
      </c>
      <c r="C6" s="17">
        <f>B6*'Настройка'!B6</f>
        <v>13125</v>
      </c>
      <c r="D6" s="14"/>
      <c r="E6" s="18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</row>
    <row r="7" hidden="1" outlineLevel="1">
      <c r="A7" s="4" t="s">
        <v>5</v>
      </c>
      <c r="B7" s="20">
        <f>SUM(B4:B6)*'Настройка'!B21</f>
        <v>4.875</v>
      </c>
      <c r="C7" s="17">
        <f>B7*'Настройка'!B6</f>
        <v>17062.5</v>
      </c>
      <c r="D7" s="14"/>
      <c r="E7" s="18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</row>
    <row r="8" ht="27.75" customHeight="1" collapsed="1">
      <c r="A8" s="2" t="s">
        <v>32</v>
      </c>
      <c r="B8" s="6">
        <f>SUM(B10:B11)</f>
        <v>18</v>
      </c>
      <c r="C8" s="13">
        <f>SUM(C9,C12,C13,C14)</f>
        <v>120487.5</v>
      </c>
      <c r="D8" s="14"/>
      <c r="E8" s="22"/>
      <c r="F8" s="23"/>
      <c r="G8" s="23"/>
      <c r="H8" s="23"/>
      <c r="I8" s="21"/>
      <c r="J8" s="21"/>
      <c r="K8" s="21"/>
      <c r="L8" s="21"/>
      <c r="M8" s="21"/>
      <c r="N8" s="21"/>
      <c r="O8" s="21"/>
      <c r="P8" s="21"/>
    </row>
    <row r="9" hidden="1" outlineLevel="1" collapsed="1">
      <c r="A9" s="24" t="s">
        <v>33</v>
      </c>
      <c r="B9" s="25">
        <f t="shared" ref="B9:C9" si="2">SUM(B10:B11)</f>
        <v>18</v>
      </c>
      <c r="C9" s="26">
        <f t="shared" si="2"/>
        <v>63000</v>
      </c>
      <c r="D9" s="14"/>
      <c r="E9" s="22"/>
      <c r="F9" s="27"/>
      <c r="G9" s="27"/>
      <c r="H9" s="27"/>
      <c r="I9" s="21"/>
      <c r="J9" s="21"/>
      <c r="K9" s="21"/>
      <c r="L9" s="21"/>
      <c r="M9" s="21"/>
      <c r="N9" s="21"/>
      <c r="O9" s="21"/>
      <c r="P9" s="21"/>
    </row>
    <row r="10" hidden="1" outlineLevel="2">
      <c r="A10" s="28" t="s">
        <v>34</v>
      </c>
      <c r="B10" s="29">
        <v>6.0</v>
      </c>
      <c r="C10" s="30">
        <f>B10*'Настройка'!B6</f>
        <v>21000</v>
      </c>
      <c r="D10" s="14"/>
      <c r="E10" s="22"/>
      <c r="F10" s="27"/>
      <c r="G10" s="27"/>
      <c r="H10" s="27"/>
      <c r="I10" s="21"/>
      <c r="J10" s="21"/>
      <c r="K10" s="21"/>
      <c r="L10" s="21"/>
      <c r="M10" s="21"/>
      <c r="N10" s="21"/>
      <c r="O10" s="21"/>
      <c r="P10" s="21"/>
    </row>
    <row r="11" hidden="1" outlineLevel="2">
      <c r="A11" s="28" t="s">
        <v>35</v>
      </c>
      <c r="B11" s="29">
        <v>12.0</v>
      </c>
      <c r="C11" s="30">
        <f>B11*'Настройка'!B6</f>
        <v>42000</v>
      </c>
      <c r="D11" s="14"/>
      <c r="E11" s="22"/>
      <c r="F11" s="27"/>
      <c r="G11" s="27"/>
      <c r="H11" s="27"/>
      <c r="I11" s="21"/>
      <c r="J11" s="21"/>
      <c r="K11" s="21"/>
      <c r="L11" s="21"/>
      <c r="M11" s="21"/>
      <c r="N11" s="21"/>
      <c r="O11" s="21"/>
      <c r="P11" s="21"/>
    </row>
    <row r="12" hidden="1" outlineLevel="1">
      <c r="A12" s="4" t="s">
        <v>7</v>
      </c>
      <c r="B12" s="20">
        <f>B9*'Настройка'!B11</f>
        <v>4.5</v>
      </c>
      <c r="C12" s="17">
        <f>B12*'Настройка'!B6</f>
        <v>15750</v>
      </c>
      <c r="D12" s="14"/>
      <c r="E12" s="22"/>
      <c r="F12" s="27"/>
      <c r="G12" s="27"/>
      <c r="H12" s="27"/>
      <c r="I12" s="21"/>
      <c r="J12" s="21"/>
      <c r="K12" s="21"/>
      <c r="L12" s="21"/>
      <c r="M12" s="21"/>
      <c r="N12" s="21"/>
      <c r="O12" s="21"/>
      <c r="P12" s="21"/>
    </row>
    <row r="13" hidden="1" outlineLevel="1">
      <c r="A13" s="4" t="s">
        <v>15</v>
      </c>
      <c r="B13" s="20">
        <f>SUM(B12,B9)*'Настройка'!B21</f>
        <v>6.75</v>
      </c>
      <c r="C13" s="17">
        <f>B13*'Настройка'!B6</f>
        <v>23625</v>
      </c>
      <c r="D13" s="14"/>
      <c r="E13" s="22"/>
      <c r="F13" s="27"/>
      <c r="G13" s="27"/>
      <c r="H13" s="27"/>
      <c r="I13" s="21"/>
      <c r="J13" s="21"/>
      <c r="K13" s="21"/>
      <c r="L13" s="21"/>
      <c r="M13" s="21"/>
      <c r="N13" s="21"/>
      <c r="O13" s="21"/>
      <c r="P13" s="21"/>
    </row>
    <row r="14" hidden="1" outlineLevel="1">
      <c r="A14" s="4" t="s">
        <v>5</v>
      </c>
      <c r="B14" s="20">
        <f>SUM(B13,B10,B12)*'Настройка'!B21</f>
        <v>5.175</v>
      </c>
      <c r="C14" s="17">
        <f>B14*'Настройка'!B6</f>
        <v>18112.5</v>
      </c>
      <c r="D14" s="14"/>
      <c r="E14" s="22"/>
      <c r="F14" s="23"/>
      <c r="G14" s="23"/>
      <c r="H14" s="23"/>
      <c r="I14" s="21"/>
      <c r="J14" s="21"/>
      <c r="K14" s="21"/>
      <c r="L14" s="21"/>
      <c r="M14" s="21"/>
      <c r="N14" s="21"/>
      <c r="O14" s="21"/>
      <c r="P14" s="21"/>
    </row>
    <row r="15" ht="27.75" customHeight="1" collapsed="1">
      <c r="A15" s="2" t="s">
        <v>36</v>
      </c>
      <c r="B15" s="12">
        <f t="shared" ref="B15:C15" si="3">SUM(B16:B21)</f>
        <v>1168.2125</v>
      </c>
      <c r="C15" s="13">
        <f t="shared" si="3"/>
        <v>4088743.75</v>
      </c>
      <c r="D15" s="14"/>
      <c r="E15" s="18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</row>
    <row r="16" hidden="1" outlineLevel="1">
      <c r="A16" s="4" t="s">
        <v>33</v>
      </c>
      <c r="B16" s="31">
        <v>350.0</v>
      </c>
      <c r="C16" s="30">
        <f>B16*'Настройка'!B6</f>
        <v>1225000</v>
      </c>
      <c r="D16" s="14"/>
      <c r="E16" s="18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</row>
    <row r="17" hidden="1" outlineLevel="1">
      <c r="A17" s="4" t="s">
        <v>7</v>
      </c>
      <c r="B17" s="20">
        <f>B16*'Настройка'!B13</f>
        <v>87.5</v>
      </c>
      <c r="C17" s="30">
        <f>B17*'Настройка'!B6</f>
        <v>306250</v>
      </c>
      <c r="D17" s="14"/>
      <c r="E17" s="18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</row>
    <row r="18" hidden="1" outlineLevel="1">
      <c r="A18" s="4" t="s">
        <v>14</v>
      </c>
      <c r="B18" s="20">
        <f>SUM(B16)*'Настройка'!B19</f>
        <v>115.5</v>
      </c>
      <c r="C18" s="30">
        <f>B18*'Настройка'!B6</f>
        <v>404250</v>
      </c>
      <c r="D18" s="14"/>
      <c r="E18" s="18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</row>
    <row r="19" hidden="1" outlineLevel="1">
      <c r="A19" s="4" t="s">
        <v>11</v>
      </c>
      <c r="B19" s="20">
        <f>SUM(B16:B18)*'Настройка'!B14</f>
        <v>138.25</v>
      </c>
      <c r="C19" s="30">
        <f>B19*'Настройка'!B6</f>
        <v>483875</v>
      </c>
      <c r="D19" s="14"/>
      <c r="E19" s="18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</row>
    <row r="20" hidden="1" outlineLevel="1">
      <c r="A20" s="4" t="s">
        <v>15</v>
      </c>
      <c r="B20" s="20">
        <f>SUM(B16:B19)*'Настройка'!B21</f>
        <v>207.375</v>
      </c>
      <c r="C20" s="30">
        <f>B20*'Настройка'!B6</f>
        <v>725812.5</v>
      </c>
      <c r="D20" s="14"/>
      <c r="E20" s="18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</row>
    <row r="21" hidden="1" outlineLevel="1">
      <c r="A21" s="4" t="s">
        <v>5</v>
      </c>
      <c r="B21" s="20">
        <f>SUM(B16:B20)*'Настройка'!B7</f>
        <v>269.5875</v>
      </c>
      <c r="C21" s="30">
        <f>B21*'Настройка'!B6</f>
        <v>943556.25</v>
      </c>
      <c r="D21" s="14"/>
      <c r="E21" s="18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</row>
    <row r="22" ht="27.75" customHeight="1">
      <c r="A22" s="2" t="s">
        <v>37</v>
      </c>
      <c r="B22" s="12">
        <f t="shared" ref="B22:C22" si="4">SUM(B23:B28)</f>
        <v>55.54016</v>
      </c>
      <c r="C22" s="13">
        <f t="shared" si="4"/>
        <v>194390.56</v>
      </c>
      <c r="D22" s="14"/>
      <c r="E22" s="18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</row>
    <row r="23" outlineLevel="1">
      <c r="A23" s="4" t="s">
        <v>33</v>
      </c>
      <c r="B23" s="29">
        <v>16.0</v>
      </c>
      <c r="C23" s="30">
        <f>B23*'Настройка'!B6</f>
        <v>56000</v>
      </c>
      <c r="D23" s="14"/>
      <c r="E23" s="18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</row>
    <row r="24" outlineLevel="1">
      <c r="A24" s="4" t="s">
        <v>7</v>
      </c>
      <c r="B24" s="20">
        <f>B23*'Настройка'!B16</f>
        <v>4</v>
      </c>
      <c r="C24" s="30">
        <f>B24*'Настройка'!B6</f>
        <v>14000</v>
      </c>
      <c r="D24" s="14"/>
      <c r="E24" s="18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</row>
    <row r="25" outlineLevel="1">
      <c r="A25" s="4" t="s">
        <v>14</v>
      </c>
      <c r="B25" s="20">
        <f>SUM(B23)*'Настройка'!B19</f>
        <v>5.28</v>
      </c>
      <c r="C25" s="30">
        <f>B25*'Настройка'!B6</f>
        <v>18480</v>
      </c>
      <c r="D25" s="14"/>
      <c r="E25" s="18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</row>
    <row r="26" outlineLevel="1">
      <c r="A26" s="4" t="s">
        <v>11</v>
      </c>
      <c r="B26" s="20">
        <f>SUM(B23:B25)*'Настройка'!B21</f>
        <v>7.584</v>
      </c>
      <c r="C26" s="30">
        <f>B26*'Настройка'!B6</f>
        <v>26544</v>
      </c>
      <c r="D26" s="14"/>
      <c r="E26" s="18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</row>
    <row r="27" outlineLevel="1">
      <c r="A27" s="4" t="s">
        <v>15</v>
      </c>
      <c r="B27" s="20">
        <f>SUM(B23:B26)*'Настройка'!B21</f>
        <v>9.8592</v>
      </c>
      <c r="C27" s="30">
        <f>B27*'Настройка'!B6</f>
        <v>34507.2</v>
      </c>
      <c r="D27" s="14"/>
      <c r="E27" s="18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</row>
    <row r="28" outlineLevel="1">
      <c r="A28" s="4" t="s">
        <v>5</v>
      </c>
      <c r="B28" s="20">
        <f>SUM(B23:B27)*'Настройка'!B7</f>
        <v>12.81696</v>
      </c>
      <c r="C28" s="30">
        <f>B28*'Настройка'!B6</f>
        <v>44859.36</v>
      </c>
      <c r="D28" s="14"/>
      <c r="E28" s="18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</row>
    <row r="29" ht="27.75" customHeight="1">
      <c r="A29" s="2" t="s">
        <v>38</v>
      </c>
      <c r="B29" s="6">
        <f t="shared" ref="B29:C29" si="5">SUM(B30:B32)</f>
        <v>16.9</v>
      </c>
      <c r="C29" s="13">
        <f t="shared" si="5"/>
        <v>59150</v>
      </c>
      <c r="D29" s="14"/>
      <c r="E29" s="18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</row>
    <row r="30" outlineLevel="1">
      <c r="A30" s="4" t="s">
        <v>39</v>
      </c>
      <c r="B30" s="29">
        <v>10.0</v>
      </c>
      <c r="C30" s="30">
        <f>B30*'Настройка'!B6</f>
        <v>35000</v>
      </c>
      <c r="D30" s="14"/>
      <c r="E30" s="18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</row>
    <row r="31" outlineLevel="1">
      <c r="A31" s="4" t="s">
        <v>15</v>
      </c>
      <c r="B31" s="20">
        <f>SUM(B30)*'Настройка'!B21</f>
        <v>3</v>
      </c>
      <c r="C31" s="30">
        <f>B31*'Настройка'!B6</f>
        <v>10500</v>
      </c>
      <c r="D31" s="14"/>
      <c r="E31" s="18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</row>
    <row r="32" outlineLevel="1">
      <c r="A32" s="4" t="s">
        <v>5</v>
      </c>
      <c r="B32" s="20">
        <f>SUM(B30:B31)*'Настройка'!B7</f>
        <v>3.9</v>
      </c>
      <c r="C32" s="30">
        <f>B32*'Настройка'!B6</f>
        <v>13650</v>
      </c>
      <c r="D32" s="14"/>
      <c r="E32" s="18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</row>
    <row r="33" ht="27.75" customHeight="1" collapsed="1">
      <c r="A33" s="2" t="s">
        <v>40</v>
      </c>
      <c r="B33" s="6">
        <f t="shared" ref="B33:C33" si="6">SUM(B34:B44)</f>
        <v>20.28</v>
      </c>
      <c r="C33" s="13">
        <f t="shared" si="6"/>
        <v>70980</v>
      </c>
      <c r="D33" s="14"/>
      <c r="E33" s="18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</row>
    <row r="34" hidden="1" outlineLevel="1">
      <c r="A34" s="4" t="s">
        <v>41</v>
      </c>
      <c r="B34" s="5">
        <v>1.0</v>
      </c>
      <c r="C34" s="30">
        <f>B34*'Настройка'!B6</f>
        <v>3500</v>
      </c>
      <c r="D34" s="14"/>
      <c r="E34" s="32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</row>
    <row r="35" hidden="1" outlineLevel="1">
      <c r="A35" s="4" t="s">
        <v>42</v>
      </c>
      <c r="B35" s="5">
        <v>2.0</v>
      </c>
      <c r="C35" s="30">
        <f>B35*'Настройка'!B6</f>
        <v>7000</v>
      </c>
      <c r="D35" s="14"/>
      <c r="E35" s="32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</row>
    <row r="36" hidden="1" outlineLevel="1">
      <c r="A36" s="4" t="s">
        <v>43</v>
      </c>
      <c r="B36" s="5">
        <v>1.0</v>
      </c>
      <c r="C36" s="30">
        <f>B36*'Настройка'!B6</f>
        <v>3500</v>
      </c>
      <c r="D36" s="14"/>
      <c r="E36" s="32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</row>
    <row r="37" hidden="1" outlineLevel="1">
      <c r="A37" s="4" t="s">
        <v>44</v>
      </c>
      <c r="B37" s="5">
        <v>1.0</v>
      </c>
      <c r="C37" s="30">
        <f>B37*'Настройка'!B6</f>
        <v>3500</v>
      </c>
      <c r="D37" s="14"/>
      <c r="E37" s="32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</row>
    <row r="38" hidden="1" outlineLevel="1">
      <c r="A38" s="4" t="s">
        <v>45</v>
      </c>
      <c r="B38" s="5">
        <v>1.0</v>
      </c>
      <c r="C38" s="30">
        <f>B38*'Настройка'!B6</f>
        <v>3500</v>
      </c>
      <c r="D38" s="14"/>
      <c r="E38" s="32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</row>
    <row r="39" hidden="1" outlineLevel="1">
      <c r="A39" s="4" t="s">
        <v>46</v>
      </c>
      <c r="B39" s="5">
        <v>1.0</v>
      </c>
      <c r="C39" s="30">
        <f>B39*'Настройка'!B6</f>
        <v>3500</v>
      </c>
      <c r="D39" s="14"/>
      <c r="E39" s="32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</row>
    <row r="40" hidden="1" outlineLevel="1">
      <c r="A40" s="4" t="s">
        <v>47</v>
      </c>
      <c r="B40" s="5">
        <v>2.0</v>
      </c>
      <c r="C40" s="30">
        <f>B40*'Настройка'!B6</f>
        <v>7000</v>
      </c>
      <c r="D40" s="14"/>
      <c r="E40" s="32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</row>
    <row r="41" hidden="1" outlineLevel="1">
      <c r="A41" s="4" t="s">
        <v>48</v>
      </c>
      <c r="B41" s="5">
        <v>1.0</v>
      </c>
      <c r="C41" s="30">
        <f>B41*'Настройка'!B6</f>
        <v>3500</v>
      </c>
      <c r="D41" s="14"/>
      <c r="E41" s="32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</row>
    <row r="42" hidden="1" outlineLevel="1">
      <c r="A42" s="4" t="s">
        <v>49</v>
      </c>
      <c r="B42" s="5">
        <v>2.0</v>
      </c>
      <c r="C42" s="30">
        <f>B42*'Настройка'!B6</f>
        <v>7000</v>
      </c>
      <c r="D42" s="14"/>
      <c r="E42" s="32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</row>
    <row r="43" hidden="1" outlineLevel="1">
      <c r="A43" s="4" t="s">
        <v>15</v>
      </c>
      <c r="B43" s="20">
        <f>SUM(B34:B42)*'Настройка'!B21</f>
        <v>3.6</v>
      </c>
      <c r="C43" s="30">
        <f>B43*'Настройка'!B6</f>
        <v>12600</v>
      </c>
      <c r="D43" s="14"/>
      <c r="E43" s="32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</row>
    <row r="44" hidden="1" outlineLevel="1">
      <c r="A44" s="4" t="s">
        <v>5</v>
      </c>
      <c r="B44" s="20">
        <f>SUM(B34:B43)*'Настройка'!B7</f>
        <v>4.68</v>
      </c>
      <c r="C44" s="30">
        <f>B44*'Настройка'!B6</f>
        <v>16380</v>
      </c>
      <c r="D44" s="14"/>
      <c r="E44" s="32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</row>
    <row r="45">
      <c r="A45" s="34"/>
      <c r="B45" s="35"/>
      <c r="C45" s="35"/>
      <c r="D45" s="14"/>
      <c r="E45" s="36"/>
      <c r="F45" s="37"/>
      <c r="G45" s="37"/>
      <c r="H45" s="37"/>
      <c r="I45" s="37"/>
      <c r="J45" s="37"/>
      <c r="K45" s="37"/>
      <c r="L45" s="21"/>
      <c r="M45" s="21"/>
      <c r="N45" s="21"/>
      <c r="O45" s="21"/>
      <c r="P45" s="21"/>
    </row>
    <row r="46" ht="27.75" customHeight="1">
      <c r="A46" s="38" t="s">
        <v>50</v>
      </c>
      <c r="B46" s="39">
        <f>SUM(B33,B29,B22,B15,B8,B3)</f>
        <v>1300.05766</v>
      </c>
      <c r="C46" s="40">
        <f>SUM(C3,C8,C15,C22,C29,C33)</f>
        <v>4607689.31</v>
      </c>
      <c r="D46" s="14"/>
      <c r="E46" s="41"/>
      <c r="F46" s="42"/>
      <c r="G46" s="42"/>
      <c r="H46" s="42"/>
      <c r="I46" s="42"/>
      <c r="J46" s="42"/>
      <c r="K46" s="42"/>
      <c r="L46" s="42"/>
      <c r="M46" s="21"/>
      <c r="N46" s="21"/>
      <c r="O46" s="21"/>
      <c r="P46" s="21"/>
    </row>
  </sheetData>
  <mergeCells count="16">
    <mergeCell ref="A1:A2"/>
    <mergeCell ref="B1:B2"/>
    <mergeCell ref="C1:C2"/>
    <mergeCell ref="D1:D2"/>
    <mergeCell ref="E1:E2"/>
    <mergeCell ref="F1:F2"/>
    <mergeCell ref="G1:G2"/>
    <mergeCell ref="O1:O2"/>
    <mergeCell ref="P1:P2"/>
    <mergeCell ref="H1:H2"/>
    <mergeCell ref="I1:I2"/>
    <mergeCell ref="J1:J2"/>
    <mergeCell ref="K1:K2"/>
    <mergeCell ref="L1:L2"/>
    <mergeCell ref="M1:M2"/>
    <mergeCell ref="N1:N2"/>
  </mergeCells>
  <conditionalFormatting sqref="E3:E45">
    <cfRule type="expression" dxfId="0" priority="1">
      <formula>$B3&gt;=1</formula>
    </cfRule>
  </conditionalFormatting>
  <conditionalFormatting sqref="F3:F45">
    <cfRule type="expression" dxfId="0" priority="2">
      <formula>$B3&gt;=169</formula>
    </cfRule>
  </conditionalFormatting>
  <conditionalFormatting sqref="G3:G45">
    <cfRule type="expression" dxfId="0" priority="3">
      <formula>$B3&gt;=169*2</formula>
    </cfRule>
  </conditionalFormatting>
  <conditionalFormatting sqref="H3:H45">
    <cfRule type="expression" dxfId="0" priority="4">
      <formula>$B3&gt;=169*3</formula>
    </cfRule>
  </conditionalFormatting>
  <conditionalFormatting sqref="I3:I45">
    <cfRule type="expression" dxfId="0" priority="5">
      <formula>$B3&gt;=169*4</formula>
    </cfRule>
  </conditionalFormatting>
  <conditionalFormatting sqref="J3:J45">
    <cfRule type="expression" dxfId="0" priority="6">
      <formula>$B3&gt;=169*5</formula>
    </cfRule>
  </conditionalFormatting>
  <conditionalFormatting sqref="K3:K45">
    <cfRule type="expression" dxfId="0" priority="7">
      <formula>$B3&gt;=169*6</formula>
    </cfRule>
  </conditionalFormatting>
  <conditionalFormatting sqref="L3:L45">
    <cfRule type="expression" dxfId="0" priority="8">
      <formula>$B3&gt;=169*7</formula>
    </cfRule>
  </conditionalFormatting>
  <conditionalFormatting sqref="M3:M46">
    <cfRule type="expression" dxfId="0" priority="9">
      <formula>$B3&gt;=169*8</formula>
    </cfRule>
  </conditionalFormatting>
  <conditionalFormatting sqref="N3:N46">
    <cfRule type="expression" dxfId="0" priority="10">
      <formula>$B3&gt;=169*9</formula>
    </cfRule>
  </conditionalFormatting>
  <conditionalFormatting sqref="O3:O46">
    <cfRule type="expression" dxfId="0" priority="11">
      <formula>$B3&gt;=169*10</formula>
    </cfRule>
  </conditionalFormatting>
  <conditionalFormatting sqref="P3:P46">
    <cfRule type="expression" dxfId="0" priority="12">
      <formula>$B3&gt;=169*11</formula>
    </cfRule>
  </conditionalFormatting>
  <conditionalFormatting sqref="E3">
    <cfRule type="notContainsBlanks" dxfId="1" priority="13">
      <formula>LEN(TRIM(E3))&gt;0</formula>
    </cfRule>
  </conditionalFormatting>
  <conditionalFormatting sqref="D1:D46">
    <cfRule type="notContainsBlanks" dxfId="1" priority="14">
      <formula>LEN(TRIM(D1))&gt;0</formula>
    </cfRule>
  </conditionalFormatting>
  <dataValidations>
    <dataValidation type="custom" allowBlank="1" showDropDown="1" showErrorMessage="1" sqref="C1 C3:C46">
      <formula1>COUNTIF($F:$F,C1)&lt;=1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6.25"/>
  </cols>
  <sheetData>
    <row r="1">
      <c r="A1" s="43" t="s">
        <v>51</v>
      </c>
      <c r="B1" s="44">
        <f>B2</f>
        <v>44544</v>
      </c>
      <c r="C1" s="44">
        <f>C4</f>
        <v>44546</v>
      </c>
    </row>
    <row r="2">
      <c r="A2" s="45" t="s">
        <v>51</v>
      </c>
      <c r="B2" s="46">
        <v>44544.0</v>
      </c>
      <c r="C2" s="46">
        <v>44545.0</v>
      </c>
    </row>
    <row r="3">
      <c r="A3" s="45" t="s">
        <v>51</v>
      </c>
      <c r="B3" s="46">
        <v>44545.0</v>
      </c>
      <c r="C3" s="46">
        <v>44545.0</v>
      </c>
    </row>
    <row r="4">
      <c r="A4" s="45" t="s">
        <v>51</v>
      </c>
      <c r="B4" s="46">
        <v>44546.0</v>
      </c>
      <c r="C4" s="46">
        <v>44546.0</v>
      </c>
    </row>
    <row r="5">
      <c r="A5" s="43" t="s">
        <v>51</v>
      </c>
      <c r="B5" s="44">
        <f>B6</f>
        <v>44546</v>
      </c>
      <c r="C5" s="44">
        <f>C8</f>
        <v>44547</v>
      </c>
    </row>
    <row r="6">
      <c r="A6" s="45" t="s">
        <v>51</v>
      </c>
      <c r="B6" s="46">
        <v>44546.0</v>
      </c>
      <c r="C6" s="46">
        <v>44546.0</v>
      </c>
    </row>
    <row r="7">
      <c r="A7" s="45" t="s">
        <v>51</v>
      </c>
      <c r="B7" s="46">
        <v>44546.0</v>
      </c>
      <c r="C7" s="46">
        <v>44546.0</v>
      </c>
    </row>
    <row r="8">
      <c r="A8" s="45" t="s">
        <v>51</v>
      </c>
      <c r="B8" s="46">
        <v>44547.0</v>
      </c>
      <c r="C8" s="46">
        <v>44547.0</v>
      </c>
    </row>
    <row r="9">
      <c r="A9" s="43" t="s">
        <v>51</v>
      </c>
      <c r="B9" s="44">
        <f>B10</f>
        <v>44540</v>
      </c>
      <c r="C9" s="44">
        <f>C15</f>
        <v>44546</v>
      </c>
    </row>
    <row r="10">
      <c r="A10" s="45" t="s">
        <v>51</v>
      </c>
      <c r="B10" s="46">
        <v>44540.0</v>
      </c>
      <c r="C10" s="46">
        <v>44540.0</v>
      </c>
    </row>
    <row r="11">
      <c r="A11" s="45" t="s">
        <v>51</v>
      </c>
      <c r="B11" s="46">
        <v>44540.0</v>
      </c>
      <c r="C11" s="46">
        <v>44540.0</v>
      </c>
    </row>
    <row r="12">
      <c r="A12" s="45" t="s">
        <v>51</v>
      </c>
      <c r="B12" s="46">
        <v>44543.0</v>
      </c>
      <c r="C12" s="46">
        <v>44543.0</v>
      </c>
    </row>
    <row r="13">
      <c r="A13" s="45" t="s">
        <v>51</v>
      </c>
      <c r="B13" s="46">
        <v>44544.0</v>
      </c>
      <c r="C13" s="46">
        <v>44544.0</v>
      </c>
    </row>
    <row r="14">
      <c r="A14" s="45" t="s">
        <v>51</v>
      </c>
      <c r="B14" s="46">
        <v>44545.0</v>
      </c>
      <c r="C14" s="46">
        <v>44545.0</v>
      </c>
    </row>
    <row r="15">
      <c r="A15" s="45" t="s">
        <v>51</v>
      </c>
      <c r="B15" s="46">
        <v>44546.0</v>
      </c>
      <c r="C15" s="46">
        <v>44546.0</v>
      </c>
    </row>
    <row r="16">
      <c r="A16" s="47" t="s">
        <v>51</v>
      </c>
      <c r="B16" s="48"/>
      <c r="C16" s="48"/>
    </row>
    <row r="17">
      <c r="A17" s="49" t="s">
        <v>52</v>
      </c>
      <c r="B17" s="50"/>
      <c r="C17" s="50"/>
    </row>
    <row r="18">
      <c r="A18" s="49" t="s">
        <v>52</v>
      </c>
    </row>
    <row r="19">
      <c r="A19" s="49" t="s">
        <v>52</v>
      </c>
    </row>
    <row r="20">
      <c r="A20" s="47" t="s">
        <v>51</v>
      </c>
      <c r="B20" s="48"/>
      <c r="C20" s="48"/>
    </row>
    <row r="21">
      <c r="A21" s="49" t="s">
        <v>52</v>
      </c>
    </row>
    <row r="22">
      <c r="A22" s="49" t="s">
        <v>52</v>
      </c>
    </row>
    <row r="23">
      <c r="A23" s="49" t="s">
        <v>52</v>
      </c>
    </row>
    <row r="24">
      <c r="A24" s="47" t="s">
        <v>51</v>
      </c>
      <c r="B24" s="47"/>
      <c r="C24" s="47"/>
    </row>
    <row r="25">
      <c r="A25" s="49" t="s">
        <v>52</v>
      </c>
    </row>
    <row r="26">
      <c r="A26" s="49" t="s">
        <v>52</v>
      </c>
    </row>
    <row r="27">
      <c r="A27" s="49" t="s">
        <v>52</v>
      </c>
    </row>
    <row r="28">
      <c r="A28" s="28" t="s">
        <v>52</v>
      </c>
    </row>
    <row r="29">
      <c r="A29" s="51" t="s">
        <v>52</v>
      </c>
    </row>
  </sheetData>
  <drawing r:id="rId1"/>
</worksheet>
</file>