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SF_Restructuring/Pt_islands_paper/github/Pt_reconstruction/basin_hopping_data/"/>
    </mc:Choice>
  </mc:AlternateContent>
  <xr:revisionPtr revIDLastSave="0" documentId="8_{08B5113F-DB00-3B41-B3EA-20BC27568C57}" xr6:coauthVersionLast="47" xr6:coauthVersionMax="47" xr10:uidLastSave="{00000000-0000-0000-0000-000000000000}"/>
  <bookViews>
    <workbookView xWindow="780" yWindow="1000" windowWidth="27640" windowHeight="15420" activeTab="2" xr2:uid="{3C514F69-F061-B047-98D8-81145BA9D0E8}"/>
  </bookViews>
  <sheets>
    <sheet name="553" sheetId="1" r:id="rId1"/>
    <sheet name="557" sheetId="2" r:id="rId2"/>
    <sheet name="11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1" i="3" l="1"/>
  <c r="I41" i="3" s="1"/>
  <c r="I40" i="3"/>
  <c r="F40" i="3"/>
  <c r="I39" i="3"/>
  <c r="G39" i="3"/>
  <c r="F39" i="3"/>
  <c r="F38" i="3"/>
  <c r="I38" i="3" s="1"/>
  <c r="F37" i="3"/>
  <c r="I37" i="3" s="1"/>
  <c r="I36" i="3"/>
  <c r="F36" i="3"/>
  <c r="G31" i="3"/>
  <c r="F31" i="3"/>
  <c r="G30" i="3"/>
  <c r="F30" i="3"/>
  <c r="G29" i="3"/>
  <c r="F29" i="3"/>
  <c r="G28" i="3"/>
  <c r="F28" i="3"/>
  <c r="R27" i="3"/>
  <c r="Q27" i="3"/>
  <c r="P27" i="3"/>
  <c r="O27" i="3"/>
  <c r="N27" i="3"/>
  <c r="M27" i="3"/>
  <c r="F27" i="3"/>
  <c r="F26" i="3"/>
  <c r="I26" i="3" s="1"/>
  <c r="D26" i="3"/>
  <c r="R22" i="3"/>
  <c r="Q22" i="3"/>
  <c r="P22" i="3"/>
  <c r="O22" i="3"/>
  <c r="N22" i="3"/>
  <c r="M22" i="3"/>
  <c r="G21" i="3"/>
  <c r="F21" i="3"/>
  <c r="F20" i="3"/>
  <c r="F19" i="3"/>
  <c r="F18" i="3"/>
  <c r="R17" i="3"/>
  <c r="Q17" i="3"/>
  <c r="P17" i="3"/>
  <c r="O17" i="3"/>
  <c r="N17" i="3"/>
  <c r="M17" i="3"/>
  <c r="F17" i="3"/>
  <c r="F16" i="3"/>
  <c r="B12" i="3"/>
  <c r="G40" i="3" s="1"/>
  <c r="D5" i="3"/>
  <c r="D17" i="3" s="1"/>
  <c r="D4" i="3"/>
  <c r="E16" i="3" s="1"/>
  <c r="O44" i="2"/>
  <c r="N44" i="2"/>
  <c r="M44" i="2"/>
  <c r="L44" i="2"/>
  <c r="K44" i="2"/>
  <c r="J44" i="2"/>
  <c r="I44" i="2"/>
  <c r="H44" i="2"/>
  <c r="G44" i="2"/>
  <c r="O39" i="2"/>
  <c r="N39" i="2"/>
  <c r="M39" i="2"/>
  <c r="L39" i="2"/>
  <c r="K39" i="2"/>
  <c r="J39" i="2"/>
  <c r="I39" i="2"/>
  <c r="G39" i="2"/>
  <c r="O34" i="2"/>
  <c r="N34" i="2"/>
  <c r="M34" i="2"/>
  <c r="L34" i="2"/>
  <c r="K34" i="2"/>
  <c r="J34" i="2"/>
  <c r="I34" i="2"/>
  <c r="G34" i="2"/>
  <c r="J28" i="2"/>
  <c r="G28" i="2"/>
  <c r="D28" i="2"/>
  <c r="J27" i="2"/>
  <c r="G27" i="2"/>
  <c r="D27" i="2"/>
  <c r="J26" i="2"/>
  <c r="G26" i="2"/>
  <c r="D26" i="2"/>
  <c r="J25" i="2"/>
  <c r="G25" i="2"/>
  <c r="D25" i="2"/>
  <c r="J24" i="2"/>
  <c r="G24" i="2"/>
  <c r="D24" i="2"/>
  <c r="J23" i="2"/>
  <c r="G23" i="2"/>
  <c r="D23" i="2"/>
  <c r="J22" i="2"/>
  <c r="G22" i="2"/>
  <c r="D22" i="2"/>
  <c r="J21" i="2"/>
  <c r="G21" i="2"/>
  <c r="H38" i="2" s="1"/>
  <c r="H39" i="2" s="1"/>
  <c r="D21" i="2"/>
  <c r="H33" i="2" s="1"/>
  <c r="H34" i="2" s="1"/>
  <c r="J20" i="2"/>
  <c r="G20" i="2"/>
  <c r="D20" i="2"/>
  <c r="D14" i="2"/>
  <c r="D13" i="2"/>
  <c r="D12" i="2"/>
  <c r="D11" i="2"/>
  <c r="D10" i="2"/>
  <c r="D9" i="2"/>
  <c r="D8" i="2"/>
  <c r="D7" i="2"/>
  <c r="D6" i="2"/>
  <c r="O55" i="1"/>
  <c r="N55" i="1"/>
  <c r="M55" i="1"/>
  <c r="L55" i="1"/>
  <c r="K55" i="1"/>
  <c r="J55" i="1"/>
  <c r="I55" i="1"/>
  <c r="P54" i="1"/>
  <c r="P55" i="1" s="1"/>
  <c r="E52" i="1"/>
  <c r="E51" i="1"/>
  <c r="Q50" i="1"/>
  <c r="P50" i="1"/>
  <c r="O50" i="1"/>
  <c r="N50" i="1"/>
  <c r="M50" i="1"/>
  <c r="L50" i="1"/>
  <c r="K50" i="1"/>
  <c r="J50" i="1"/>
  <c r="I50" i="1"/>
  <c r="E50" i="1"/>
  <c r="E49" i="1"/>
  <c r="E48" i="1"/>
  <c r="E47" i="1"/>
  <c r="E46" i="1"/>
  <c r="Q45" i="1"/>
  <c r="P45" i="1"/>
  <c r="O45" i="1"/>
  <c r="N45" i="1"/>
  <c r="M45" i="1"/>
  <c r="L45" i="1"/>
  <c r="K45" i="1"/>
  <c r="J45" i="1"/>
  <c r="I45" i="1"/>
  <c r="E45" i="1"/>
  <c r="E44" i="1"/>
  <c r="J28" i="1"/>
  <c r="Q54" i="1" s="1"/>
  <c r="Q55" i="1" s="1"/>
  <c r="G28" i="1"/>
  <c r="D28" i="1"/>
  <c r="J27" i="1"/>
  <c r="G27" i="1"/>
  <c r="D27" i="1"/>
  <c r="J26" i="1"/>
  <c r="G26" i="1"/>
  <c r="D26" i="1"/>
  <c r="J25" i="1"/>
  <c r="G25" i="1"/>
  <c r="D25" i="1"/>
  <c r="J24" i="1"/>
  <c r="G24" i="1"/>
  <c r="D24" i="1"/>
  <c r="J23" i="1"/>
  <c r="G23" i="1"/>
  <c r="D23" i="1"/>
  <c r="J22" i="1"/>
  <c r="G22" i="1"/>
  <c r="D22" i="1"/>
  <c r="J21" i="1"/>
  <c r="G21" i="1"/>
  <c r="D21" i="1"/>
  <c r="J20" i="1"/>
  <c r="G20" i="1"/>
  <c r="D20" i="1"/>
  <c r="C14" i="1"/>
  <c r="C13" i="1"/>
  <c r="C12" i="1"/>
  <c r="C11" i="1"/>
  <c r="C10" i="1"/>
  <c r="C9" i="1"/>
  <c r="C8" i="1"/>
  <c r="C7" i="1"/>
  <c r="C6" i="1"/>
  <c r="I17" i="3" l="1"/>
  <c r="D27" i="3"/>
  <c r="I27" i="3" s="1"/>
  <c r="D6" i="3"/>
  <c r="G16" i="3"/>
  <c r="G18" i="3"/>
  <c r="G38" i="3"/>
  <c r="D7" i="3"/>
  <c r="D16" i="3"/>
  <c r="I16" i="3" s="1"/>
  <c r="G17" i="3"/>
  <c r="G19" i="3"/>
  <c r="G26" i="3"/>
  <c r="G27" i="3"/>
  <c r="G37" i="3"/>
  <c r="G41" i="3"/>
  <c r="D9" i="3"/>
  <c r="E17" i="3"/>
  <c r="D8" i="3"/>
  <c r="G20" i="3"/>
  <c r="G36" i="3"/>
  <c r="D31" i="3" l="1"/>
  <c r="I31" i="3" s="1"/>
  <c r="E21" i="3"/>
  <c r="D21" i="3"/>
  <c r="I21" i="3" s="1"/>
  <c r="D19" i="3"/>
  <c r="I19" i="3" s="1"/>
  <c r="D29" i="3"/>
  <c r="I29" i="3" s="1"/>
  <c r="E19" i="3"/>
  <c r="E18" i="3"/>
  <c r="D28" i="3"/>
  <c r="I28" i="3" s="1"/>
  <c r="D18" i="3"/>
  <c r="I18" i="3" s="1"/>
  <c r="D20" i="3"/>
  <c r="I20" i="3" s="1"/>
  <c r="D30" i="3"/>
  <c r="I30" i="3" s="1"/>
  <c r="E20" i="3"/>
</calcChain>
</file>

<file path=xl/sharedStrings.xml><?xml version="1.0" encoding="utf-8"?>
<sst xmlns="http://schemas.openxmlformats.org/spreadsheetml/2006/main" count="290" uniqueCount="83">
  <si>
    <t>mu_Pt</t>
  </si>
  <si>
    <t>mu_CO</t>
  </si>
  <si>
    <t>Clean</t>
  </si>
  <si>
    <t xml:space="preserve">E_form island </t>
  </si>
  <si>
    <t>0ad</t>
  </si>
  <si>
    <t>1ad att</t>
  </si>
  <si>
    <t>2ad att</t>
  </si>
  <si>
    <t>3ad att</t>
  </si>
  <si>
    <t>1ad kink</t>
  </si>
  <si>
    <t>2ad kink</t>
  </si>
  <si>
    <t>3ad kink</t>
  </si>
  <si>
    <t>1ad NR</t>
  </si>
  <si>
    <t>2ad NR</t>
  </si>
  <si>
    <t>3ad NR</t>
  </si>
  <si>
    <t>Eads from clean surface with island</t>
  </si>
  <si>
    <t>Pressure</t>
  </si>
  <si>
    <t>nC</t>
  </si>
  <si>
    <t>e_ads</t>
  </si>
  <si>
    <t>e_ads-e0</t>
  </si>
  <si>
    <t>Structure</t>
  </si>
  <si>
    <t>0 at.</t>
  </si>
  <si>
    <t>1at. SW</t>
  </si>
  <si>
    <t>2at. SW</t>
  </si>
  <si>
    <t>3at. SW</t>
  </si>
  <si>
    <t>1at. SE</t>
  </si>
  <si>
    <t>2at. SE</t>
  </si>
  <si>
    <t>3at. SE</t>
  </si>
  <si>
    <t>Eads from NR surface with CO</t>
  </si>
  <si>
    <t>E_metal</t>
  </si>
  <si>
    <t>e_chem_33</t>
  </si>
  <si>
    <t>e_chem_50</t>
  </si>
  <si>
    <t>e_chem_68</t>
  </si>
  <si>
    <t>_e_metal</t>
  </si>
  <si>
    <t>E_chem</t>
  </si>
  <si>
    <t>E_rec</t>
  </si>
  <si>
    <t>order</t>
  </si>
  <si>
    <t>mu</t>
  </si>
  <si>
    <t>1ad_att</t>
  </si>
  <si>
    <t>2ad_att</t>
  </si>
  <si>
    <t>1ad_nr</t>
  </si>
  <si>
    <t>3ad_att</t>
  </si>
  <si>
    <t>1ad_d</t>
  </si>
  <si>
    <t>2ad_d</t>
  </si>
  <si>
    <t>2ad_nr</t>
  </si>
  <si>
    <t>3ad_d</t>
  </si>
  <si>
    <t>3ad_nr</t>
  </si>
  <si>
    <t>Attached</t>
  </si>
  <si>
    <t>1ad</t>
  </si>
  <si>
    <t>2ad</t>
  </si>
  <si>
    <t>3ad</t>
  </si>
  <si>
    <t>Detached kink</t>
  </si>
  <si>
    <t>Detached NR</t>
  </si>
  <si>
    <t>n_island</t>
  </si>
  <si>
    <t>size</t>
  </si>
  <si>
    <t xml:space="preserve">E_clean 111 </t>
  </si>
  <si>
    <t>E_clean_island</t>
  </si>
  <si>
    <t>E_111_CO</t>
  </si>
  <si>
    <t>E_island_CO</t>
  </si>
  <si>
    <t>Pt(111)</t>
  </si>
  <si>
    <t>4x4x4</t>
  </si>
  <si>
    <t>Strcuture</t>
  </si>
  <si>
    <t>Unit cell size</t>
  </si>
  <si>
    <t>1pt</t>
  </si>
  <si>
    <t>3pt</t>
  </si>
  <si>
    <t>7pt</t>
  </si>
  <si>
    <t>6x6x4</t>
  </si>
  <si>
    <t>10pt</t>
  </si>
  <si>
    <t>6x7x4</t>
  </si>
  <si>
    <t>12pt</t>
  </si>
  <si>
    <t>7x7x4</t>
  </si>
  <si>
    <t>19pt</t>
  </si>
  <si>
    <t>8x8x4</t>
  </si>
  <si>
    <t>nCO 111</t>
  </si>
  <si>
    <t>nCO islands</t>
  </si>
  <si>
    <t>E1</t>
  </si>
  <si>
    <t>E2</t>
  </si>
  <si>
    <t>E3</t>
  </si>
  <si>
    <t>E4</t>
  </si>
  <si>
    <t>E3-E1</t>
  </si>
  <si>
    <t>7ad</t>
  </si>
  <si>
    <t>10ad</t>
  </si>
  <si>
    <t>12ad</t>
  </si>
  <si>
    <t>19ad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</si>
</sst>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9" xfId="0" applyBorder="1"/>
    <xf numFmtId="2" fontId="0" fillId="0" borderId="11" xfId="0" applyNumberFormat="1" applyBorder="1"/>
    <xf numFmtId="0" fontId="0" fillId="0" borderId="11" xfId="0" applyBorder="1"/>
    <xf numFmtId="2" fontId="0" fillId="0" borderId="1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2" fontId="0" fillId="0" borderId="2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9" xfId="0" applyNumberFormat="1" applyBorder="1"/>
    <xf numFmtId="2" fontId="0" fillId="0" borderId="3" xfId="0" applyNumberFormat="1" applyBorder="1"/>
    <xf numFmtId="2" fontId="1" fillId="0" borderId="11" xfId="0" applyNumberFormat="1" applyFont="1" applyBorder="1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right" vertical="center" readingOrder="1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C6FD-6700-924A-9BE8-EFA032A27A20}">
  <dimension ref="A1:Q85"/>
  <sheetViews>
    <sheetView workbookViewId="0">
      <selection activeCell="C16" sqref="C16"/>
    </sheetView>
  </sheetViews>
  <sheetFormatPr baseColWidth="10" defaultRowHeight="16" x14ac:dyDescent="0.2"/>
  <cols>
    <col min="1" max="1" width="10.33203125" customWidth="1"/>
  </cols>
  <sheetData>
    <row r="1" spans="1:4" x14ac:dyDescent="0.2">
      <c r="A1" t="s">
        <v>0</v>
      </c>
      <c r="B1">
        <v>-6.0590000000000002</v>
      </c>
    </row>
    <row r="2" spans="1:4" x14ac:dyDescent="0.2">
      <c r="A2" t="s">
        <v>1</v>
      </c>
      <c r="B2">
        <v>-15.33</v>
      </c>
      <c r="C2">
        <v>-15.5</v>
      </c>
      <c r="D2">
        <v>-15.68</v>
      </c>
    </row>
    <row r="4" spans="1:4" x14ac:dyDescent="0.2">
      <c r="A4" t="s">
        <v>2</v>
      </c>
      <c r="C4" t="s">
        <v>3</v>
      </c>
    </row>
    <row r="5" spans="1:4" x14ac:dyDescent="0.2">
      <c r="A5" t="s">
        <v>4</v>
      </c>
      <c r="B5" s="1">
        <v>-616.73</v>
      </c>
    </row>
    <row r="6" spans="1:4" x14ac:dyDescent="0.2">
      <c r="A6" t="s">
        <v>5</v>
      </c>
      <c r="B6" s="1">
        <v>-615.82000000000005</v>
      </c>
      <c r="C6" s="2">
        <f>B6-B$5</f>
        <v>0.90999999999996817</v>
      </c>
    </row>
    <row r="7" spans="1:4" x14ac:dyDescent="0.2">
      <c r="A7" t="s">
        <v>6</v>
      </c>
      <c r="B7" s="1">
        <v>-615.63</v>
      </c>
      <c r="C7" s="2">
        <f t="shared" ref="C7:C11" si="0">B7-B$5</f>
        <v>1.1000000000000227</v>
      </c>
    </row>
    <row r="8" spans="1:4" x14ac:dyDescent="0.2">
      <c r="A8" t="s">
        <v>7</v>
      </c>
      <c r="B8" s="1">
        <v>-615.07000000000005</v>
      </c>
      <c r="C8" s="2">
        <f t="shared" si="0"/>
        <v>1.6599999999999682</v>
      </c>
    </row>
    <row r="9" spans="1:4" x14ac:dyDescent="0.2">
      <c r="A9" t="s">
        <v>8</v>
      </c>
      <c r="B9" s="1">
        <v>-615.01802999999995</v>
      </c>
      <c r="C9" s="2">
        <f t="shared" si="0"/>
        <v>1.7119700000000648</v>
      </c>
    </row>
    <row r="10" spans="1:4" x14ac:dyDescent="0.2">
      <c r="A10" t="s">
        <v>9</v>
      </c>
      <c r="B10" s="1">
        <v>-614.04</v>
      </c>
      <c r="C10" s="2">
        <f t="shared" si="0"/>
        <v>2.6900000000000546</v>
      </c>
    </row>
    <row r="11" spans="1:4" x14ac:dyDescent="0.2">
      <c r="A11" t="s">
        <v>10</v>
      </c>
      <c r="B11" s="1">
        <v>-613.03</v>
      </c>
      <c r="C11" s="2">
        <f t="shared" si="0"/>
        <v>3.7000000000000455</v>
      </c>
    </row>
    <row r="12" spans="1:4" x14ac:dyDescent="0.2">
      <c r="A12" t="s">
        <v>11</v>
      </c>
      <c r="B12" s="1">
        <v>-621.48641999999995</v>
      </c>
      <c r="C12" s="2">
        <f>B12-B5-B1</f>
        <v>1.3025800000000656</v>
      </c>
    </row>
    <row r="13" spans="1:4" x14ac:dyDescent="0.2">
      <c r="A13" t="s">
        <v>12</v>
      </c>
      <c r="B13" s="1">
        <v>-626.43688999999995</v>
      </c>
      <c r="C13" s="2">
        <f>B13-B5-2*B1</f>
        <v>2.41111000000007</v>
      </c>
    </row>
    <row r="14" spans="1:4" x14ac:dyDescent="0.2">
      <c r="A14" t="s">
        <v>13</v>
      </c>
      <c r="B14" s="1">
        <v>-631.93848000000003</v>
      </c>
      <c r="C14" s="2">
        <f>B14-B5-3*B1</f>
        <v>2.9685199999999909</v>
      </c>
    </row>
    <row r="16" spans="1:4" ht="17" thickBot="1" x14ac:dyDescent="0.25">
      <c r="A16" t="s">
        <v>14</v>
      </c>
    </row>
    <row r="17" spans="1:15" x14ac:dyDescent="0.2">
      <c r="B17" s="3">
        <v>-15.33</v>
      </c>
      <c r="C17" s="4"/>
      <c r="D17" s="5"/>
      <c r="E17" s="3">
        <v>-15.5</v>
      </c>
      <c r="F17" s="4"/>
      <c r="G17" s="5"/>
      <c r="H17" s="3">
        <v>-15.68</v>
      </c>
      <c r="I17" s="4"/>
      <c r="J17" s="5"/>
      <c r="M17" t="s">
        <v>15</v>
      </c>
    </row>
    <row r="18" spans="1:15" ht="17" thickBot="1" x14ac:dyDescent="0.25">
      <c r="B18" s="6" t="s">
        <v>16</v>
      </c>
      <c r="C18" s="7" t="s">
        <v>17</v>
      </c>
      <c r="D18" s="8" t="s">
        <v>18</v>
      </c>
      <c r="E18" s="6" t="s">
        <v>16</v>
      </c>
      <c r="F18" s="7" t="s">
        <v>17</v>
      </c>
      <c r="G18" s="8" t="s">
        <v>18</v>
      </c>
      <c r="H18" s="6" t="s">
        <v>16</v>
      </c>
      <c r="I18" s="7" t="s">
        <v>17</v>
      </c>
      <c r="J18" s="8" t="s">
        <v>18</v>
      </c>
      <c r="L18" t="s">
        <v>19</v>
      </c>
      <c r="M18">
        <v>450</v>
      </c>
      <c r="N18">
        <v>0.5</v>
      </c>
      <c r="O18">
        <v>6.9999999999999999E-4</v>
      </c>
    </row>
    <row r="19" spans="1:15" x14ac:dyDescent="0.2">
      <c r="A19" t="s">
        <v>4</v>
      </c>
      <c r="B19" s="9">
        <v>18</v>
      </c>
      <c r="C19" s="2">
        <v>-14.1005284982361</v>
      </c>
      <c r="D19" s="10"/>
      <c r="E19" s="9">
        <v>16</v>
      </c>
      <c r="F19" s="2">
        <v>-11.1338581722631</v>
      </c>
      <c r="G19" s="10"/>
      <c r="H19" s="9">
        <v>16</v>
      </c>
      <c r="I19" s="2">
        <v>-8.2538581722631008</v>
      </c>
      <c r="J19" s="10"/>
      <c r="L19" t="s">
        <v>20</v>
      </c>
      <c r="M19" s="9">
        <v>18</v>
      </c>
      <c r="N19" s="9">
        <v>16</v>
      </c>
      <c r="O19" s="9">
        <v>16</v>
      </c>
    </row>
    <row r="20" spans="1:15" x14ac:dyDescent="0.2">
      <c r="A20" t="s">
        <v>5</v>
      </c>
      <c r="B20" s="9">
        <v>17</v>
      </c>
      <c r="C20" s="2">
        <v>-14.6901607990981</v>
      </c>
      <c r="D20" s="11">
        <f t="shared" ref="D20:D28" si="1">C20-C$19</f>
        <v>-0.58963230086200014</v>
      </c>
      <c r="E20" s="9">
        <v>17</v>
      </c>
      <c r="F20" s="2">
        <v>-11.8001607990981</v>
      </c>
      <c r="G20" s="11">
        <f t="shared" ref="G20:G28" si="2">F20-F$19</f>
        <v>-0.66630262683499986</v>
      </c>
      <c r="H20" s="9">
        <v>15</v>
      </c>
      <c r="I20" s="2">
        <v>-8.9987284989136906</v>
      </c>
      <c r="J20" s="11">
        <f t="shared" ref="J20:J28" si="3">I20-I$19</f>
        <v>-0.74487032665058983</v>
      </c>
      <c r="L20" t="s">
        <v>21</v>
      </c>
      <c r="M20" s="9">
        <v>17</v>
      </c>
      <c r="N20" s="9">
        <v>17</v>
      </c>
      <c r="O20" s="9">
        <v>15</v>
      </c>
    </row>
    <row r="21" spans="1:15" x14ac:dyDescent="0.2">
      <c r="A21" t="s">
        <v>6</v>
      </c>
      <c r="B21" s="9">
        <v>18</v>
      </c>
      <c r="C21" s="2">
        <v>-14.8727134220536</v>
      </c>
      <c r="D21" s="11">
        <f t="shared" si="1"/>
        <v>-0.77218492381750004</v>
      </c>
      <c r="E21" s="9">
        <v>18</v>
      </c>
      <c r="F21" s="2">
        <v>-11.8127134220535</v>
      </c>
      <c r="G21" s="11">
        <f t="shared" si="2"/>
        <v>-0.67885524979040035</v>
      </c>
      <c r="H21" s="9">
        <v>15</v>
      </c>
      <c r="I21" s="2">
        <v>-8.9107989592445094</v>
      </c>
      <c r="J21" s="11">
        <f t="shared" si="3"/>
        <v>-0.65694078698140856</v>
      </c>
      <c r="L21" t="s">
        <v>22</v>
      </c>
      <c r="M21" s="9">
        <v>18</v>
      </c>
      <c r="N21" s="9">
        <v>18</v>
      </c>
      <c r="O21" s="9">
        <v>15</v>
      </c>
    </row>
    <row r="22" spans="1:15" x14ac:dyDescent="0.2">
      <c r="A22" t="s">
        <v>7</v>
      </c>
      <c r="B22" s="9">
        <v>18</v>
      </c>
      <c r="C22" s="2">
        <v>-15.6950177881898</v>
      </c>
      <c r="D22" s="11">
        <f t="shared" si="1"/>
        <v>-1.5944892899536995</v>
      </c>
      <c r="E22" s="9">
        <v>18</v>
      </c>
      <c r="F22" s="2">
        <v>-12.6350177881897</v>
      </c>
      <c r="G22" s="11">
        <f t="shared" si="2"/>
        <v>-1.5011596159265999</v>
      </c>
      <c r="H22" s="9">
        <v>16</v>
      </c>
      <c r="I22" s="2">
        <v>-9.6119126094519007</v>
      </c>
      <c r="J22" s="11">
        <f t="shared" si="3"/>
        <v>-1.3580544371887999</v>
      </c>
      <c r="L22" t="s">
        <v>23</v>
      </c>
      <c r="M22" s="9">
        <v>18</v>
      </c>
      <c r="N22" s="9">
        <v>18</v>
      </c>
      <c r="O22" s="9">
        <v>16</v>
      </c>
    </row>
    <row r="23" spans="1:15" x14ac:dyDescent="0.2">
      <c r="A23" t="s">
        <v>8</v>
      </c>
      <c r="B23" s="9">
        <v>18</v>
      </c>
      <c r="C23" s="2">
        <v>-15.140237247421499</v>
      </c>
      <c r="D23" s="11">
        <f t="shared" si="1"/>
        <v>-1.0397087491853991</v>
      </c>
      <c r="E23" s="9">
        <v>17</v>
      </c>
      <c r="F23" s="2">
        <v>-12.1786319186642</v>
      </c>
      <c r="G23" s="11">
        <f t="shared" si="2"/>
        <v>-1.0447737464011002</v>
      </c>
      <c r="H23" s="9">
        <v>16</v>
      </c>
      <c r="I23" s="2">
        <v>-9.2673013252666507</v>
      </c>
      <c r="J23" s="11">
        <f t="shared" si="3"/>
        <v>-1.0134431530035499</v>
      </c>
      <c r="L23" t="s">
        <v>24</v>
      </c>
      <c r="M23" s="9">
        <v>18</v>
      </c>
      <c r="N23" s="9">
        <v>17</v>
      </c>
      <c r="O23" s="9">
        <v>16</v>
      </c>
    </row>
    <row r="24" spans="1:15" x14ac:dyDescent="0.2">
      <c r="A24" t="s">
        <v>9</v>
      </c>
      <c r="B24" s="9">
        <v>18</v>
      </c>
      <c r="C24" s="2">
        <v>-16.204365044818299</v>
      </c>
      <c r="D24" s="11">
        <f t="shared" si="1"/>
        <v>-2.1038365465821993</v>
      </c>
      <c r="E24" s="9">
        <v>18</v>
      </c>
      <c r="F24" s="2">
        <v>-13.144365044818301</v>
      </c>
      <c r="G24" s="11">
        <f t="shared" si="2"/>
        <v>-2.0105068725552009</v>
      </c>
      <c r="H24" s="9">
        <v>16</v>
      </c>
      <c r="I24" s="2">
        <v>-10.1041520377001</v>
      </c>
      <c r="J24" s="11">
        <f t="shared" si="3"/>
        <v>-1.8502938654369991</v>
      </c>
      <c r="L24" t="s">
        <v>25</v>
      </c>
      <c r="M24" s="9">
        <v>18</v>
      </c>
      <c r="N24" s="9">
        <v>18</v>
      </c>
      <c r="O24" s="9">
        <v>16</v>
      </c>
    </row>
    <row r="25" spans="1:15" x14ac:dyDescent="0.2">
      <c r="A25" t="s">
        <v>10</v>
      </c>
      <c r="B25" s="9">
        <v>18</v>
      </c>
      <c r="C25" s="2">
        <v>-16.806923051564802</v>
      </c>
      <c r="D25" s="11">
        <f t="shared" si="1"/>
        <v>-2.7063945533287015</v>
      </c>
      <c r="E25" s="9">
        <v>16</v>
      </c>
      <c r="F25" s="2">
        <v>-13.8385598949806</v>
      </c>
      <c r="G25" s="11">
        <f t="shared" si="2"/>
        <v>-2.7047017227175001</v>
      </c>
      <c r="H25" s="9">
        <v>16</v>
      </c>
      <c r="I25" s="2">
        <v>-10.958559894980599</v>
      </c>
      <c r="J25" s="11">
        <f t="shared" si="3"/>
        <v>-2.7047017227174983</v>
      </c>
      <c r="L25" t="s">
        <v>26</v>
      </c>
      <c r="M25" s="9">
        <v>18</v>
      </c>
      <c r="N25" s="9">
        <v>16</v>
      </c>
      <c r="O25" s="9">
        <v>16</v>
      </c>
    </row>
    <row r="26" spans="1:15" x14ac:dyDescent="0.2">
      <c r="A26" t="s">
        <v>11</v>
      </c>
      <c r="B26" s="9">
        <v>18</v>
      </c>
      <c r="C26" s="2">
        <v>-14.759780093103</v>
      </c>
      <c r="D26" s="11">
        <f t="shared" si="1"/>
        <v>-0.65925159486689999</v>
      </c>
      <c r="E26" s="9">
        <v>17</v>
      </c>
      <c r="F26" s="2">
        <v>-11.8423462250071</v>
      </c>
      <c r="G26" s="11">
        <f t="shared" si="2"/>
        <v>-0.70848805274400029</v>
      </c>
      <c r="H26" s="9">
        <v>17</v>
      </c>
      <c r="I26" s="2">
        <v>-8.7823462250071298</v>
      </c>
      <c r="J26" s="11">
        <f t="shared" si="3"/>
        <v>-0.52848805274402899</v>
      </c>
      <c r="L26" t="s">
        <v>11</v>
      </c>
      <c r="M26" s="9">
        <v>18</v>
      </c>
      <c r="N26" s="9">
        <v>17</v>
      </c>
      <c r="O26" s="9">
        <v>17</v>
      </c>
    </row>
    <row r="27" spans="1:15" x14ac:dyDescent="0.2">
      <c r="A27" t="s">
        <v>12</v>
      </c>
      <c r="B27" s="9">
        <v>18</v>
      </c>
      <c r="C27" s="2">
        <v>-16.043967546022401</v>
      </c>
      <c r="D27" s="11">
        <f t="shared" si="1"/>
        <v>-1.9434390477863008</v>
      </c>
      <c r="E27" s="9">
        <v>18</v>
      </c>
      <c r="F27" s="2">
        <v>-12.9839675460225</v>
      </c>
      <c r="G27" s="11">
        <f t="shared" si="2"/>
        <v>-1.8501093737594001</v>
      </c>
      <c r="H27" s="9">
        <v>15</v>
      </c>
      <c r="I27" s="2">
        <v>-9.7847632095879291</v>
      </c>
      <c r="J27" s="11">
        <f t="shared" si="3"/>
        <v>-1.5309050373248283</v>
      </c>
      <c r="L27" t="s">
        <v>12</v>
      </c>
      <c r="M27" s="9">
        <v>18</v>
      </c>
      <c r="N27" s="9">
        <v>18</v>
      </c>
      <c r="O27" s="9">
        <v>15</v>
      </c>
    </row>
    <row r="28" spans="1:15" ht="17" thickBot="1" x14ac:dyDescent="0.25">
      <c r="A28" t="s">
        <v>13</v>
      </c>
      <c r="B28" s="6">
        <v>19</v>
      </c>
      <c r="C28" s="12">
        <v>-16.6231546737387</v>
      </c>
      <c r="D28" s="13">
        <f t="shared" si="1"/>
        <v>-2.5226261755025998</v>
      </c>
      <c r="E28" s="6">
        <v>18</v>
      </c>
      <c r="F28" s="12">
        <v>-13.415618827592599</v>
      </c>
      <c r="G28" s="13">
        <f t="shared" si="2"/>
        <v>-2.2817606553294993</v>
      </c>
      <c r="H28" s="6">
        <v>16</v>
      </c>
      <c r="I28" s="12">
        <v>-10.462289309306</v>
      </c>
      <c r="J28" s="13">
        <f t="shared" si="3"/>
        <v>-2.2084311370428988</v>
      </c>
      <c r="L28" t="s">
        <v>13</v>
      </c>
      <c r="M28" s="6">
        <v>19</v>
      </c>
      <c r="N28" s="6">
        <v>18</v>
      </c>
      <c r="O28" s="6">
        <v>16</v>
      </c>
    </row>
    <row r="30" spans="1:15" ht="17" thickBot="1" x14ac:dyDescent="0.25">
      <c r="A30" t="s">
        <v>27</v>
      </c>
    </row>
    <row r="31" spans="1:15" x14ac:dyDescent="0.2">
      <c r="B31" s="14">
        <v>-15.33</v>
      </c>
      <c r="C31" s="14">
        <v>-15.5</v>
      </c>
      <c r="D31" s="14">
        <v>-15.68</v>
      </c>
      <c r="F31" s="15"/>
      <c r="G31" s="15"/>
      <c r="I31" s="15"/>
      <c r="J31" s="15"/>
    </row>
    <row r="32" spans="1:15" ht="17" thickBot="1" x14ac:dyDescent="0.25">
      <c r="B32" s="16" t="s">
        <v>17</v>
      </c>
      <c r="C32" s="16" t="s">
        <v>17</v>
      </c>
      <c r="D32" s="16" t="s">
        <v>17</v>
      </c>
    </row>
    <row r="33" spans="1:17" x14ac:dyDescent="0.2">
      <c r="A33" s="17" t="s">
        <v>5</v>
      </c>
      <c r="B33" s="18">
        <v>0.32036769913797303</v>
      </c>
      <c r="C33" s="18">
        <v>0.243697373164877</v>
      </c>
      <c r="D33" s="18">
        <v>0.16512967334933301</v>
      </c>
    </row>
    <row r="34" spans="1:17" x14ac:dyDescent="0.2">
      <c r="A34" s="19" t="s">
        <v>6</v>
      </c>
      <c r="B34" s="18">
        <v>0.32781507618267303</v>
      </c>
      <c r="C34" s="18">
        <v>0.42114475020957798</v>
      </c>
      <c r="D34" s="18">
        <v>0.44305921301856399</v>
      </c>
    </row>
    <row r="35" spans="1:17" x14ac:dyDescent="0.2">
      <c r="A35" s="19" t="s">
        <v>7</v>
      </c>
      <c r="B35" s="18">
        <v>6.5510710046396498E-2</v>
      </c>
      <c r="C35" s="18">
        <v>0.15884038407330001</v>
      </c>
      <c r="D35" s="18">
        <v>0.30194556281117002</v>
      </c>
    </row>
    <row r="36" spans="1:17" x14ac:dyDescent="0.2">
      <c r="A36" s="19" t="s">
        <v>8</v>
      </c>
      <c r="B36" s="18">
        <v>0.67029125081478402</v>
      </c>
      <c r="C36" s="18">
        <v>0.66522625359891596</v>
      </c>
      <c r="D36" s="18">
        <v>0.69655684699648601</v>
      </c>
    </row>
    <row r="37" spans="1:17" x14ac:dyDescent="0.2">
      <c r="A37" s="19" t="s">
        <v>9</v>
      </c>
      <c r="B37" s="18">
        <v>0.58616345341795295</v>
      </c>
      <c r="C37" s="18">
        <v>0.67949312744485701</v>
      </c>
      <c r="D37" s="18">
        <v>0.83970613456301602</v>
      </c>
    </row>
    <row r="38" spans="1:17" x14ac:dyDescent="0.2">
      <c r="A38" s="19" t="s">
        <v>10</v>
      </c>
      <c r="B38" s="18">
        <v>0.99360544667149497</v>
      </c>
      <c r="C38" s="18">
        <v>0.995298277282472</v>
      </c>
      <c r="D38" s="18">
        <v>0.995298277282472</v>
      </c>
    </row>
    <row r="39" spans="1:17" x14ac:dyDescent="0.2">
      <c r="A39" s="19" t="s">
        <v>11</v>
      </c>
      <c r="B39" s="18">
        <v>0.63974840513324904</v>
      </c>
      <c r="C39" s="18">
        <v>0.59051194725592104</v>
      </c>
      <c r="D39" s="18">
        <v>0.77051194725592098</v>
      </c>
    </row>
    <row r="40" spans="1:17" x14ac:dyDescent="0.2">
      <c r="A40" s="19" t="s">
        <v>12</v>
      </c>
      <c r="B40" s="18">
        <v>0.46456095221362198</v>
      </c>
      <c r="C40" s="18">
        <v>0.55789062624052599</v>
      </c>
      <c r="D40" s="18">
        <v>0.78820471678870296</v>
      </c>
    </row>
    <row r="41" spans="1:17" ht="17" thickBot="1" x14ac:dyDescent="0.25">
      <c r="A41" s="16" t="s">
        <v>13</v>
      </c>
      <c r="B41" s="20">
        <v>0.44437382449739699</v>
      </c>
      <c r="C41" s="20">
        <v>0.68523934467041403</v>
      </c>
      <c r="D41" s="20">
        <v>0.68369977342358301</v>
      </c>
    </row>
    <row r="42" spans="1:17" x14ac:dyDescent="0.2">
      <c r="H42" s="21">
        <v>-15.33</v>
      </c>
      <c r="I42" s="22">
        <v>1</v>
      </c>
      <c r="J42" s="22">
        <v>2</v>
      </c>
      <c r="K42" s="22">
        <v>3</v>
      </c>
      <c r="L42" s="22">
        <v>4</v>
      </c>
      <c r="M42" s="22">
        <v>5</v>
      </c>
      <c r="N42" s="22">
        <v>6</v>
      </c>
      <c r="O42" s="22">
        <v>7</v>
      </c>
      <c r="P42" s="22">
        <v>8</v>
      </c>
      <c r="Q42" s="23">
        <v>9</v>
      </c>
    </row>
    <row r="43" spans="1:17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H43" s="9" t="s">
        <v>28</v>
      </c>
      <c r="I43">
        <v>0.91</v>
      </c>
      <c r="J43">
        <v>1.1000000000000001</v>
      </c>
      <c r="K43">
        <v>1.66</v>
      </c>
      <c r="L43">
        <v>1.71</v>
      </c>
      <c r="M43">
        <v>2.69</v>
      </c>
      <c r="N43">
        <v>3.7</v>
      </c>
      <c r="O43">
        <v>1.3</v>
      </c>
      <c r="P43">
        <v>2.41</v>
      </c>
      <c r="Q43" s="10">
        <v>2.97</v>
      </c>
    </row>
    <row r="44" spans="1:17" x14ac:dyDescent="0.2">
      <c r="A44">
        <v>0.90999999999996817</v>
      </c>
      <c r="B44">
        <v>-0.58963230086200014</v>
      </c>
      <c r="C44">
        <v>-0.66630262683499986</v>
      </c>
      <c r="D44">
        <v>-0.74487032665058983</v>
      </c>
      <c r="E44">
        <f>-A44</f>
        <v>-0.90999999999996817</v>
      </c>
      <c r="H44" s="9" t="s">
        <v>33</v>
      </c>
      <c r="I44">
        <v>-0.59</v>
      </c>
      <c r="J44">
        <v>-0.59</v>
      </c>
      <c r="K44">
        <v>-1.59</v>
      </c>
      <c r="L44">
        <v>-1.04</v>
      </c>
      <c r="M44">
        <v>-2.1</v>
      </c>
      <c r="N44">
        <v>-2.71</v>
      </c>
      <c r="O44">
        <v>-0.66</v>
      </c>
      <c r="P44">
        <v>-1.94</v>
      </c>
      <c r="Q44" s="10">
        <v>-2.52</v>
      </c>
    </row>
    <row r="45" spans="1:17" ht="17" thickBot="1" x14ac:dyDescent="0.25">
      <c r="A45">
        <v>1.1000000000000227</v>
      </c>
      <c r="B45">
        <v>-0.77218492381750004</v>
      </c>
      <c r="C45">
        <v>-0.67885524979040035</v>
      </c>
      <c r="D45">
        <v>-0.65694078698140856</v>
      </c>
      <c r="E45">
        <f t="shared" ref="E45:E52" si="4">-A45</f>
        <v>-1.1000000000000227</v>
      </c>
      <c r="H45" s="6" t="s">
        <v>34</v>
      </c>
      <c r="I45" s="7">
        <f>I43+I44</f>
        <v>0.32000000000000006</v>
      </c>
      <c r="J45" s="7">
        <f t="shared" ref="J45:Q45" si="5">J43+J44</f>
        <v>0.51000000000000012</v>
      </c>
      <c r="K45" s="7">
        <f t="shared" si="5"/>
        <v>6.999999999999984E-2</v>
      </c>
      <c r="L45" s="7">
        <f t="shared" si="5"/>
        <v>0.66999999999999993</v>
      </c>
      <c r="M45" s="7">
        <f t="shared" si="5"/>
        <v>0.58999999999999986</v>
      </c>
      <c r="N45" s="7">
        <f t="shared" si="5"/>
        <v>0.99000000000000021</v>
      </c>
      <c r="O45" s="7">
        <f t="shared" si="5"/>
        <v>0.64</v>
      </c>
      <c r="P45" s="7">
        <f t="shared" si="5"/>
        <v>0.4700000000000002</v>
      </c>
      <c r="Q45" s="7">
        <f t="shared" si="5"/>
        <v>0.45000000000000018</v>
      </c>
    </row>
    <row r="46" spans="1:17" ht="17" thickBot="1" x14ac:dyDescent="0.25">
      <c r="A46">
        <v>1.6599999999999682</v>
      </c>
      <c r="B46">
        <v>-1.5944892899536995</v>
      </c>
      <c r="C46">
        <v>-1.5011596159265999</v>
      </c>
      <c r="D46">
        <v>-1.3580544371887999</v>
      </c>
      <c r="E46">
        <f t="shared" si="4"/>
        <v>-1.6599999999999682</v>
      </c>
      <c r="H46" s="9"/>
      <c r="Q46" s="10"/>
    </row>
    <row r="47" spans="1:17" x14ac:dyDescent="0.2">
      <c r="A47">
        <v>1.7119700000000648</v>
      </c>
      <c r="B47">
        <v>-1.0397087491853991</v>
      </c>
      <c r="C47">
        <v>-1.0447737464011002</v>
      </c>
      <c r="D47">
        <v>-1.0134431530035499</v>
      </c>
      <c r="E47">
        <f t="shared" si="4"/>
        <v>-1.7119700000000648</v>
      </c>
      <c r="H47" s="21">
        <v>-15.5</v>
      </c>
      <c r="I47" s="22">
        <v>1</v>
      </c>
      <c r="J47" s="22">
        <v>2</v>
      </c>
      <c r="K47" s="22">
        <v>3</v>
      </c>
      <c r="L47" s="22">
        <v>4</v>
      </c>
      <c r="M47" s="22">
        <v>5</v>
      </c>
      <c r="N47" s="22">
        <v>6</v>
      </c>
      <c r="O47" s="22">
        <v>7</v>
      </c>
      <c r="P47" s="22">
        <v>8</v>
      </c>
      <c r="Q47" s="23">
        <v>9</v>
      </c>
    </row>
    <row r="48" spans="1:17" x14ac:dyDescent="0.2">
      <c r="A48">
        <v>2.6900000000000546</v>
      </c>
      <c r="B48">
        <v>-2.1038365465821993</v>
      </c>
      <c r="C48">
        <v>-2.0105068725552009</v>
      </c>
      <c r="D48">
        <v>-1.8502938654369991</v>
      </c>
      <c r="E48">
        <f t="shared" si="4"/>
        <v>-2.6900000000000546</v>
      </c>
      <c r="H48" s="9" t="s">
        <v>28</v>
      </c>
      <c r="I48">
        <v>0.91</v>
      </c>
      <c r="J48">
        <v>1.1000000000000001</v>
      </c>
      <c r="K48">
        <v>1.66</v>
      </c>
      <c r="L48">
        <v>1.71</v>
      </c>
      <c r="M48">
        <v>2.69</v>
      </c>
      <c r="N48">
        <v>3.7</v>
      </c>
      <c r="O48">
        <v>1.3</v>
      </c>
      <c r="P48">
        <v>2.41</v>
      </c>
      <c r="Q48" s="10">
        <v>2.97</v>
      </c>
    </row>
    <row r="49" spans="1:17" x14ac:dyDescent="0.2">
      <c r="A49">
        <v>3.7000000000000455</v>
      </c>
      <c r="B49">
        <v>-2.7063945533287015</v>
      </c>
      <c r="C49">
        <v>-2.7047017227175001</v>
      </c>
      <c r="D49">
        <v>-2.7047017227174983</v>
      </c>
      <c r="E49">
        <f t="shared" si="4"/>
        <v>-3.7000000000000455</v>
      </c>
      <c r="H49" s="9" t="s">
        <v>33</v>
      </c>
      <c r="I49" s="2">
        <v>-0.66630262683499986</v>
      </c>
      <c r="J49" s="2">
        <v>-0.67885524979040035</v>
      </c>
      <c r="K49" s="2">
        <v>-1.5011596159265999</v>
      </c>
      <c r="L49" s="2">
        <v>-1.0447737464011002</v>
      </c>
      <c r="M49" s="2">
        <v>-2.0105068725552009</v>
      </c>
      <c r="N49" s="2">
        <v>-2.7047017227175001</v>
      </c>
      <c r="O49" s="2">
        <v>-0.70848805274400029</v>
      </c>
      <c r="P49" s="2">
        <v>-1.8501093737594001</v>
      </c>
      <c r="Q49" s="11">
        <v>-2.2817606553294993</v>
      </c>
    </row>
    <row r="50" spans="1:17" ht="17" thickBot="1" x14ac:dyDescent="0.25">
      <c r="A50">
        <v>1.3025800000000656</v>
      </c>
      <c r="B50">
        <v>-0.65925159486689999</v>
      </c>
      <c r="C50">
        <v>-0.70848805274400029</v>
      </c>
      <c r="D50">
        <v>-0.52848805274402899</v>
      </c>
      <c r="E50">
        <f t="shared" si="4"/>
        <v>-1.3025800000000656</v>
      </c>
      <c r="H50" s="6" t="s">
        <v>34</v>
      </c>
      <c r="I50" s="12">
        <f>I48+I49</f>
        <v>0.24369737316500018</v>
      </c>
      <c r="J50" s="12">
        <f t="shared" ref="J50:Q50" si="6">J48+J49</f>
        <v>0.42114475020959974</v>
      </c>
      <c r="K50" s="12">
        <f t="shared" si="6"/>
        <v>0.15884038407340006</v>
      </c>
      <c r="L50" s="12">
        <f t="shared" si="6"/>
        <v>0.66522625359889975</v>
      </c>
      <c r="M50" s="12">
        <f t="shared" si="6"/>
        <v>0.67949312744479906</v>
      </c>
      <c r="N50" s="12">
        <f t="shared" si="6"/>
        <v>0.99529827728250009</v>
      </c>
      <c r="O50" s="12">
        <f t="shared" si="6"/>
        <v>0.59151194725599976</v>
      </c>
      <c r="P50" s="12">
        <f t="shared" si="6"/>
        <v>0.55989062624060004</v>
      </c>
      <c r="Q50" s="12">
        <f t="shared" si="6"/>
        <v>0.68823934467050085</v>
      </c>
    </row>
    <row r="51" spans="1:17" ht="17" thickBot="1" x14ac:dyDescent="0.25">
      <c r="A51">
        <v>2.41111000000007</v>
      </c>
      <c r="B51">
        <v>-1.9434390477863008</v>
      </c>
      <c r="C51">
        <v>-1.8501093737594001</v>
      </c>
      <c r="D51">
        <v>-1.6197952832112588</v>
      </c>
      <c r="E51">
        <f t="shared" si="4"/>
        <v>-2.41111000000007</v>
      </c>
      <c r="H51" s="9"/>
      <c r="Q51" s="10"/>
    </row>
    <row r="52" spans="1:17" x14ac:dyDescent="0.2">
      <c r="A52">
        <v>2.9685199999999909</v>
      </c>
      <c r="B52">
        <v>-2.5226261755025998</v>
      </c>
      <c r="C52">
        <v>-2.2817606553294993</v>
      </c>
      <c r="D52">
        <v>-2.2833002265762996</v>
      </c>
      <c r="E52">
        <f t="shared" si="4"/>
        <v>-2.9685199999999909</v>
      </c>
      <c r="H52" s="21">
        <v>-15.68</v>
      </c>
      <c r="I52" s="22">
        <v>1</v>
      </c>
      <c r="J52" s="22">
        <v>2</v>
      </c>
      <c r="K52" s="22">
        <v>3</v>
      </c>
      <c r="L52" s="22">
        <v>4</v>
      </c>
      <c r="M52" s="22">
        <v>5</v>
      </c>
      <c r="N52" s="22">
        <v>6</v>
      </c>
      <c r="O52" s="22">
        <v>7</v>
      </c>
      <c r="P52" s="22">
        <v>8</v>
      </c>
      <c r="Q52" s="23">
        <v>9</v>
      </c>
    </row>
    <row r="53" spans="1:17" x14ac:dyDescent="0.2">
      <c r="H53" s="9" t="s">
        <v>28</v>
      </c>
      <c r="I53">
        <v>0.91</v>
      </c>
      <c r="J53">
        <v>1.1000000000000001</v>
      </c>
      <c r="K53">
        <v>1.66</v>
      </c>
      <c r="L53">
        <v>1.71</v>
      </c>
      <c r="M53">
        <v>2.69</v>
      </c>
      <c r="N53">
        <v>3.7</v>
      </c>
      <c r="O53">
        <v>1.3</v>
      </c>
      <c r="P53">
        <v>2.41</v>
      </c>
      <c r="Q53" s="10">
        <v>2.97</v>
      </c>
    </row>
    <row r="54" spans="1:17" x14ac:dyDescent="0.2">
      <c r="H54" s="9" t="s">
        <v>33</v>
      </c>
      <c r="I54" s="2">
        <v>-0.74487032665058983</v>
      </c>
      <c r="J54" s="2">
        <v>-0.65694078698140856</v>
      </c>
      <c r="K54" s="2">
        <v>-1.3580544371887999</v>
      </c>
      <c r="L54" s="2">
        <v>-1.0134431530035499</v>
      </c>
      <c r="M54" s="2">
        <v>-1.8502938654369991</v>
      </c>
      <c r="N54" s="2">
        <v>-2.7047017227174983</v>
      </c>
      <c r="O54" s="2">
        <v>-0.52848805274402899</v>
      </c>
      <c r="P54" s="2">
        <f>J27</f>
        <v>-1.5309050373248283</v>
      </c>
      <c r="Q54" s="11">
        <f>J28</f>
        <v>-2.2084311370428988</v>
      </c>
    </row>
    <row r="55" spans="1:17" ht="17" thickBot="1" x14ac:dyDescent="0.25">
      <c r="H55" s="6" t="s">
        <v>34</v>
      </c>
      <c r="I55" s="12">
        <f>I53+I54</f>
        <v>0.1651296733494102</v>
      </c>
      <c r="J55" s="12">
        <f t="shared" ref="J55:Q55" si="7">J53+J54</f>
        <v>0.44305921301859152</v>
      </c>
      <c r="K55" s="12">
        <f t="shared" si="7"/>
        <v>0.3019455628112</v>
      </c>
      <c r="L55" s="12">
        <f t="shared" si="7"/>
        <v>0.69655684699645004</v>
      </c>
      <c r="M55" s="12">
        <f t="shared" si="7"/>
        <v>0.83970613456300081</v>
      </c>
      <c r="N55" s="12">
        <f t="shared" si="7"/>
        <v>0.99529827728250186</v>
      </c>
      <c r="O55" s="12">
        <f t="shared" si="7"/>
        <v>0.77151194725597105</v>
      </c>
      <c r="P55" s="12">
        <f t="shared" si="7"/>
        <v>0.87909496267517184</v>
      </c>
      <c r="Q55" s="12">
        <f t="shared" si="7"/>
        <v>0.76156886295710136</v>
      </c>
    </row>
    <row r="58" spans="1:17" x14ac:dyDescent="0.2">
      <c r="A58" t="s">
        <v>28</v>
      </c>
      <c r="B58" t="s">
        <v>35</v>
      </c>
      <c r="C58" t="s">
        <v>33</v>
      </c>
      <c r="D58" t="s">
        <v>36</v>
      </c>
    </row>
    <row r="59" spans="1:17" x14ac:dyDescent="0.2">
      <c r="A59">
        <v>0.90999999999996817</v>
      </c>
      <c r="B59">
        <v>0</v>
      </c>
      <c r="C59">
        <v>-0.58963230086200014</v>
      </c>
      <c r="D59">
        <v>-15.33</v>
      </c>
      <c r="F59">
        <v>0.90999999999996817</v>
      </c>
      <c r="G59" t="s">
        <v>37</v>
      </c>
      <c r="I59">
        <v>0.90999999999996817</v>
      </c>
      <c r="J59" t="s">
        <v>37</v>
      </c>
    </row>
    <row r="60" spans="1:17" x14ac:dyDescent="0.2">
      <c r="A60">
        <v>1.1000000000000227</v>
      </c>
      <c r="B60">
        <v>1</v>
      </c>
      <c r="C60">
        <v>-0.77218492381750004</v>
      </c>
      <c r="D60">
        <v>-15.33</v>
      </c>
      <c r="F60">
        <v>1.1000000000000227</v>
      </c>
      <c r="G60" t="s">
        <v>38</v>
      </c>
      <c r="I60">
        <v>1.1000000000000227</v>
      </c>
      <c r="J60" t="s">
        <v>38</v>
      </c>
    </row>
    <row r="61" spans="1:17" x14ac:dyDescent="0.2">
      <c r="A61">
        <v>1.6599999999999682</v>
      </c>
      <c r="B61">
        <v>2</v>
      </c>
      <c r="C61">
        <v>-1.5944892899536995</v>
      </c>
      <c r="D61">
        <v>-15.33</v>
      </c>
      <c r="F61">
        <v>1.3025800000000656</v>
      </c>
      <c r="G61" t="s">
        <v>39</v>
      </c>
      <c r="I61">
        <v>1.6599999999999682</v>
      </c>
      <c r="J61" t="s">
        <v>40</v>
      </c>
    </row>
    <row r="62" spans="1:17" x14ac:dyDescent="0.2">
      <c r="A62">
        <v>1.7119700000000648</v>
      </c>
      <c r="B62">
        <v>3</v>
      </c>
      <c r="C62">
        <v>-1.0397087491853991</v>
      </c>
      <c r="D62">
        <v>-15.33</v>
      </c>
      <c r="F62">
        <v>1.6599999999999682</v>
      </c>
      <c r="G62" t="s">
        <v>40</v>
      </c>
      <c r="I62">
        <v>1.7119700000000648</v>
      </c>
      <c r="J62" t="s">
        <v>41</v>
      </c>
    </row>
    <row r="63" spans="1:17" x14ac:dyDescent="0.2">
      <c r="A63">
        <v>2.6900000000000546</v>
      </c>
      <c r="B63">
        <v>4</v>
      </c>
      <c r="C63">
        <v>-2.1038365465821993</v>
      </c>
      <c r="D63">
        <v>-15.33</v>
      </c>
      <c r="F63">
        <v>1.7119700000000648</v>
      </c>
      <c r="G63" t="s">
        <v>41</v>
      </c>
      <c r="I63">
        <v>2.6900000000000546</v>
      </c>
      <c r="J63" t="s">
        <v>42</v>
      </c>
    </row>
    <row r="64" spans="1:17" x14ac:dyDescent="0.2">
      <c r="A64">
        <v>3.7000000000000455</v>
      </c>
      <c r="B64">
        <v>5</v>
      </c>
      <c r="C64">
        <v>-2.7063945533287015</v>
      </c>
      <c r="D64">
        <v>-15.33</v>
      </c>
      <c r="F64">
        <v>2.41111000000007</v>
      </c>
      <c r="G64" t="s">
        <v>43</v>
      </c>
      <c r="I64">
        <v>3.7000000000000455</v>
      </c>
      <c r="J64" t="s">
        <v>44</v>
      </c>
    </row>
    <row r="65" spans="1:10" x14ac:dyDescent="0.2">
      <c r="A65">
        <v>1.3025800000000656</v>
      </c>
      <c r="B65">
        <v>6</v>
      </c>
      <c r="C65">
        <v>-0.65925159486689999</v>
      </c>
      <c r="D65">
        <v>-15.33</v>
      </c>
      <c r="F65">
        <v>2.6900000000000546</v>
      </c>
      <c r="G65" t="s">
        <v>42</v>
      </c>
      <c r="I65">
        <v>1.3025800000000656</v>
      </c>
      <c r="J65" t="s">
        <v>39</v>
      </c>
    </row>
    <row r="66" spans="1:10" x14ac:dyDescent="0.2">
      <c r="A66">
        <v>2.41111000000007</v>
      </c>
      <c r="B66">
        <v>7</v>
      </c>
      <c r="C66">
        <v>-1.9434390477863008</v>
      </c>
      <c r="D66">
        <v>-15.33</v>
      </c>
      <c r="F66">
        <v>2.9685199999999909</v>
      </c>
      <c r="G66" t="s">
        <v>45</v>
      </c>
      <c r="I66">
        <v>2.41111000000007</v>
      </c>
      <c r="J66" t="s">
        <v>43</v>
      </c>
    </row>
    <row r="67" spans="1:10" x14ac:dyDescent="0.2">
      <c r="A67">
        <v>2.9685199999999909</v>
      </c>
      <c r="B67">
        <v>8</v>
      </c>
      <c r="C67">
        <v>-2.5226261755025998</v>
      </c>
      <c r="D67">
        <v>-15.33</v>
      </c>
      <c r="F67">
        <v>3.7000000000000455</v>
      </c>
      <c r="G67" t="s">
        <v>44</v>
      </c>
      <c r="I67">
        <v>2.9685199999999909</v>
      </c>
      <c r="J67" t="s">
        <v>45</v>
      </c>
    </row>
    <row r="68" spans="1:10" x14ac:dyDescent="0.2">
      <c r="A68">
        <v>0.90999999999996817</v>
      </c>
      <c r="B68">
        <v>0</v>
      </c>
      <c r="C68">
        <v>-0.66630262683499986</v>
      </c>
      <c r="D68">
        <v>-15.5</v>
      </c>
    </row>
    <row r="69" spans="1:10" x14ac:dyDescent="0.2">
      <c r="A69">
        <v>1.1000000000000227</v>
      </c>
      <c r="B69">
        <v>1</v>
      </c>
      <c r="C69">
        <v>-0.67885524979040035</v>
      </c>
      <c r="D69">
        <v>-15.5</v>
      </c>
    </row>
    <row r="70" spans="1:10" x14ac:dyDescent="0.2">
      <c r="A70">
        <v>1.6599999999999682</v>
      </c>
      <c r="B70">
        <v>2</v>
      </c>
      <c r="C70">
        <v>-1.5011596159265999</v>
      </c>
      <c r="D70">
        <v>-15.5</v>
      </c>
    </row>
    <row r="71" spans="1:10" x14ac:dyDescent="0.2">
      <c r="A71">
        <v>1.7119700000000648</v>
      </c>
      <c r="B71">
        <v>3</v>
      </c>
      <c r="C71">
        <v>-1.0447737464011002</v>
      </c>
      <c r="D71">
        <v>-15.5</v>
      </c>
    </row>
    <row r="72" spans="1:10" x14ac:dyDescent="0.2">
      <c r="A72">
        <v>2.6900000000000546</v>
      </c>
      <c r="B72">
        <v>4</v>
      </c>
      <c r="C72">
        <v>-2.0105068725552009</v>
      </c>
      <c r="D72">
        <v>-15.5</v>
      </c>
    </row>
    <row r="73" spans="1:10" x14ac:dyDescent="0.2">
      <c r="A73">
        <v>3.7000000000000455</v>
      </c>
      <c r="B73">
        <v>5</v>
      </c>
      <c r="C73">
        <v>-2.7047017227175001</v>
      </c>
      <c r="D73">
        <v>-15.5</v>
      </c>
    </row>
    <row r="74" spans="1:10" x14ac:dyDescent="0.2">
      <c r="A74">
        <v>1.3025800000000656</v>
      </c>
      <c r="B74">
        <v>6</v>
      </c>
      <c r="C74">
        <v>-0.70848805274400029</v>
      </c>
      <c r="D74">
        <v>-15.5</v>
      </c>
    </row>
    <row r="75" spans="1:10" x14ac:dyDescent="0.2">
      <c r="A75">
        <v>2.41111000000007</v>
      </c>
      <c r="B75">
        <v>7</v>
      </c>
      <c r="C75">
        <v>-1.8501093737594001</v>
      </c>
      <c r="D75">
        <v>-15.5</v>
      </c>
    </row>
    <row r="76" spans="1:10" x14ac:dyDescent="0.2">
      <c r="A76">
        <v>2.9685199999999909</v>
      </c>
      <c r="B76">
        <v>8</v>
      </c>
      <c r="C76">
        <v>-2.2817606553294993</v>
      </c>
      <c r="D76">
        <v>-15.5</v>
      </c>
    </row>
    <row r="77" spans="1:10" x14ac:dyDescent="0.2">
      <c r="A77">
        <v>0.90999999999996817</v>
      </c>
      <c r="B77">
        <v>0</v>
      </c>
      <c r="C77">
        <v>-0.74487032665058983</v>
      </c>
      <c r="D77">
        <v>-15.68</v>
      </c>
    </row>
    <row r="78" spans="1:10" x14ac:dyDescent="0.2">
      <c r="A78">
        <v>1.1000000000000227</v>
      </c>
      <c r="B78">
        <v>1</v>
      </c>
      <c r="C78">
        <v>-0.65694078698140856</v>
      </c>
      <c r="D78">
        <v>-15.68</v>
      </c>
    </row>
    <row r="79" spans="1:10" x14ac:dyDescent="0.2">
      <c r="A79">
        <v>1.6599999999999682</v>
      </c>
      <c r="B79">
        <v>2</v>
      </c>
      <c r="C79">
        <v>-1.3580544371887999</v>
      </c>
      <c r="D79">
        <v>-15.68</v>
      </c>
    </row>
    <row r="80" spans="1:10" x14ac:dyDescent="0.2">
      <c r="A80">
        <v>1.7119700000000648</v>
      </c>
      <c r="B80">
        <v>3</v>
      </c>
      <c r="C80">
        <v>-1.0134431530035499</v>
      </c>
      <c r="D80">
        <v>-15.68</v>
      </c>
    </row>
    <row r="81" spans="1:4" x14ac:dyDescent="0.2">
      <c r="A81">
        <v>2.6900000000000546</v>
      </c>
      <c r="B81">
        <v>4</v>
      </c>
      <c r="C81">
        <v>-1.8502938654369991</v>
      </c>
      <c r="D81">
        <v>-15.68</v>
      </c>
    </row>
    <row r="82" spans="1:4" x14ac:dyDescent="0.2">
      <c r="A82">
        <v>3.7000000000000455</v>
      </c>
      <c r="B82">
        <v>5</v>
      </c>
      <c r="C82">
        <v>-2.7047017227174983</v>
      </c>
      <c r="D82">
        <v>-15.68</v>
      </c>
    </row>
    <row r="83" spans="1:4" x14ac:dyDescent="0.2">
      <c r="A83">
        <v>1.3025800000000656</v>
      </c>
      <c r="B83">
        <v>6</v>
      </c>
      <c r="C83">
        <v>-0.52848805274402899</v>
      </c>
      <c r="D83">
        <v>-15.68</v>
      </c>
    </row>
    <row r="84" spans="1:4" x14ac:dyDescent="0.2">
      <c r="A84">
        <v>2.41111000000007</v>
      </c>
      <c r="B84">
        <v>7</v>
      </c>
      <c r="C84">
        <v>-1.6197952832112588</v>
      </c>
      <c r="D84">
        <v>-15.68</v>
      </c>
    </row>
    <row r="85" spans="1:4" x14ac:dyDescent="0.2">
      <c r="A85">
        <v>2.9685199999999909</v>
      </c>
      <c r="B85">
        <v>8</v>
      </c>
      <c r="C85">
        <v>-2.2833002265762996</v>
      </c>
      <c r="D85">
        <v>-15.68</v>
      </c>
    </row>
  </sheetData>
  <mergeCells count="3">
    <mergeCell ref="B17:D17"/>
    <mergeCell ref="E17:G17"/>
    <mergeCell ref="H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AEAC-3C78-7341-8FDF-A1100950133E}">
  <dimension ref="A1:O7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t="s">
        <v>0</v>
      </c>
      <c r="B1">
        <v>-6.0590000000000002</v>
      </c>
    </row>
    <row r="2" spans="1:4" x14ac:dyDescent="0.2">
      <c r="A2" t="s">
        <v>1</v>
      </c>
      <c r="B2">
        <v>-15.33</v>
      </c>
      <c r="C2">
        <v>-15.5</v>
      </c>
      <c r="D2">
        <v>-15.68</v>
      </c>
    </row>
    <row r="4" spans="1:4" x14ac:dyDescent="0.2">
      <c r="D4" t="s">
        <v>3</v>
      </c>
    </row>
    <row r="5" spans="1:4" x14ac:dyDescent="0.2">
      <c r="A5" t="s">
        <v>4</v>
      </c>
      <c r="C5" s="2">
        <v>-787.83308</v>
      </c>
    </row>
    <row r="6" spans="1:4" x14ac:dyDescent="0.2">
      <c r="A6" s="24" t="s">
        <v>46</v>
      </c>
      <c r="B6" t="s">
        <v>47</v>
      </c>
      <c r="C6" s="2">
        <v>-787.29417999999998</v>
      </c>
      <c r="D6" s="2">
        <f>C6-C$5</f>
        <v>0.53890000000001237</v>
      </c>
    </row>
    <row r="7" spans="1:4" x14ac:dyDescent="0.2">
      <c r="A7" s="24"/>
      <c r="B7" t="s">
        <v>48</v>
      </c>
      <c r="C7" s="2">
        <v>-787.31723</v>
      </c>
      <c r="D7" s="2">
        <f t="shared" ref="D7:D11" si="0">C7-C$5</f>
        <v>0.51585000000000036</v>
      </c>
    </row>
    <row r="8" spans="1:4" x14ac:dyDescent="0.2">
      <c r="A8" s="24"/>
      <c r="B8" t="s">
        <v>49</v>
      </c>
      <c r="C8" s="2">
        <v>-787.16062999999997</v>
      </c>
      <c r="D8" s="2">
        <f t="shared" si="0"/>
        <v>0.67245000000002619</v>
      </c>
    </row>
    <row r="9" spans="1:4" x14ac:dyDescent="0.2">
      <c r="A9" s="24" t="s">
        <v>50</v>
      </c>
      <c r="B9" t="s">
        <v>47</v>
      </c>
      <c r="C9" s="2">
        <v>-786.31322999999998</v>
      </c>
      <c r="D9" s="2">
        <f t="shared" si="0"/>
        <v>1.5198500000000195</v>
      </c>
    </row>
    <row r="10" spans="1:4" x14ac:dyDescent="0.2">
      <c r="A10" s="24"/>
      <c r="B10" t="s">
        <v>48</v>
      </c>
      <c r="C10" s="2">
        <v>-785.50932</v>
      </c>
      <c r="D10" s="2">
        <f t="shared" si="0"/>
        <v>2.3237599999999929</v>
      </c>
    </row>
    <row r="11" spans="1:4" x14ac:dyDescent="0.2">
      <c r="A11" s="24"/>
      <c r="B11" t="s">
        <v>49</v>
      </c>
      <c r="C11" s="2">
        <v>-784.84385999999995</v>
      </c>
      <c r="D11" s="2">
        <f t="shared" si="0"/>
        <v>2.9892200000000457</v>
      </c>
    </row>
    <row r="12" spans="1:4" x14ac:dyDescent="0.2">
      <c r="A12" t="s">
        <v>51</v>
      </c>
      <c r="B12" t="s">
        <v>47</v>
      </c>
      <c r="C12" s="2">
        <v>-792.52454</v>
      </c>
      <c r="D12" s="2">
        <f>C12-C5-B1</f>
        <v>1.3675399999999938</v>
      </c>
    </row>
    <row r="13" spans="1:4" x14ac:dyDescent="0.2">
      <c r="B13" t="s">
        <v>48</v>
      </c>
      <c r="C13" s="2">
        <v>-797.69518000000005</v>
      </c>
      <c r="D13" s="2">
        <f>C13-C5-2*B1</f>
        <v>2.2558999999999454</v>
      </c>
    </row>
    <row r="14" spans="1:4" x14ac:dyDescent="0.2">
      <c r="B14" t="s">
        <v>49</v>
      </c>
      <c r="C14" s="2">
        <v>-803.00720000000001</v>
      </c>
      <c r="D14" s="2">
        <f>C14-C5-3*B1</f>
        <v>3.0028799999999833</v>
      </c>
    </row>
    <row r="16" spans="1:4" ht="17" thickBot="1" x14ac:dyDescent="0.25">
      <c r="A16" t="s">
        <v>14</v>
      </c>
    </row>
    <row r="17" spans="1:15" x14ac:dyDescent="0.2">
      <c r="B17" s="3">
        <v>-15.33</v>
      </c>
      <c r="C17" s="4"/>
      <c r="D17" s="5"/>
      <c r="E17" s="3">
        <v>-15.5</v>
      </c>
      <c r="F17" s="4"/>
      <c r="G17" s="5"/>
      <c r="H17" s="3">
        <v>-15.68</v>
      </c>
      <c r="I17" s="4"/>
      <c r="J17" s="5"/>
      <c r="M17" t="s">
        <v>15</v>
      </c>
    </row>
    <row r="18" spans="1:15" ht="17" thickBot="1" x14ac:dyDescent="0.25">
      <c r="B18" s="6" t="s">
        <v>16</v>
      </c>
      <c r="C18" s="7" t="s">
        <v>17</v>
      </c>
      <c r="D18" s="8" t="s">
        <v>18</v>
      </c>
      <c r="E18" s="6" t="s">
        <v>16</v>
      </c>
      <c r="F18" s="7" t="s">
        <v>17</v>
      </c>
      <c r="G18" s="8" t="s">
        <v>18</v>
      </c>
      <c r="H18" s="6" t="s">
        <v>16</v>
      </c>
      <c r="I18" s="7" t="s">
        <v>17</v>
      </c>
      <c r="J18" s="8" t="s">
        <v>18</v>
      </c>
      <c r="L18" t="s">
        <v>19</v>
      </c>
      <c r="M18">
        <v>450</v>
      </c>
      <c r="N18">
        <v>0.5</v>
      </c>
      <c r="O18">
        <v>6.9999999999999999E-4</v>
      </c>
    </row>
    <row r="19" spans="1:15" x14ac:dyDescent="0.2">
      <c r="A19" t="s">
        <v>4</v>
      </c>
      <c r="B19" s="21">
        <v>26</v>
      </c>
      <c r="C19" s="25">
        <v>-17.711567585043099</v>
      </c>
      <c r="D19" s="23"/>
      <c r="E19" s="21">
        <v>24</v>
      </c>
      <c r="F19" s="25">
        <v>-13.6306906683945</v>
      </c>
      <c r="G19" s="23"/>
      <c r="H19" s="21">
        <v>20</v>
      </c>
      <c r="I19" s="25">
        <v>-9.7666894100220798</v>
      </c>
      <c r="J19" s="23"/>
      <c r="L19" t="s">
        <v>20</v>
      </c>
      <c r="M19" s="21">
        <v>26</v>
      </c>
      <c r="N19" s="21">
        <v>24</v>
      </c>
      <c r="O19" s="21">
        <v>20</v>
      </c>
    </row>
    <row r="20" spans="1:15" x14ac:dyDescent="0.2">
      <c r="A20" t="s">
        <v>5</v>
      </c>
      <c r="B20" s="9">
        <v>25</v>
      </c>
      <c r="C20" s="2">
        <v>-18.459112863371899</v>
      </c>
      <c r="D20" s="11">
        <f>C20-C$19</f>
        <v>-0.74754527832880058</v>
      </c>
      <c r="E20" s="9">
        <v>22</v>
      </c>
      <c r="F20" s="2">
        <v>-14.5283227594532</v>
      </c>
      <c r="G20" s="11">
        <f>F20-F$19</f>
        <v>-0.8976320910586999</v>
      </c>
      <c r="H20" s="9">
        <v>22</v>
      </c>
      <c r="I20" s="2">
        <v>-10.5683227594531</v>
      </c>
      <c r="J20" s="11">
        <f>I20-I$19</f>
        <v>-0.80163334943101994</v>
      </c>
      <c r="L20" t="s">
        <v>21</v>
      </c>
      <c r="M20" s="9">
        <v>25</v>
      </c>
      <c r="N20" s="9">
        <v>22</v>
      </c>
      <c r="O20" s="9">
        <v>22</v>
      </c>
    </row>
    <row r="21" spans="1:15" x14ac:dyDescent="0.2">
      <c r="A21" t="s">
        <v>6</v>
      </c>
      <c r="B21" s="9">
        <v>25</v>
      </c>
      <c r="C21" s="2">
        <v>-18.5009495826408</v>
      </c>
      <c r="D21" s="11">
        <f t="shared" ref="D21:D28" si="1">C21-C$19</f>
        <v>-0.789381997597701</v>
      </c>
      <c r="E21" s="9">
        <v>22</v>
      </c>
      <c r="F21" s="2">
        <v>-14.4958639686261</v>
      </c>
      <c r="G21" s="11">
        <f t="shared" ref="G21:G28" si="2">F21-F$19</f>
        <v>-0.8651733002316</v>
      </c>
      <c r="H21" s="9">
        <v>20</v>
      </c>
      <c r="I21" s="2">
        <v>-10.8392253355773</v>
      </c>
      <c r="J21" s="11">
        <f t="shared" ref="J21:J28" si="3">I21-I$19</f>
        <v>-1.0725359255552203</v>
      </c>
      <c r="L21" t="s">
        <v>22</v>
      </c>
      <c r="M21" s="9">
        <v>25</v>
      </c>
      <c r="N21" s="9">
        <v>22</v>
      </c>
      <c r="O21" s="9">
        <v>20</v>
      </c>
    </row>
    <row r="22" spans="1:15" x14ac:dyDescent="0.2">
      <c r="A22" t="s">
        <v>7</v>
      </c>
      <c r="B22" s="9">
        <v>24</v>
      </c>
      <c r="C22" s="2">
        <v>-18.620133668182799</v>
      </c>
      <c r="D22" s="11">
        <f t="shared" si="1"/>
        <v>-0.9085660831397</v>
      </c>
      <c r="E22" s="9">
        <v>22</v>
      </c>
      <c r="F22" s="2">
        <v>-14.682716448795899</v>
      </c>
      <c r="G22" s="11">
        <f t="shared" si="2"/>
        <v>-1.052025780401399</v>
      </c>
      <c r="H22" s="9">
        <v>20</v>
      </c>
      <c r="I22" s="2">
        <v>-10.7227164487959</v>
      </c>
      <c r="J22" s="11">
        <f t="shared" si="3"/>
        <v>-0.95602703877382034</v>
      </c>
      <c r="L22" t="s">
        <v>23</v>
      </c>
      <c r="M22" s="9">
        <v>24</v>
      </c>
      <c r="N22" s="9">
        <v>22</v>
      </c>
      <c r="O22" s="9">
        <v>20</v>
      </c>
    </row>
    <row r="23" spans="1:15" x14ac:dyDescent="0.2">
      <c r="A23" t="s">
        <v>8</v>
      </c>
      <c r="B23" s="9">
        <v>24</v>
      </c>
      <c r="C23" s="2">
        <v>-18.9293932631494</v>
      </c>
      <c r="D23" s="11">
        <f t="shared" si="1"/>
        <v>-1.2178256781063013</v>
      </c>
      <c r="E23" s="9">
        <v>21</v>
      </c>
      <c r="F23" s="2">
        <v>-14.9305221194899</v>
      </c>
      <c r="G23" s="11">
        <f t="shared" si="2"/>
        <v>-1.2998314510954003</v>
      </c>
      <c r="H23" s="9">
        <v>21</v>
      </c>
      <c r="I23" s="2">
        <v>-11.150522119490001</v>
      </c>
      <c r="J23" s="11">
        <f t="shared" si="3"/>
        <v>-1.3838327094679208</v>
      </c>
      <c r="L23" t="s">
        <v>24</v>
      </c>
      <c r="M23" s="9">
        <v>24</v>
      </c>
      <c r="N23" s="9">
        <v>21</v>
      </c>
      <c r="O23" s="9">
        <v>21</v>
      </c>
    </row>
    <row r="24" spans="1:15" x14ac:dyDescent="0.2">
      <c r="A24" t="s">
        <v>9</v>
      </c>
      <c r="B24" s="9">
        <v>23</v>
      </c>
      <c r="C24" s="2">
        <v>-19.545371541379598</v>
      </c>
      <c r="D24" s="11">
        <f t="shared" si="1"/>
        <v>-1.8338039563364994</v>
      </c>
      <c r="E24" s="9">
        <v>23</v>
      </c>
      <c r="F24" s="2">
        <v>-15.6353715413795</v>
      </c>
      <c r="G24" s="11">
        <f t="shared" si="2"/>
        <v>-2.0046808729850003</v>
      </c>
      <c r="H24" s="9">
        <v>21</v>
      </c>
      <c r="I24" s="2">
        <v>-11.793273053378901</v>
      </c>
      <c r="J24" s="11">
        <f t="shared" si="3"/>
        <v>-2.0265836433568207</v>
      </c>
      <c r="L24" t="s">
        <v>25</v>
      </c>
      <c r="M24" s="9">
        <v>23</v>
      </c>
      <c r="N24" s="9">
        <v>23</v>
      </c>
      <c r="O24" s="9">
        <v>21</v>
      </c>
    </row>
    <row r="25" spans="1:15" x14ac:dyDescent="0.2">
      <c r="A25" t="s">
        <v>10</v>
      </c>
      <c r="B25" s="9">
        <v>24</v>
      </c>
      <c r="C25" s="2">
        <v>-20.295447285519099</v>
      </c>
      <c r="D25" s="11">
        <f t="shared" si="1"/>
        <v>-2.5838797004760004</v>
      </c>
      <c r="E25" s="9">
        <v>24</v>
      </c>
      <c r="F25" s="2">
        <v>-16.215447285519101</v>
      </c>
      <c r="G25" s="11">
        <f t="shared" si="2"/>
        <v>-2.5847566171246008</v>
      </c>
      <c r="H25" s="9">
        <v>21</v>
      </c>
      <c r="I25" s="2">
        <v>-12.2755147616295</v>
      </c>
      <c r="J25" s="11">
        <f t="shared" si="3"/>
        <v>-2.5088253516074204</v>
      </c>
      <c r="L25" t="s">
        <v>26</v>
      </c>
      <c r="M25" s="9">
        <v>24</v>
      </c>
      <c r="N25" s="9">
        <v>24</v>
      </c>
      <c r="O25" s="9">
        <v>21</v>
      </c>
    </row>
    <row r="26" spans="1:15" x14ac:dyDescent="0.2">
      <c r="A26" t="s">
        <v>11</v>
      </c>
      <c r="B26" s="9">
        <v>24</v>
      </c>
      <c r="C26" s="2">
        <v>-18.663692649228999</v>
      </c>
      <c r="D26" s="11">
        <f t="shared" si="1"/>
        <v>-0.95212506418589982</v>
      </c>
      <c r="E26" s="9">
        <v>24</v>
      </c>
      <c r="F26" s="2">
        <v>-14.583692649229</v>
      </c>
      <c r="G26" s="11">
        <f t="shared" si="2"/>
        <v>-0.95300198083450027</v>
      </c>
      <c r="H26" s="9">
        <v>20</v>
      </c>
      <c r="I26" s="2">
        <v>-10.540935354435399</v>
      </c>
      <c r="J26" s="11">
        <f t="shared" si="3"/>
        <v>-0.77424594441331962</v>
      </c>
      <c r="L26" t="s">
        <v>11</v>
      </c>
      <c r="M26" s="9">
        <v>24</v>
      </c>
      <c r="N26" s="9">
        <v>24</v>
      </c>
      <c r="O26" s="9">
        <v>20</v>
      </c>
    </row>
    <row r="27" spans="1:15" x14ac:dyDescent="0.2">
      <c r="A27" t="s">
        <v>12</v>
      </c>
      <c r="B27" s="9">
        <v>25</v>
      </c>
      <c r="C27" s="2">
        <v>-19.627600521763899</v>
      </c>
      <c r="D27" s="11">
        <f t="shared" si="1"/>
        <v>-1.9160329367208</v>
      </c>
      <c r="E27" s="9">
        <v>24</v>
      </c>
      <c r="F27" s="2">
        <v>-15.451007213334799</v>
      </c>
      <c r="G27" s="11">
        <f t="shared" si="2"/>
        <v>-1.8203165449402992</v>
      </c>
      <c r="H27" s="9">
        <v>21</v>
      </c>
      <c r="I27" s="2">
        <v>-11.2750440738129</v>
      </c>
      <c r="J27" s="11">
        <f t="shared" si="3"/>
        <v>-1.5083546637908203</v>
      </c>
      <c r="L27" t="s">
        <v>12</v>
      </c>
      <c r="M27" s="9">
        <v>25</v>
      </c>
      <c r="N27" s="9">
        <v>24</v>
      </c>
      <c r="O27" s="9">
        <v>21</v>
      </c>
    </row>
    <row r="28" spans="1:15" ht="17" thickBot="1" x14ac:dyDescent="0.25">
      <c r="A28" t="s">
        <v>13</v>
      </c>
      <c r="B28" s="6">
        <v>25</v>
      </c>
      <c r="C28" s="12">
        <v>-20.293329584681398</v>
      </c>
      <c r="D28" s="13">
        <f t="shared" si="1"/>
        <v>-2.5817619996382994</v>
      </c>
      <c r="E28" s="6">
        <v>24</v>
      </c>
      <c r="F28" s="12">
        <v>-16.0923863693858</v>
      </c>
      <c r="G28" s="13">
        <f t="shared" si="2"/>
        <v>-2.4616957009912994</v>
      </c>
      <c r="H28" s="6">
        <v>21</v>
      </c>
      <c r="I28" s="12">
        <v>-11.932338589817601</v>
      </c>
      <c r="J28" s="13">
        <f t="shared" si="3"/>
        <v>-2.1656491797955209</v>
      </c>
      <c r="L28" t="s">
        <v>13</v>
      </c>
      <c r="M28" s="6">
        <v>25</v>
      </c>
      <c r="N28" s="6">
        <v>24</v>
      </c>
      <c r="O28" s="6">
        <v>21</v>
      </c>
    </row>
    <row r="30" spans="1:15" ht="17" thickBot="1" x14ac:dyDescent="0.25">
      <c r="A30" t="s">
        <v>27</v>
      </c>
    </row>
    <row r="31" spans="1:15" ht="17" thickBot="1" x14ac:dyDescent="0.25">
      <c r="B31" s="14">
        <v>-15.33</v>
      </c>
      <c r="C31" s="14">
        <v>-15.5</v>
      </c>
      <c r="D31" s="14">
        <v>-15.68</v>
      </c>
      <c r="F31" s="26">
        <v>-15.33</v>
      </c>
      <c r="G31" s="27">
        <v>1</v>
      </c>
      <c r="H31" s="28">
        <v>2</v>
      </c>
      <c r="I31" s="28">
        <v>3</v>
      </c>
      <c r="J31" s="28">
        <v>4</v>
      </c>
      <c r="K31" s="28">
        <v>5</v>
      </c>
      <c r="L31" s="28">
        <v>6</v>
      </c>
      <c r="M31" s="28">
        <v>7</v>
      </c>
      <c r="N31" s="28">
        <v>8</v>
      </c>
      <c r="O31" s="29">
        <v>9</v>
      </c>
    </row>
    <row r="32" spans="1:15" ht="17" thickBot="1" x14ac:dyDescent="0.25">
      <c r="B32" s="16" t="s">
        <v>17</v>
      </c>
      <c r="C32" s="16" t="s">
        <v>17</v>
      </c>
      <c r="D32" s="16" t="s">
        <v>17</v>
      </c>
      <c r="F32" s="19" t="s">
        <v>28</v>
      </c>
      <c r="G32" s="2">
        <v>0.53890000000001237</v>
      </c>
      <c r="H32" s="2">
        <v>0.52</v>
      </c>
      <c r="I32" s="2">
        <v>0.67245000000002619</v>
      </c>
      <c r="J32" s="2">
        <v>1.5198500000000195</v>
      </c>
      <c r="K32" s="2">
        <v>2.3237599999999929</v>
      </c>
      <c r="L32" s="2">
        <v>2.9892200000000457</v>
      </c>
      <c r="M32" s="2">
        <v>1.3675399999999938</v>
      </c>
      <c r="N32" s="2">
        <v>2.2558999999999454</v>
      </c>
      <c r="O32" s="11">
        <v>3.0028799999999833</v>
      </c>
    </row>
    <row r="33" spans="1:15" x14ac:dyDescent="0.2">
      <c r="A33" s="17" t="s">
        <v>5</v>
      </c>
      <c r="B33" s="30">
        <v>-0.207545278328852</v>
      </c>
      <c r="C33" s="30">
        <v>-0.35763209105857602</v>
      </c>
      <c r="D33" s="31">
        <v>-0.26163334943102201</v>
      </c>
      <c r="F33" s="19" t="s">
        <v>33</v>
      </c>
      <c r="G33" s="2">
        <v>-0.74754527832880058</v>
      </c>
      <c r="H33" s="2">
        <f>D21</f>
        <v>-0.789381997597701</v>
      </c>
      <c r="I33" s="2">
        <v>-0.9085660831397</v>
      </c>
      <c r="J33" s="2">
        <v>-1.2178256781063013</v>
      </c>
      <c r="K33" s="2">
        <v>-1.8338039563364994</v>
      </c>
      <c r="L33" s="2">
        <v>-2.5838797004760004</v>
      </c>
      <c r="M33" s="2">
        <v>-0.95212506418589982</v>
      </c>
      <c r="N33" s="2">
        <v>-1.9160329367208</v>
      </c>
      <c r="O33" s="11">
        <v>-2.5817619996382994</v>
      </c>
    </row>
    <row r="34" spans="1:15" ht="17" thickBot="1" x14ac:dyDescent="0.25">
      <c r="A34" s="19" t="s">
        <v>6</v>
      </c>
      <c r="B34" s="18">
        <v>-0.27938199759781102</v>
      </c>
      <c r="C34" s="18">
        <v>-0.35517330023162602</v>
      </c>
      <c r="D34" s="11">
        <v>-0.56253592555526599</v>
      </c>
      <c r="F34" s="16" t="s">
        <v>34</v>
      </c>
      <c r="G34" s="12">
        <f>G33+G32</f>
        <v>-0.20864527832878821</v>
      </c>
      <c r="H34" s="12">
        <f>H33+H32</f>
        <v>-0.26938199759770098</v>
      </c>
      <c r="I34" s="12">
        <f t="shared" ref="I34:O34" si="4">I33+I32</f>
        <v>-0.2361160831396738</v>
      </c>
      <c r="J34" s="12">
        <f t="shared" si="4"/>
        <v>0.3020243218937182</v>
      </c>
      <c r="K34" s="12">
        <f t="shared" si="4"/>
        <v>0.48995604366349355</v>
      </c>
      <c r="L34" s="12">
        <f t="shared" si="4"/>
        <v>0.40534029952404538</v>
      </c>
      <c r="M34" s="12">
        <f t="shared" si="4"/>
        <v>0.41541493581409394</v>
      </c>
      <c r="N34" s="12">
        <f t="shared" si="4"/>
        <v>0.3398670632791454</v>
      </c>
      <c r="O34" s="12">
        <f t="shared" si="4"/>
        <v>0.4211180003616839</v>
      </c>
    </row>
    <row r="35" spans="1:15" ht="17" thickBot="1" x14ac:dyDescent="0.25">
      <c r="A35" s="19" t="s">
        <v>7</v>
      </c>
      <c r="B35" s="18">
        <v>-0.23856608313977601</v>
      </c>
      <c r="C35" s="18">
        <v>-0.38202578040136298</v>
      </c>
      <c r="D35" s="11">
        <v>-0.28602703877380897</v>
      </c>
    </row>
    <row r="36" spans="1:15" ht="17" thickBot="1" x14ac:dyDescent="0.25">
      <c r="A36" s="19" t="s">
        <v>8</v>
      </c>
      <c r="B36" s="18">
        <v>0.302174321893598</v>
      </c>
      <c r="C36" s="32">
        <v>0.220168548904666</v>
      </c>
      <c r="D36" s="11">
        <v>0.13616729053221999</v>
      </c>
      <c r="F36" s="26">
        <v>-15.5</v>
      </c>
      <c r="G36" s="27">
        <v>1</v>
      </c>
      <c r="H36" s="28">
        <v>2</v>
      </c>
      <c r="I36" s="28">
        <v>3</v>
      </c>
      <c r="J36" s="28">
        <v>4</v>
      </c>
      <c r="K36" s="28">
        <v>5</v>
      </c>
      <c r="L36" s="28">
        <v>6</v>
      </c>
      <c r="M36" s="28">
        <v>7</v>
      </c>
      <c r="N36" s="28">
        <v>8</v>
      </c>
      <c r="O36" s="29">
        <v>9</v>
      </c>
    </row>
    <row r="37" spans="1:15" x14ac:dyDescent="0.2">
      <c r="A37" s="19" t="s">
        <v>9</v>
      </c>
      <c r="B37" s="18">
        <v>0.48619604366354702</v>
      </c>
      <c r="C37" s="18">
        <v>0.31531912701507198</v>
      </c>
      <c r="D37" s="11">
        <v>0.29341635664325499</v>
      </c>
      <c r="F37" s="19" t="s">
        <v>28</v>
      </c>
      <c r="G37" s="2">
        <v>0.53890000000001237</v>
      </c>
      <c r="H37" s="2">
        <v>0.52</v>
      </c>
      <c r="I37" s="2">
        <v>0.67245000000002619</v>
      </c>
      <c r="J37" s="2">
        <v>1.5198500000000195</v>
      </c>
      <c r="K37" s="2">
        <v>2.3237599999999929</v>
      </c>
      <c r="L37" s="2">
        <v>2.9892200000000457</v>
      </c>
      <c r="M37" s="2">
        <v>1.3675399999999938</v>
      </c>
      <c r="N37" s="2">
        <v>2.2558999999999454</v>
      </c>
      <c r="O37" s="11">
        <v>3.0028799999999833</v>
      </c>
    </row>
    <row r="38" spans="1:15" x14ac:dyDescent="0.2">
      <c r="A38" s="19" t="s">
        <v>10</v>
      </c>
      <c r="B38" s="18">
        <v>0.40612029952384499</v>
      </c>
      <c r="C38" s="18">
        <v>0.40524338287536898</v>
      </c>
      <c r="D38" s="11">
        <v>0.481174648392588</v>
      </c>
      <c r="F38" s="19" t="s">
        <v>33</v>
      </c>
      <c r="G38" s="2">
        <v>-0.8976320910586999</v>
      </c>
      <c r="H38" s="2">
        <f>G21</f>
        <v>-0.8651733002316</v>
      </c>
      <c r="I38" s="2">
        <v>-1.052025780401399</v>
      </c>
      <c r="J38" s="2">
        <v>-1.2998314510954003</v>
      </c>
      <c r="K38" s="2">
        <v>-2.0046808729850003</v>
      </c>
      <c r="L38" s="2">
        <v>-2.5847566171246008</v>
      </c>
      <c r="M38" s="2">
        <v>-0.95300198083450027</v>
      </c>
      <c r="N38" s="2">
        <v>-1.8203165449402992</v>
      </c>
      <c r="O38" s="11">
        <v>-2.4616957009912994</v>
      </c>
    </row>
    <row r="39" spans="1:15" ht="17" thickBot="1" x14ac:dyDescent="0.25">
      <c r="A39" s="19" t="s">
        <v>11</v>
      </c>
      <c r="B39" s="18">
        <v>0.41687493581400598</v>
      </c>
      <c r="C39" s="18">
        <v>0.41599801916552998</v>
      </c>
      <c r="D39" s="11">
        <v>0.59475405558672101</v>
      </c>
      <c r="F39" s="16" t="s">
        <v>34</v>
      </c>
      <c r="G39" s="12">
        <f>G38+G37</f>
        <v>-0.35873209105868753</v>
      </c>
      <c r="H39" s="12">
        <f t="shared" ref="H39:O39" si="5">H38+H37</f>
        <v>-0.34517330023159998</v>
      </c>
      <c r="I39" s="12">
        <f t="shared" si="5"/>
        <v>-0.37957578040137285</v>
      </c>
      <c r="J39" s="12">
        <f t="shared" si="5"/>
        <v>0.22001854890461914</v>
      </c>
      <c r="K39" s="12">
        <f t="shared" si="5"/>
        <v>0.31907912701499264</v>
      </c>
      <c r="L39" s="12">
        <f t="shared" si="5"/>
        <v>0.40446338287544492</v>
      </c>
      <c r="M39" s="12">
        <f t="shared" si="5"/>
        <v>0.41453801916549349</v>
      </c>
      <c r="N39" s="12">
        <f t="shared" si="5"/>
        <v>0.43558345505964624</v>
      </c>
      <c r="O39" s="12">
        <f t="shared" si="5"/>
        <v>0.54118429900868392</v>
      </c>
    </row>
    <row r="40" spans="1:15" ht="17" thickBot="1" x14ac:dyDescent="0.25">
      <c r="A40" s="19" t="s">
        <v>12</v>
      </c>
      <c r="B40" s="18">
        <v>0.331967063279069</v>
      </c>
      <c r="C40" s="18">
        <v>0.427683455059712</v>
      </c>
      <c r="D40" s="11">
        <v>0.73964533620914796</v>
      </c>
    </row>
    <row r="41" spans="1:15" ht="17" thickBot="1" x14ac:dyDescent="0.25">
      <c r="A41" s="16" t="s">
        <v>13</v>
      </c>
      <c r="B41" s="20">
        <v>0.41523800036158998</v>
      </c>
      <c r="C41" s="20">
        <v>0.53530429900874998</v>
      </c>
      <c r="D41" s="13">
        <v>0.83135082020456197</v>
      </c>
      <c r="F41" s="26">
        <v>-15.68</v>
      </c>
      <c r="G41" s="28">
        <v>1</v>
      </c>
      <c r="H41" s="28">
        <v>2</v>
      </c>
      <c r="I41" s="28">
        <v>3</v>
      </c>
      <c r="J41" s="28">
        <v>4</v>
      </c>
      <c r="K41" s="28">
        <v>5</v>
      </c>
      <c r="L41" s="28">
        <v>6</v>
      </c>
      <c r="M41" s="28">
        <v>7</v>
      </c>
      <c r="N41" s="28">
        <v>8</v>
      </c>
      <c r="O41" s="29">
        <v>9</v>
      </c>
    </row>
    <row r="42" spans="1:15" x14ac:dyDescent="0.2">
      <c r="F42" s="19" t="s">
        <v>28</v>
      </c>
      <c r="G42" s="2">
        <v>0.53890000000001237</v>
      </c>
      <c r="H42" s="2">
        <v>0.52</v>
      </c>
      <c r="I42" s="2">
        <v>0.67245000000002619</v>
      </c>
      <c r="J42" s="2">
        <v>1.5198500000000195</v>
      </c>
      <c r="K42" s="2">
        <v>2.3237599999999929</v>
      </c>
      <c r="L42" s="2">
        <v>2.9892200000000457</v>
      </c>
      <c r="M42" s="2">
        <v>1.3675399999999938</v>
      </c>
      <c r="N42" s="2">
        <v>2.2558999999999454</v>
      </c>
      <c r="O42" s="11">
        <v>3.0028799999999833</v>
      </c>
    </row>
    <row r="43" spans="1:15" x14ac:dyDescent="0.2">
      <c r="F43" s="19" t="s">
        <v>33</v>
      </c>
      <c r="G43" s="2">
        <v>-0.80163334943101994</v>
      </c>
      <c r="H43" s="2">
        <v>-1.5025359255553195</v>
      </c>
      <c r="I43" s="2">
        <v>-0.95602703877382034</v>
      </c>
      <c r="J43" s="2">
        <v>-1.3838327094679208</v>
      </c>
      <c r="K43" s="2">
        <v>-2.0265836433568207</v>
      </c>
      <c r="L43" s="2">
        <v>-2.5088253516074204</v>
      </c>
      <c r="M43" s="2">
        <v>-0.77424594441331962</v>
      </c>
      <c r="N43" s="2">
        <v>-1.5083546637908203</v>
      </c>
      <c r="O43" s="11">
        <v>-2.1656491797955209</v>
      </c>
    </row>
    <row r="44" spans="1:15" ht="17" thickBot="1" x14ac:dyDescent="0.25">
      <c r="A44" t="s">
        <v>28</v>
      </c>
      <c r="B44" t="s">
        <v>35</v>
      </c>
      <c r="C44" t="s">
        <v>33</v>
      </c>
      <c r="D44" t="s">
        <v>36</v>
      </c>
      <c r="F44" s="16" t="s">
        <v>34</v>
      </c>
      <c r="G44" s="12">
        <f>G43+G42</f>
        <v>-0.26273334943100757</v>
      </c>
      <c r="H44" s="12">
        <f t="shared" ref="H44:O44" si="6">H43+H42</f>
        <v>-0.98253592555531943</v>
      </c>
      <c r="I44" s="12">
        <f t="shared" si="6"/>
        <v>-0.28357703877379414</v>
      </c>
      <c r="J44" s="12">
        <f t="shared" si="6"/>
        <v>0.13601729053209866</v>
      </c>
      <c r="K44" s="12">
        <f t="shared" si="6"/>
        <v>0.29717635664317221</v>
      </c>
      <c r="L44" s="12">
        <f t="shared" si="6"/>
        <v>0.48039464839262536</v>
      </c>
      <c r="M44" s="12">
        <f t="shared" si="6"/>
        <v>0.59329405558667414</v>
      </c>
      <c r="N44" s="12">
        <f t="shared" si="6"/>
        <v>0.74754533620912511</v>
      </c>
      <c r="O44" s="12">
        <f t="shared" si="6"/>
        <v>0.83723082020446249</v>
      </c>
    </row>
    <row r="45" spans="1:15" x14ac:dyDescent="0.2">
      <c r="A45">
        <v>0.53890000000001237</v>
      </c>
      <c r="B45">
        <v>0</v>
      </c>
      <c r="C45">
        <v>-0.74754527832880058</v>
      </c>
      <c r="D45">
        <v>-15.33</v>
      </c>
    </row>
    <row r="46" spans="1:15" x14ac:dyDescent="0.2">
      <c r="A46">
        <v>0.51585000000000036</v>
      </c>
      <c r="B46">
        <v>1</v>
      </c>
      <c r="C46">
        <v>-0.789381997597701</v>
      </c>
      <c r="D46">
        <v>-15.33</v>
      </c>
    </row>
    <row r="47" spans="1:15" x14ac:dyDescent="0.2">
      <c r="A47">
        <v>0.67245000000002619</v>
      </c>
      <c r="B47">
        <v>2</v>
      </c>
      <c r="C47">
        <v>-0.9085660831397</v>
      </c>
      <c r="D47">
        <v>-15.33</v>
      </c>
    </row>
    <row r="48" spans="1:15" x14ac:dyDescent="0.2">
      <c r="A48">
        <v>1.5198500000000195</v>
      </c>
      <c r="B48">
        <v>3</v>
      </c>
      <c r="C48">
        <v>-1.2178256781063013</v>
      </c>
      <c r="D48">
        <v>-15.33</v>
      </c>
    </row>
    <row r="49" spans="1:4" x14ac:dyDescent="0.2">
      <c r="A49">
        <v>2.3237599999999929</v>
      </c>
      <c r="B49">
        <v>4</v>
      </c>
      <c r="C49">
        <v>-1.8338039563364994</v>
      </c>
      <c r="D49">
        <v>-15.33</v>
      </c>
    </row>
    <row r="50" spans="1:4" x14ac:dyDescent="0.2">
      <c r="A50">
        <v>2.9892200000000457</v>
      </c>
      <c r="B50">
        <v>5</v>
      </c>
      <c r="C50">
        <v>-2.5838797004760004</v>
      </c>
      <c r="D50">
        <v>-15.33</v>
      </c>
    </row>
    <row r="51" spans="1:4" x14ac:dyDescent="0.2">
      <c r="A51">
        <v>1.3675399999999938</v>
      </c>
      <c r="B51">
        <v>6</v>
      </c>
      <c r="C51">
        <v>-0.95212506418589982</v>
      </c>
      <c r="D51">
        <v>-15.33</v>
      </c>
    </row>
    <row r="52" spans="1:4" x14ac:dyDescent="0.2">
      <c r="A52">
        <v>2.2558999999999454</v>
      </c>
      <c r="B52">
        <v>7</v>
      </c>
      <c r="C52">
        <v>-1.9160329367208</v>
      </c>
      <c r="D52">
        <v>-15.33</v>
      </c>
    </row>
    <row r="53" spans="1:4" x14ac:dyDescent="0.2">
      <c r="A53">
        <v>3.0028799999999833</v>
      </c>
      <c r="B53">
        <v>8</v>
      </c>
      <c r="C53">
        <v>-2.5817619996382994</v>
      </c>
      <c r="D53">
        <v>-15.33</v>
      </c>
    </row>
    <row r="54" spans="1:4" x14ac:dyDescent="0.2">
      <c r="A54">
        <v>0.53890000000001237</v>
      </c>
      <c r="B54">
        <v>0</v>
      </c>
      <c r="C54">
        <v>-0.8976320910586999</v>
      </c>
      <c r="D54">
        <v>-15.5</v>
      </c>
    </row>
    <row r="55" spans="1:4" x14ac:dyDescent="0.2">
      <c r="A55">
        <v>0.51585000000000036</v>
      </c>
      <c r="B55">
        <v>1</v>
      </c>
      <c r="C55">
        <v>-0.8651733002316</v>
      </c>
      <c r="D55">
        <v>-15.5</v>
      </c>
    </row>
    <row r="56" spans="1:4" x14ac:dyDescent="0.2">
      <c r="A56">
        <v>0.67245000000002619</v>
      </c>
      <c r="B56">
        <v>2</v>
      </c>
      <c r="C56">
        <v>-1.052025780401399</v>
      </c>
      <c r="D56">
        <v>-15.5</v>
      </c>
    </row>
    <row r="57" spans="1:4" x14ac:dyDescent="0.2">
      <c r="A57">
        <v>1.5198500000000195</v>
      </c>
      <c r="B57">
        <v>3</v>
      </c>
      <c r="C57">
        <v>-1.2998314510954003</v>
      </c>
      <c r="D57">
        <v>-15.5</v>
      </c>
    </row>
    <row r="58" spans="1:4" x14ac:dyDescent="0.2">
      <c r="A58">
        <v>2.3237599999999929</v>
      </c>
      <c r="B58">
        <v>4</v>
      </c>
      <c r="C58">
        <v>-2.0046808729850003</v>
      </c>
      <c r="D58">
        <v>-15.5</v>
      </c>
    </row>
    <row r="59" spans="1:4" x14ac:dyDescent="0.2">
      <c r="A59">
        <v>2.9892200000000457</v>
      </c>
      <c r="B59">
        <v>5</v>
      </c>
      <c r="C59">
        <v>-2.5847566171246008</v>
      </c>
      <c r="D59">
        <v>-15.5</v>
      </c>
    </row>
    <row r="60" spans="1:4" x14ac:dyDescent="0.2">
      <c r="A60">
        <v>1.3675399999999938</v>
      </c>
      <c r="B60">
        <v>6</v>
      </c>
      <c r="C60">
        <v>-0.95300198083450027</v>
      </c>
      <c r="D60">
        <v>-15.5</v>
      </c>
    </row>
    <row r="61" spans="1:4" x14ac:dyDescent="0.2">
      <c r="A61">
        <v>2.2558999999999454</v>
      </c>
      <c r="B61">
        <v>7</v>
      </c>
      <c r="C61">
        <v>-1.8203165449402992</v>
      </c>
      <c r="D61">
        <v>-15.5</v>
      </c>
    </row>
    <row r="62" spans="1:4" x14ac:dyDescent="0.2">
      <c r="A62">
        <v>3.0028799999999833</v>
      </c>
      <c r="B62">
        <v>8</v>
      </c>
      <c r="C62">
        <v>-2.4616957009912994</v>
      </c>
      <c r="D62">
        <v>-15.5</v>
      </c>
    </row>
    <row r="63" spans="1:4" x14ac:dyDescent="0.2">
      <c r="A63">
        <v>0.53890000000001237</v>
      </c>
      <c r="B63">
        <v>0</v>
      </c>
      <c r="C63">
        <v>-0.80163334943101994</v>
      </c>
      <c r="D63">
        <v>-15.68</v>
      </c>
    </row>
    <row r="64" spans="1:4" x14ac:dyDescent="0.2">
      <c r="A64">
        <v>0.51585000000000036</v>
      </c>
      <c r="B64">
        <v>1</v>
      </c>
      <c r="C64">
        <v>-1.0725359255552203</v>
      </c>
      <c r="D64">
        <v>-15.68</v>
      </c>
    </row>
    <row r="65" spans="1:4" x14ac:dyDescent="0.2">
      <c r="A65">
        <v>0.67245000000002619</v>
      </c>
      <c r="B65">
        <v>2</v>
      </c>
      <c r="C65">
        <v>-0.95602703877382034</v>
      </c>
      <c r="D65">
        <v>-15.68</v>
      </c>
    </row>
    <row r="66" spans="1:4" x14ac:dyDescent="0.2">
      <c r="A66">
        <v>1.5198500000000195</v>
      </c>
      <c r="B66">
        <v>3</v>
      </c>
      <c r="C66">
        <v>-1.3838327094679208</v>
      </c>
      <c r="D66">
        <v>-15.68</v>
      </c>
    </row>
    <row r="67" spans="1:4" x14ac:dyDescent="0.2">
      <c r="A67">
        <v>2.3237599999999929</v>
      </c>
      <c r="B67">
        <v>4</v>
      </c>
      <c r="C67">
        <v>-2.0265836433568207</v>
      </c>
      <c r="D67">
        <v>-15.68</v>
      </c>
    </row>
    <row r="68" spans="1:4" x14ac:dyDescent="0.2">
      <c r="A68">
        <v>2.9892200000000457</v>
      </c>
      <c r="B68">
        <v>5</v>
      </c>
      <c r="C68">
        <v>-2.5088253516074204</v>
      </c>
      <c r="D68">
        <v>-15.68</v>
      </c>
    </row>
    <row r="69" spans="1:4" x14ac:dyDescent="0.2">
      <c r="A69">
        <v>1.3675399999999938</v>
      </c>
      <c r="B69">
        <v>6</v>
      </c>
      <c r="C69">
        <v>-0.77424594441331962</v>
      </c>
      <c r="D69">
        <v>-15.68</v>
      </c>
    </row>
    <row r="70" spans="1:4" x14ac:dyDescent="0.2">
      <c r="A70">
        <v>2.2558999999999454</v>
      </c>
      <c r="B70">
        <v>7</v>
      </c>
      <c r="C70">
        <v>-1.5083546637908203</v>
      </c>
      <c r="D70">
        <v>-15.68</v>
      </c>
    </row>
    <row r="71" spans="1:4" x14ac:dyDescent="0.2">
      <c r="A71">
        <v>3.0028799999999833</v>
      </c>
      <c r="B71">
        <v>8</v>
      </c>
      <c r="C71">
        <v>-2.1656491797955209</v>
      </c>
      <c r="D71">
        <v>-15.68</v>
      </c>
    </row>
  </sheetData>
  <mergeCells count="3">
    <mergeCell ref="B17:D17"/>
    <mergeCell ref="E17:G17"/>
    <mergeCell ref="H17:J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06A5-3B39-FF4C-A2CD-16A14331B5D8}">
  <dimension ref="A1:X61"/>
  <sheetViews>
    <sheetView tabSelected="1" workbookViewId="0">
      <selection activeCell="F27" sqref="F27"/>
    </sheetView>
  </sheetViews>
  <sheetFormatPr baseColWidth="10" defaultRowHeight="16" x14ac:dyDescent="0.2"/>
  <cols>
    <col min="2" max="2" width="8" bestFit="1" customWidth="1"/>
    <col min="3" max="3" width="10.6640625" bestFit="1" customWidth="1"/>
    <col min="4" max="4" width="11.6640625" bestFit="1" customWidth="1"/>
    <col min="5" max="5" width="13.5" bestFit="1" customWidth="1"/>
    <col min="6" max="6" width="9" customWidth="1"/>
    <col min="7" max="7" width="11" bestFit="1" customWidth="1"/>
    <col min="8" max="8" width="3.6640625" bestFit="1" customWidth="1"/>
    <col min="9" max="9" width="13" bestFit="1" customWidth="1"/>
    <col min="10" max="10" width="3.6640625" bestFit="1" customWidth="1"/>
    <col min="11" max="11" width="11" bestFit="1" customWidth="1"/>
    <col min="12" max="12" width="8" bestFit="1" customWidth="1"/>
    <col min="13" max="13" width="13" bestFit="1" customWidth="1"/>
    <col min="14" max="14" width="5.6640625" bestFit="1" customWidth="1"/>
    <col min="15" max="15" width="11" bestFit="1" customWidth="1"/>
    <col min="16" max="16" width="6" bestFit="1" customWidth="1"/>
    <col min="17" max="17" width="11" bestFit="1" customWidth="1"/>
  </cols>
  <sheetData>
    <row r="1" spans="1:24" x14ac:dyDescent="0.2">
      <c r="A1" t="s">
        <v>2</v>
      </c>
      <c r="B1" s="33"/>
      <c r="C1" s="33"/>
      <c r="D1" s="33"/>
      <c r="E1" s="33"/>
      <c r="F1" s="33">
        <v>-15.33</v>
      </c>
      <c r="G1" s="33"/>
      <c r="H1" s="33"/>
      <c r="I1" s="33"/>
      <c r="J1" s="33">
        <v>-15.5</v>
      </c>
      <c r="K1" s="33"/>
      <c r="L1" s="33"/>
      <c r="M1" s="33"/>
      <c r="N1" s="33">
        <v>-15.68</v>
      </c>
      <c r="O1" s="33"/>
      <c r="P1" s="33"/>
      <c r="Q1" s="33"/>
    </row>
    <row r="2" spans="1:24" x14ac:dyDescent="0.2">
      <c r="B2" t="s">
        <v>52</v>
      </c>
      <c r="C2" t="s">
        <v>53</v>
      </c>
      <c r="D2" t="s">
        <v>54</v>
      </c>
      <c r="E2" t="s">
        <v>55</v>
      </c>
      <c r="F2" t="s">
        <v>16</v>
      </c>
      <c r="G2" t="s">
        <v>56</v>
      </c>
      <c r="H2" t="s">
        <v>16</v>
      </c>
      <c r="I2" t="s">
        <v>57</v>
      </c>
      <c r="J2" t="s">
        <v>16</v>
      </c>
      <c r="K2" t="s">
        <v>56</v>
      </c>
      <c r="L2" t="s">
        <v>16</v>
      </c>
      <c r="M2" t="s">
        <v>57</v>
      </c>
      <c r="N2" t="s">
        <v>16</v>
      </c>
      <c r="O2" t="s">
        <v>56</v>
      </c>
      <c r="P2" t="s">
        <v>16</v>
      </c>
      <c r="Q2" t="s">
        <v>57</v>
      </c>
      <c r="V2" s="33" t="s">
        <v>15</v>
      </c>
      <c r="W2" s="33"/>
      <c r="X2" s="33"/>
    </row>
    <row r="3" spans="1:24" x14ac:dyDescent="0.2">
      <c r="A3" t="s">
        <v>58</v>
      </c>
      <c r="B3">
        <v>0</v>
      </c>
      <c r="C3" t="s">
        <v>59</v>
      </c>
      <c r="D3" s="2">
        <v>-367.81737714000002</v>
      </c>
      <c r="E3" s="2"/>
      <c r="F3" s="2">
        <v>12</v>
      </c>
      <c r="G3" s="2">
        <v>-558.99307846702197</v>
      </c>
      <c r="H3" s="2"/>
      <c r="I3" s="2"/>
      <c r="J3" s="2"/>
      <c r="K3" s="34"/>
      <c r="L3" s="2"/>
      <c r="M3" s="2"/>
      <c r="N3" s="2"/>
      <c r="O3" s="2"/>
      <c r="P3" s="2"/>
      <c r="Q3" s="2"/>
      <c r="T3" t="s">
        <v>60</v>
      </c>
      <c r="U3" t="s">
        <v>61</v>
      </c>
      <c r="V3">
        <v>350</v>
      </c>
      <c r="W3">
        <v>0.5</v>
      </c>
      <c r="X3">
        <v>6.9999999999999999E-4</v>
      </c>
    </row>
    <row r="4" spans="1:24" x14ac:dyDescent="0.2">
      <c r="A4" t="s">
        <v>62</v>
      </c>
      <c r="B4">
        <v>1</v>
      </c>
      <c r="C4" t="s">
        <v>59</v>
      </c>
      <c r="D4" s="2">
        <f>D3</f>
        <v>-367.81737714000002</v>
      </c>
      <c r="E4" s="2">
        <v>-372.74947023999999</v>
      </c>
      <c r="F4" s="2">
        <v>12</v>
      </c>
      <c r="G4" s="2">
        <v>-558.99307846702197</v>
      </c>
      <c r="H4" s="35">
        <v>12</v>
      </c>
      <c r="I4" s="2">
        <v>-564.32563746000005</v>
      </c>
      <c r="J4" s="35">
        <v>10</v>
      </c>
      <c r="K4" s="2">
        <v>-528.11180336646999</v>
      </c>
      <c r="L4" s="35">
        <v>10</v>
      </c>
      <c r="M4" s="2">
        <v>-533.80628128257501</v>
      </c>
      <c r="N4" s="35">
        <v>8</v>
      </c>
      <c r="O4" s="2">
        <v>-497.00935176250402</v>
      </c>
      <c r="P4" s="35">
        <v>9</v>
      </c>
      <c r="Q4" s="2">
        <v>-518.21251659296399</v>
      </c>
      <c r="T4" t="s">
        <v>62</v>
      </c>
      <c r="U4" t="s">
        <v>59</v>
      </c>
      <c r="V4" s="35">
        <v>12</v>
      </c>
      <c r="W4" s="35">
        <v>10</v>
      </c>
      <c r="X4" s="35">
        <v>9</v>
      </c>
    </row>
    <row r="5" spans="1:24" x14ac:dyDescent="0.2">
      <c r="A5" t="s">
        <v>63</v>
      </c>
      <c r="B5">
        <v>3</v>
      </c>
      <c r="C5" t="s">
        <v>59</v>
      </c>
      <c r="D5" s="2">
        <f>D4</f>
        <v>-367.81737714000002</v>
      </c>
      <c r="E5" s="2">
        <v>-383.34954431</v>
      </c>
      <c r="F5" s="2">
        <v>12</v>
      </c>
      <c r="G5" s="2">
        <v>-558.99307846702197</v>
      </c>
      <c r="H5" s="35">
        <v>11</v>
      </c>
      <c r="I5" s="2">
        <v>-561.45682834000002</v>
      </c>
      <c r="J5" s="35">
        <v>10</v>
      </c>
      <c r="K5" s="2">
        <v>-528.11180336646999</v>
      </c>
      <c r="L5" s="35">
        <v>11</v>
      </c>
      <c r="M5" s="2">
        <v>-561.45682833997296</v>
      </c>
      <c r="N5" s="35">
        <v>8</v>
      </c>
      <c r="O5" s="2">
        <v>-497.00935176250402</v>
      </c>
      <c r="P5" s="35">
        <v>9</v>
      </c>
      <c r="Q5" s="2">
        <v>-530.22133786884001</v>
      </c>
      <c r="T5" t="s">
        <v>63</v>
      </c>
      <c r="U5" t="s">
        <v>59</v>
      </c>
      <c r="V5" s="35">
        <v>11</v>
      </c>
      <c r="W5" s="35">
        <v>11</v>
      </c>
      <c r="X5" s="35">
        <v>9</v>
      </c>
    </row>
    <row r="6" spans="1:24" x14ac:dyDescent="0.2">
      <c r="A6" t="s">
        <v>64</v>
      </c>
      <c r="B6">
        <v>7</v>
      </c>
      <c r="C6" t="s">
        <v>65</v>
      </c>
      <c r="D6" s="2">
        <f>D5*36/16</f>
        <v>-827.58909856500009</v>
      </c>
      <c r="E6" s="2">
        <v>-866.32512842000006</v>
      </c>
      <c r="F6" s="2">
        <v>24</v>
      </c>
      <c r="G6" s="2">
        <v>-1211.19833027186</v>
      </c>
      <c r="H6" s="35">
        <v>25</v>
      </c>
      <c r="I6" s="2">
        <v>-1268.4675078099999</v>
      </c>
      <c r="J6" s="35">
        <v>23</v>
      </c>
      <c r="K6" s="34">
        <v>-1195.80203083168</v>
      </c>
      <c r="L6" s="35">
        <v>24</v>
      </c>
      <c r="M6" s="2">
        <v>-1253.0559927720301</v>
      </c>
      <c r="N6" s="35">
        <v>23</v>
      </c>
      <c r="O6" s="2">
        <v>-1195.80203083168</v>
      </c>
      <c r="P6" s="35">
        <v>20</v>
      </c>
      <c r="Q6" s="2">
        <v>-1190.79132741477</v>
      </c>
      <c r="T6" t="s">
        <v>64</v>
      </c>
      <c r="U6" t="s">
        <v>65</v>
      </c>
      <c r="V6" s="35">
        <v>25</v>
      </c>
      <c r="W6" s="35">
        <v>24</v>
      </c>
      <c r="X6" s="35">
        <v>20</v>
      </c>
    </row>
    <row r="7" spans="1:24" x14ac:dyDescent="0.2">
      <c r="A7" t="s">
        <v>66</v>
      </c>
      <c r="B7">
        <v>10</v>
      </c>
      <c r="C7" t="s">
        <v>67</v>
      </c>
      <c r="D7" s="2">
        <f>D5*42/16</f>
        <v>-965.5206149925001</v>
      </c>
      <c r="E7" s="2">
        <v>-1021.29458729</v>
      </c>
      <c r="F7" s="2">
        <v>27</v>
      </c>
      <c r="G7" s="2">
        <v>-1398.1115454317601</v>
      </c>
      <c r="H7" s="35">
        <v>27</v>
      </c>
      <c r="I7" s="2">
        <v>-1458.53081226735</v>
      </c>
      <c r="J7" s="35">
        <v>27</v>
      </c>
      <c r="K7" s="34">
        <v>-1398.1115454317601</v>
      </c>
      <c r="L7" s="35">
        <v>27</v>
      </c>
      <c r="M7" s="2">
        <v>-1458.53081226735</v>
      </c>
      <c r="N7" s="35">
        <v>25</v>
      </c>
      <c r="O7" s="2">
        <v>-1366.87311366227</v>
      </c>
      <c r="P7" s="35">
        <v>25</v>
      </c>
      <c r="Q7" s="2">
        <v>-1427.2631007124201</v>
      </c>
      <c r="T7" t="s">
        <v>66</v>
      </c>
      <c r="U7" t="s">
        <v>67</v>
      </c>
      <c r="V7" s="35">
        <v>27</v>
      </c>
      <c r="W7" s="35">
        <v>27</v>
      </c>
      <c r="X7" s="35">
        <v>25</v>
      </c>
    </row>
    <row r="8" spans="1:24" x14ac:dyDescent="0.2">
      <c r="A8" t="s">
        <v>68</v>
      </c>
      <c r="B8">
        <v>12</v>
      </c>
      <c r="C8" t="s">
        <v>69</v>
      </c>
      <c r="D8" s="2">
        <f>D5*49/16</f>
        <v>-1126.4407174912501</v>
      </c>
      <c r="E8" s="2">
        <v>-1192.7890040100001</v>
      </c>
      <c r="F8" s="2">
        <v>33</v>
      </c>
      <c r="G8" s="2">
        <v>-1653.9089510655899</v>
      </c>
      <c r="H8" s="35">
        <v>33</v>
      </c>
      <c r="I8" s="2">
        <v>-1726.82093205</v>
      </c>
      <c r="J8" s="35">
        <v>30</v>
      </c>
      <c r="K8" s="34">
        <v>-1607.6381059272701</v>
      </c>
      <c r="L8" s="35">
        <v>32</v>
      </c>
      <c r="M8" s="2">
        <v>-1711.3971805475901</v>
      </c>
      <c r="N8" s="35">
        <v>27</v>
      </c>
      <c r="O8" s="2">
        <v>-1560.83821400137</v>
      </c>
      <c r="P8" s="35">
        <v>30</v>
      </c>
      <c r="Q8" s="2">
        <v>-1680.22071092024</v>
      </c>
      <c r="T8" t="s">
        <v>68</v>
      </c>
      <c r="U8" t="s">
        <v>69</v>
      </c>
      <c r="V8" s="35">
        <v>33</v>
      </c>
      <c r="W8" s="35">
        <v>32</v>
      </c>
      <c r="X8" s="35">
        <v>30</v>
      </c>
    </row>
    <row r="9" spans="1:24" x14ac:dyDescent="0.2">
      <c r="A9" t="s">
        <v>70</v>
      </c>
      <c r="B9">
        <v>19</v>
      </c>
      <c r="C9" t="s">
        <v>71</v>
      </c>
      <c r="D9" s="2">
        <f>D5*64/16</f>
        <v>-1471.2695085600001</v>
      </c>
      <c r="E9" s="2">
        <v>-1579.08860708</v>
      </c>
      <c r="F9" s="2">
        <v>41</v>
      </c>
      <c r="G9" s="2">
        <v>-2127.5267629134401</v>
      </c>
      <c r="H9" s="35">
        <v>43</v>
      </c>
      <c r="I9" s="2">
        <v>-2274.1623018300002</v>
      </c>
      <c r="J9" s="35">
        <v>41</v>
      </c>
      <c r="K9" s="34">
        <v>-2127.5267629134401</v>
      </c>
      <c r="L9" s="35">
        <v>43</v>
      </c>
      <c r="M9" s="2">
        <v>-2274.1623018260502</v>
      </c>
      <c r="N9" s="35">
        <v>39</v>
      </c>
      <c r="O9" s="2">
        <v>-2096.29038259547</v>
      </c>
      <c r="P9" s="35">
        <v>42</v>
      </c>
      <c r="Q9" s="2">
        <v>-2258.5812344486499</v>
      </c>
      <c r="T9" t="s">
        <v>70</v>
      </c>
      <c r="U9" t="s">
        <v>71</v>
      </c>
      <c r="V9" s="35">
        <v>43</v>
      </c>
      <c r="W9" s="35">
        <v>43</v>
      </c>
      <c r="X9" s="35">
        <v>42</v>
      </c>
    </row>
    <row r="11" spans="1:24" x14ac:dyDescent="0.2">
      <c r="A11" t="s">
        <v>1</v>
      </c>
      <c r="B11">
        <v>-15.33</v>
      </c>
      <c r="C11">
        <v>-15.5</v>
      </c>
      <c r="D11">
        <v>-15.68</v>
      </c>
    </row>
    <row r="12" spans="1:24" x14ac:dyDescent="0.2">
      <c r="A12" t="s">
        <v>0</v>
      </c>
      <c r="B12">
        <f>-6.059</f>
        <v>-6.0590000000000002</v>
      </c>
    </row>
    <row r="13" spans="1:24" ht="17" thickBot="1" x14ac:dyDescent="0.25">
      <c r="U13">
        <v>648</v>
      </c>
    </row>
    <row r="14" spans="1:24" x14ac:dyDescent="0.2"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I14" t="s">
        <v>78</v>
      </c>
      <c r="L14" s="21">
        <v>-15.33</v>
      </c>
      <c r="M14" s="22" t="s">
        <v>47</v>
      </c>
      <c r="N14" s="22" t="s">
        <v>49</v>
      </c>
      <c r="O14" s="22" t="s">
        <v>79</v>
      </c>
      <c r="P14" s="22" t="s">
        <v>80</v>
      </c>
      <c r="Q14" s="22" t="s">
        <v>81</v>
      </c>
      <c r="R14" s="23" t="s">
        <v>82</v>
      </c>
      <c r="U14">
        <v>3134</v>
      </c>
    </row>
    <row r="15" spans="1:24" x14ac:dyDescent="0.2">
      <c r="A15" t="s">
        <v>58</v>
      </c>
      <c r="B15">
        <v>12</v>
      </c>
      <c r="L15" s="9" t="s">
        <v>28</v>
      </c>
      <c r="M15" s="2">
        <v>1.1269069000000256</v>
      </c>
      <c r="N15" s="2">
        <v>2.6448328300000199</v>
      </c>
      <c r="O15" s="2">
        <v>3.6769701450000341</v>
      </c>
      <c r="P15" s="2">
        <v>4.8160277025001221</v>
      </c>
      <c r="Q15" s="2">
        <v>6.3597134812499974</v>
      </c>
      <c r="R15" s="11">
        <v>7.3019014800001116</v>
      </c>
      <c r="U15" s="35">
        <v>1840</v>
      </c>
    </row>
    <row r="16" spans="1:24" x14ac:dyDescent="0.2">
      <c r="A16" t="s">
        <v>62</v>
      </c>
      <c r="B16">
        <v>12</v>
      </c>
      <c r="D16" s="2">
        <f>G4-D4-F4*B$11</f>
        <v>-7.2157013270219466</v>
      </c>
      <c r="E16" s="36">
        <f t="shared" ref="E16:E21" si="0">E4-D4-B4*B$12</f>
        <v>1.1269069000000256</v>
      </c>
      <c r="F16" s="36">
        <f>I4-E4-H4*B$11</f>
        <v>-7.616167220000051</v>
      </c>
      <c r="G16" s="36">
        <f t="shared" ref="G16:G20" si="1">I4-G4-(H4-F4)*B$11-B4*B$12</f>
        <v>0.72644100702192116</v>
      </c>
      <c r="I16" s="2">
        <f>F16-D16</f>
        <v>-0.40046589297810442</v>
      </c>
      <c r="J16" s="37"/>
      <c r="L16" s="9" t="s">
        <v>33</v>
      </c>
      <c r="M16" s="2">
        <v>-0.40046589297810442</v>
      </c>
      <c r="N16" s="2">
        <v>-2.2615827029780746</v>
      </c>
      <c r="O16" s="2">
        <v>-3.2031476831400028</v>
      </c>
      <c r="P16" s="2">
        <v>-4.6452945380900701</v>
      </c>
      <c r="Q16" s="2">
        <v>-6.5636944656600917</v>
      </c>
      <c r="R16" s="11">
        <v>-8.1564403965601286</v>
      </c>
      <c r="U16">
        <v>3400</v>
      </c>
    </row>
    <row r="17" spans="1:18" ht="17" thickBot="1" x14ac:dyDescent="0.25">
      <c r="A17" t="s">
        <v>63</v>
      </c>
      <c r="B17">
        <v>12</v>
      </c>
      <c r="D17" s="2">
        <f t="shared" ref="D17:D20" si="2">G5-D5-F5*B$11</f>
        <v>-7.2157013270219466</v>
      </c>
      <c r="E17" s="36">
        <f t="shared" si="0"/>
        <v>2.6448328300000199</v>
      </c>
      <c r="F17" s="36">
        <f t="shared" ref="F17:F21" si="3">I5-E5-H5*B$11</f>
        <v>-9.4772840300000212</v>
      </c>
      <c r="G17" s="36">
        <f t="shared" si="1"/>
        <v>0.38325012702195949</v>
      </c>
      <c r="I17" s="2">
        <f t="shared" ref="I17:I21" si="4">F17-D17</f>
        <v>-2.2615827029780746</v>
      </c>
      <c r="J17" s="37"/>
      <c r="L17" s="6" t="s">
        <v>34</v>
      </c>
      <c r="M17" s="12">
        <f>M15+M16</f>
        <v>0.72644100702192116</v>
      </c>
      <c r="N17" s="12">
        <f t="shared" ref="N17:R17" si="5">N15+N16</f>
        <v>0.38325012702194527</v>
      </c>
      <c r="O17" s="12">
        <f t="shared" si="5"/>
        <v>0.4738224618600313</v>
      </c>
      <c r="P17" s="12">
        <f t="shared" si="5"/>
        <v>0.17073316441005204</v>
      </c>
      <c r="Q17" s="12">
        <f t="shared" si="5"/>
        <v>-0.20398098441009438</v>
      </c>
      <c r="R17" s="13">
        <f t="shared" si="5"/>
        <v>-0.85453891656001701</v>
      </c>
    </row>
    <row r="18" spans="1:18" ht="17" thickBot="1" x14ac:dyDescent="0.25">
      <c r="A18" t="s">
        <v>64</v>
      </c>
      <c r="B18">
        <v>24</v>
      </c>
      <c r="D18" s="2">
        <f t="shared" si="2"/>
        <v>-15.689231706859857</v>
      </c>
      <c r="E18" s="36">
        <f t="shared" si="0"/>
        <v>3.6769701450000341</v>
      </c>
      <c r="F18" s="36">
        <f t="shared" si="3"/>
        <v>-18.89237938999986</v>
      </c>
      <c r="G18" s="36">
        <f t="shared" si="1"/>
        <v>0.47382246186004551</v>
      </c>
      <c r="I18" s="2">
        <f t="shared" si="4"/>
        <v>-3.2031476831400028</v>
      </c>
      <c r="J18" s="37"/>
      <c r="K18" s="36"/>
      <c r="L18" s="9"/>
      <c r="R18" s="10"/>
    </row>
    <row r="19" spans="1:18" x14ac:dyDescent="0.2">
      <c r="A19" t="s">
        <v>66</v>
      </c>
      <c r="B19">
        <v>27</v>
      </c>
      <c r="D19" s="2">
        <f t="shared" si="2"/>
        <v>-18.680930439259953</v>
      </c>
      <c r="E19" s="36">
        <f t="shared" si="0"/>
        <v>4.8160277025001221</v>
      </c>
      <c r="F19" s="36">
        <f t="shared" si="3"/>
        <v>-23.326224977350023</v>
      </c>
      <c r="G19" s="36">
        <f t="shared" si="1"/>
        <v>0.17073316441005204</v>
      </c>
      <c r="I19" s="2">
        <f t="shared" si="4"/>
        <v>-4.6452945380900701</v>
      </c>
      <c r="J19" s="37"/>
      <c r="K19" s="36"/>
      <c r="L19" s="21">
        <v>-15.5</v>
      </c>
      <c r="M19" s="22" t="s">
        <v>47</v>
      </c>
      <c r="N19" s="22" t="s">
        <v>49</v>
      </c>
      <c r="O19" s="22" t="s">
        <v>79</v>
      </c>
      <c r="P19" s="22" t="s">
        <v>80</v>
      </c>
      <c r="Q19" s="22" t="s">
        <v>81</v>
      </c>
      <c r="R19" s="23" t="s">
        <v>82</v>
      </c>
    </row>
    <row r="20" spans="1:18" x14ac:dyDescent="0.2">
      <c r="A20" t="s">
        <v>68</v>
      </c>
      <c r="B20">
        <v>33</v>
      </c>
      <c r="D20" s="2">
        <f t="shared" si="2"/>
        <v>-21.578233574339833</v>
      </c>
      <c r="E20" s="36">
        <f t="shared" si="0"/>
        <v>6.3597134812499974</v>
      </c>
      <c r="F20" s="36">
        <f t="shared" si="3"/>
        <v>-28.141928039999925</v>
      </c>
      <c r="G20" s="36">
        <f t="shared" si="1"/>
        <v>-0.20398098441009438</v>
      </c>
      <c r="I20" s="2">
        <f t="shared" si="4"/>
        <v>-6.5636944656600917</v>
      </c>
      <c r="J20" s="37"/>
      <c r="K20" s="36"/>
      <c r="L20" s="9" t="s">
        <v>28</v>
      </c>
      <c r="M20" s="2">
        <v>1.1269069000000256</v>
      </c>
      <c r="N20" s="2">
        <v>2.6448328300000199</v>
      </c>
      <c r="O20" s="2">
        <v>3.6769701450000341</v>
      </c>
      <c r="P20" s="2">
        <v>4.8160277025001221</v>
      </c>
      <c r="Q20" s="2">
        <v>6.3597134812499974</v>
      </c>
      <c r="R20" s="11">
        <v>7.3019014800001116</v>
      </c>
    </row>
    <row r="21" spans="1:18" x14ac:dyDescent="0.2">
      <c r="A21" t="s">
        <v>70</v>
      </c>
      <c r="B21">
        <v>41</v>
      </c>
      <c r="D21" s="2">
        <f>G9-D9-F9*B$11</f>
        <v>-27.727254353440003</v>
      </c>
      <c r="E21" s="36">
        <f t="shared" si="0"/>
        <v>7.3019014800001116</v>
      </c>
      <c r="F21" s="36">
        <f t="shared" si="3"/>
        <v>-35.883694750000132</v>
      </c>
      <c r="G21" s="36">
        <f>I9-G9-(H9-F9)*B$11-B9*B$12</f>
        <v>-0.85453891656010228</v>
      </c>
      <c r="I21" s="2">
        <f t="shared" si="4"/>
        <v>-8.1564403965601286</v>
      </c>
      <c r="J21" s="37"/>
      <c r="K21" s="36"/>
      <c r="L21" s="9" t="s">
        <v>33</v>
      </c>
      <c r="M21" s="2">
        <v>-0.7623848161050546</v>
      </c>
      <c r="N21" s="2">
        <v>-2.3128578035029932</v>
      </c>
      <c r="O21" s="2">
        <v>-3.0179320853501395</v>
      </c>
      <c r="P21" s="2">
        <v>-4.6452945380900701</v>
      </c>
      <c r="Q21" s="2">
        <v>-6.4107881015700059</v>
      </c>
      <c r="R21" s="11">
        <v>-7.816440392610275</v>
      </c>
    </row>
    <row r="22" spans="1:18" ht="17" thickBot="1" x14ac:dyDescent="0.25">
      <c r="G22" s="36"/>
      <c r="L22" s="6" t="s">
        <v>34</v>
      </c>
      <c r="M22" s="12">
        <f>M21+M20</f>
        <v>0.36452208389497098</v>
      </c>
      <c r="N22" s="12">
        <f t="shared" ref="N22:R22" si="6">N21+N20</f>
        <v>0.3319750264970267</v>
      </c>
      <c r="O22" s="12">
        <f t="shared" si="6"/>
        <v>0.65903805964989459</v>
      </c>
      <c r="P22" s="12">
        <f t="shared" si="6"/>
        <v>0.17073316441005204</v>
      </c>
      <c r="Q22" s="12">
        <f t="shared" si="6"/>
        <v>-5.1074620320008535E-2</v>
      </c>
      <c r="R22" s="13">
        <f t="shared" si="6"/>
        <v>-0.51453891261016338</v>
      </c>
    </row>
    <row r="23" spans="1:18" ht="17" thickBot="1" x14ac:dyDescent="0.25">
      <c r="G23" s="36"/>
      <c r="L23" s="9"/>
      <c r="R23" s="10"/>
    </row>
    <row r="24" spans="1:18" x14ac:dyDescent="0.2">
      <c r="B24" t="s">
        <v>72</v>
      </c>
      <c r="C24" t="s">
        <v>73</v>
      </c>
      <c r="D24" t="s">
        <v>74</v>
      </c>
      <c r="E24" t="s">
        <v>75</v>
      </c>
      <c r="F24" t="s">
        <v>76</v>
      </c>
      <c r="G24" s="36" t="s">
        <v>77</v>
      </c>
      <c r="I24" t="s">
        <v>78</v>
      </c>
      <c r="L24" s="21">
        <v>-15.68</v>
      </c>
      <c r="M24" s="22" t="s">
        <v>47</v>
      </c>
      <c r="N24" s="22" t="s">
        <v>49</v>
      </c>
      <c r="O24" s="22" t="s">
        <v>79</v>
      </c>
      <c r="P24" s="22" t="s">
        <v>80</v>
      </c>
      <c r="Q24" s="22" t="s">
        <v>81</v>
      </c>
      <c r="R24" s="23" t="s">
        <v>82</v>
      </c>
    </row>
    <row r="25" spans="1:18" x14ac:dyDescent="0.2">
      <c r="A25" t="s">
        <v>58</v>
      </c>
      <c r="G25" s="36"/>
      <c r="L25" s="9" t="s">
        <v>28</v>
      </c>
      <c r="M25" s="2">
        <v>1.1269069000000256</v>
      </c>
      <c r="N25" s="2">
        <v>2.6448328300000199</v>
      </c>
      <c r="O25" s="2">
        <v>3.6769701450000341</v>
      </c>
      <c r="P25" s="2">
        <v>4.8160277025001221</v>
      </c>
      <c r="Q25" s="2">
        <v>6.3597134812499974</v>
      </c>
      <c r="R25" s="11">
        <v>7.3019014800001116</v>
      </c>
    </row>
    <row r="26" spans="1:18" x14ac:dyDescent="0.2">
      <c r="A26" t="s">
        <v>62</v>
      </c>
      <c r="B26">
        <v>10</v>
      </c>
      <c r="D26" s="2">
        <f>K4-D4-J4*C$11</f>
        <v>-5.294426226469966</v>
      </c>
      <c r="E26" s="2">
        <v>1.1269069000000256</v>
      </c>
      <c r="F26" s="2">
        <f>M4-E4-L4*C$11</f>
        <v>-6.0568110425750206</v>
      </c>
      <c r="G26" s="36">
        <f t="shared" ref="G26:G30" si="7">M4-K4-(L4-J4)*C$11-B4*B$12</f>
        <v>0.36452208389497098</v>
      </c>
      <c r="I26" s="36">
        <f>F26-D26</f>
        <v>-0.7623848161050546</v>
      </c>
      <c r="J26" s="2"/>
      <c r="L26" s="9" t="s">
        <v>33</v>
      </c>
      <c r="M26" s="2">
        <v>-0.5936945904596751</v>
      </c>
      <c r="N26" s="2">
        <v>-2.0024417963356864</v>
      </c>
      <c r="O26" s="2">
        <v>-3.299168163087228</v>
      </c>
      <c r="P26" s="2">
        <v>-4.6228997601458932</v>
      </c>
      <c r="Q26" s="2">
        <v>-6.0022429088694054</v>
      </c>
      <c r="R26" s="11">
        <v>-7.4422447731801462</v>
      </c>
    </row>
    <row r="27" spans="1:18" ht="17" thickBot="1" x14ac:dyDescent="0.25">
      <c r="A27" t="s">
        <v>63</v>
      </c>
      <c r="B27">
        <v>10</v>
      </c>
      <c r="D27" s="2">
        <f t="shared" ref="D27:D31" si="8">K5-D5-J5*C$11</f>
        <v>-5.294426226469966</v>
      </c>
      <c r="E27" s="2">
        <v>2.6448328300000199</v>
      </c>
      <c r="F27" s="2">
        <f t="shared" ref="F27:F31" si="9">M5-E5-L5*C$11</f>
        <v>-7.6072840299729592</v>
      </c>
      <c r="G27" s="36">
        <f t="shared" si="7"/>
        <v>0.3319750264970267</v>
      </c>
      <c r="I27" s="36">
        <f t="shared" ref="I27:I31" si="10">F27-D27</f>
        <v>-2.3128578035029932</v>
      </c>
      <c r="J27" s="2"/>
      <c r="L27" s="6" t="s">
        <v>34</v>
      </c>
      <c r="M27" s="12">
        <f>M25+M26</f>
        <v>0.53321230954035048</v>
      </c>
      <c r="N27" s="12">
        <f t="shared" ref="N27:R27" si="11">N25+N26</f>
        <v>0.64239103366433348</v>
      </c>
      <c r="O27" s="12">
        <f t="shared" si="11"/>
        <v>0.37780198191280601</v>
      </c>
      <c r="P27" s="12">
        <f t="shared" si="11"/>
        <v>0.19312794235422892</v>
      </c>
      <c r="Q27" s="12">
        <f t="shared" si="11"/>
        <v>0.35747057238059199</v>
      </c>
      <c r="R27" s="13">
        <f t="shared" si="11"/>
        <v>-0.14034329318003458</v>
      </c>
    </row>
    <row r="28" spans="1:18" x14ac:dyDescent="0.2">
      <c r="A28" t="s">
        <v>64</v>
      </c>
      <c r="B28">
        <v>23</v>
      </c>
      <c r="D28" s="2">
        <f t="shared" si="8"/>
        <v>-11.7129322666799</v>
      </c>
      <c r="E28" s="2">
        <v>3.6769701450000341</v>
      </c>
      <c r="F28" s="2">
        <f t="shared" si="9"/>
        <v>-14.730864352030039</v>
      </c>
      <c r="G28" s="36">
        <f t="shared" si="7"/>
        <v>0.65903805964989459</v>
      </c>
      <c r="I28" s="36">
        <f t="shared" si="10"/>
        <v>-3.0179320853501395</v>
      </c>
      <c r="J28" s="2"/>
    </row>
    <row r="29" spans="1:18" x14ac:dyDescent="0.2">
      <c r="A29" t="s">
        <v>66</v>
      </c>
      <c r="B29">
        <v>27</v>
      </c>
      <c r="D29" s="2">
        <f t="shared" si="8"/>
        <v>-14.090930439259978</v>
      </c>
      <c r="E29" s="2">
        <v>4.8160277025001221</v>
      </c>
      <c r="F29" s="2">
        <f t="shared" si="9"/>
        <v>-18.736224977350048</v>
      </c>
      <c r="G29" s="36">
        <f t="shared" si="7"/>
        <v>0.17073316441005204</v>
      </c>
      <c r="I29" s="36">
        <f t="shared" si="10"/>
        <v>-4.6452945380900701</v>
      </c>
      <c r="J29" s="2"/>
    </row>
    <row r="30" spans="1:18" x14ac:dyDescent="0.2">
      <c r="A30" t="s">
        <v>68</v>
      </c>
      <c r="B30">
        <v>30</v>
      </c>
      <c r="D30" s="2">
        <f t="shared" si="8"/>
        <v>-16.197388436019992</v>
      </c>
      <c r="E30" s="2">
        <v>6.3597134812499974</v>
      </c>
      <c r="F30" s="2">
        <f t="shared" si="9"/>
        <v>-22.608176537589998</v>
      </c>
      <c r="G30" s="36">
        <f t="shared" si="7"/>
        <v>-5.1074620320008535E-2</v>
      </c>
      <c r="I30" s="36">
        <f t="shared" si="10"/>
        <v>-6.4107881015700059</v>
      </c>
      <c r="J30" s="2"/>
    </row>
    <row r="31" spans="1:18" x14ac:dyDescent="0.2">
      <c r="A31" t="s">
        <v>70</v>
      </c>
      <c r="B31">
        <v>41</v>
      </c>
      <c r="D31" s="2">
        <f t="shared" si="8"/>
        <v>-20.757254353439976</v>
      </c>
      <c r="E31" s="2">
        <v>7.3019014800001116</v>
      </c>
      <c r="F31" s="2">
        <f t="shared" si="9"/>
        <v>-28.573694746050251</v>
      </c>
      <c r="G31" s="36">
        <f>M9-K9-(L9-J9)*C$11-B9*B$12</f>
        <v>-0.51453891261016338</v>
      </c>
      <c r="I31" s="36">
        <f t="shared" si="10"/>
        <v>-7.816440392610275</v>
      </c>
      <c r="J31" s="2"/>
    </row>
    <row r="32" spans="1:18" x14ac:dyDescent="0.2">
      <c r="G32" s="36"/>
      <c r="I32" s="36"/>
    </row>
    <row r="33" spans="1:18" x14ac:dyDescent="0.2">
      <c r="G33" s="36"/>
      <c r="I33" s="36"/>
    </row>
    <row r="34" spans="1:18" x14ac:dyDescent="0.2">
      <c r="B34" t="s">
        <v>72</v>
      </c>
      <c r="C34" t="s">
        <v>73</v>
      </c>
      <c r="D34" t="s">
        <v>74</v>
      </c>
      <c r="E34" t="s">
        <v>75</v>
      </c>
      <c r="F34" t="s">
        <v>76</v>
      </c>
      <c r="G34" s="36" t="s">
        <v>77</v>
      </c>
      <c r="I34" t="s">
        <v>78</v>
      </c>
    </row>
    <row r="35" spans="1:18" x14ac:dyDescent="0.2">
      <c r="A35" t="s">
        <v>58</v>
      </c>
      <c r="G35" s="36"/>
      <c r="I35" s="36"/>
    </row>
    <row r="36" spans="1:18" x14ac:dyDescent="0.2">
      <c r="A36" t="s">
        <v>62</v>
      </c>
      <c r="B36">
        <v>8</v>
      </c>
      <c r="D36" s="2">
        <v>-3.74935176250432</v>
      </c>
      <c r="E36" s="2">
        <v>1.1269069000000256</v>
      </c>
      <c r="F36" s="2">
        <f>Q4-E4-P4*D$11</f>
        <v>-4.3430463529639951</v>
      </c>
      <c r="G36" s="36">
        <f t="shared" ref="G36:G40" si="12">Q4-O4-(P4-N4)*D$11-B4*B$12</f>
        <v>0.53583516954003141</v>
      </c>
      <c r="I36" s="36">
        <f>F36-D36</f>
        <v>-0.5936945904596751</v>
      </c>
    </row>
    <row r="37" spans="1:18" x14ac:dyDescent="0.2">
      <c r="A37" t="s">
        <v>63</v>
      </c>
      <c r="B37">
        <v>8</v>
      </c>
      <c r="D37" s="2">
        <v>-3.74935176250432</v>
      </c>
      <c r="E37" s="2">
        <v>2.6448328300000199</v>
      </c>
      <c r="F37" s="2">
        <f t="shared" ref="F37:F41" si="13">Q5-E5-P5*D$11</f>
        <v>-5.7517935588400064</v>
      </c>
      <c r="G37" s="36">
        <f t="shared" si="12"/>
        <v>0.6450138936640144</v>
      </c>
      <c r="I37" s="36">
        <f t="shared" ref="I37:I41" si="14">F37-D37</f>
        <v>-2.0024417963356864</v>
      </c>
    </row>
    <row r="38" spans="1:18" x14ac:dyDescent="0.2">
      <c r="A38" t="s">
        <v>64</v>
      </c>
      <c r="B38">
        <v>23</v>
      </c>
      <c r="D38" s="2">
        <v>-7.5670308316826604</v>
      </c>
      <c r="E38" s="2">
        <v>3.6769701450000341</v>
      </c>
      <c r="F38" s="2">
        <f t="shared" si="13"/>
        <v>-10.866198994769888</v>
      </c>
      <c r="G38" s="36">
        <f t="shared" si="12"/>
        <v>0.38370341691002352</v>
      </c>
      <c r="I38" s="36">
        <f t="shared" si="14"/>
        <v>-3.299168163087228</v>
      </c>
    </row>
    <row r="39" spans="1:18" x14ac:dyDescent="0.2">
      <c r="A39" t="s">
        <v>66</v>
      </c>
      <c r="B39">
        <v>25</v>
      </c>
      <c r="D39" s="2">
        <v>-9.3456136622741806</v>
      </c>
      <c r="E39" s="2">
        <v>4.8160277025001221</v>
      </c>
      <c r="F39" s="2">
        <f t="shared" si="13"/>
        <v>-13.968513422420074</v>
      </c>
      <c r="G39" s="36">
        <f t="shared" si="12"/>
        <v>0.20001294984999163</v>
      </c>
      <c r="I39" s="36">
        <f t="shared" si="14"/>
        <v>-4.6228997601458932</v>
      </c>
      <c r="M39" s="2"/>
      <c r="N39" s="2"/>
      <c r="O39" s="2"/>
      <c r="P39" s="2"/>
      <c r="Q39" s="2"/>
      <c r="R39" s="2"/>
    </row>
    <row r="40" spans="1:18" x14ac:dyDescent="0.2">
      <c r="A40" t="s">
        <v>68</v>
      </c>
      <c r="B40">
        <v>27</v>
      </c>
      <c r="D40" s="2">
        <v>-11.029464001370499</v>
      </c>
      <c r="E40" s="2">
        <v>6.3597134812499974</v>
      </c>
      <c r="F40" s="2">
        <f t="shared" si="13"/>
        <v>-17.031706910239905</v>
      </c>
      <c r="G40" s="36">
        <f t="shared" si="12"/>
        <v>0.36550308113004348</v>
      </c>
      <c r="I40" s="36">
        <f t="shared" si="14"/>
        <v>-6.0022429088694054</v>
      </c>
    </row>
    <row r="41" spans="1:18" x14ac:dyDescent="0.2">
      <c r="A41" t="s">
        <v>70</v>
      </c>
      <c r="B41">
        <v>39</v>
      </c>
      <c r="D41" s="2">
        <v>-13.4903825954698</v>
      </c>
      <c r="E41" s="2">
        <v>7.3019014800001116</v>
      </c>
      <c r="F41" s="2">
        <f t="shared" si="13"/>
        <v>-20.932627368649946</v>
      </c>
      <c r="G41" s="36">
        <f>Q9-O9-(P9-N9)*D$11-B9*B$12</f>
        <v>-0.12985185317990044</v>
      </c>
      <c r="I41" s="36">
        <f t="shared" si="14"/>
        <v>-7.4422447731801462</v>
      </c>
    </row>
    <row r="43" spans="1:18" x14ac:dyDescent="0.2">
      <c r="A43" t="s">
        <v>28</v>
      </c>
      <c r="B43" t="s">
        <v>35</v>
      </c>
      <c r="C43" t="s">
        <v>33</v>
      </c>
      <c r="D43" t="s">
        <v>36</v>
      </c>
    </row>
    <row r="44" spans="1:18" x14ac:dyDescent="0.2">
      <c r="A44">
        <v>1.1269069000000256</v>
      </c>
      <c r="B44">
        <v>0</v>
      </c>
      <c r="C44">
        <v>-0.40046589297810442</v>
      </c>
      <c r="D44" s="2">
        <v>-15.33</v>
      </c>
    </row>
    <row r="45" spans="1:18" x14ac:dyDescent="0.2">
      <c r="A45">
        <v>2.6448328300000199</v>
      </c>
      <c r="B45">
        <v>1</v>
      </c>
      <c r="C45">
        <v>-2.2615827029780746</v>
      </c>
      <c r="D45" s="2">
        <v>-15.33</v>
      </c>
    </row>
    <row r="46" spans="1:18" x14ac:dyDescent="0.2">
      <c r="A46">
        <v>3.6769701450000341</v>
      </c>
      <c r="B46">
        <v>2</v>
      </c>
      <c r="C46">
        <v>-3.2031476831400028</v>
      </c>
      <c r="D46" s="2">
        <v>-15.33</v>
      </c>
    </row>
    <row r="47" spans="1:18" x14ac:dyDescent="0.2">
      <c r="A47">
        <v>4.8160277025001221</v>
      </c>
      <c r="B47">
        <v>3</v>
      </c>
      <c r="C47">
        <v>-4.6452945380900701</v>
      </c>
      <c r="D47" s="2">
        <v>-15.33</v>
      </c>
    </row>
    <row r="48" spans="1:18" x14ac:dyDescent="0.2">
      <c r="A48">
        <v>6.3597134812499974</v>
      </c>
      <c r="B48">
        <v>4</v>
      </c>
      <c r="C48">
        <v>-6.5636944656600917</v>
      </c>
      <c r="D48" s="2">
        <v>-15.33</v>
      </c>
    </row>
    <row r="49" spans="1:4" x14ac:dyDescent="0.2">
      <c r="A49">
        <v>7.3019014800001116</v>
      </c>
      <c r="B49">
        <v>5</v>
      </c>
      <c r="C49">
        <v>-8.1564403965601286</v>
      </c>
      <c r="D49" s="2">
        <v>-15.33</v>
      </c>
    </row>
    <row r="50" spans="1:4" x14ac:dyDescent="0.2">
      <c r="A50">
        <v>1.1269069000000256</v>
      </c>
      <c r="B50">
        <v>0</v>
      </c>
      <c r="C50">
        <v>-0.7623848161050546</v>
      </c>
      <c r="D50" s="2">
        <v>-15.5</v>
      </c>
    </row>
    <row r="51" spans="1:4" x14ac:dyDescent="0.2">
      <c r="A51">
        <v>2.6448328300000199</v>
      </c>
      <c r="B51">
        <v>1</v>
      </c>
      <c r="C51">
        <v>-2.3128578035029932</v>
      </c>
      <c r="D51" s="2">
        <v>-15.5</v>
      </c>
    </row>
    <row r="52" spans="1:4" x14ac:dyDescent="0.2">
      <c r="A52">
        <v>3.6769701450000341</v>
      </c>
      <c r="B52">
        <v>2</v>
      </c>
      <c r="C52">
        <v>-3.0179320853501395</v>
      </c>
      <c r="D52" s="2">
        <v>-15.5</v>
      </c>
    </row>
    <row r="53" spans="1:4" x14ac:dyDescent="0.2">
      <c r="A53">
        <v>4.8160277025001221</v>
      </c>
      <c r="B53">
        <v>3</v>
      </c>
      <c r="C53">
        <v>-4.6452945380900701</v>
      </c>
      <c r="D53" s="2">
        <v>-15.5</v>
      </c>
    </row>
    <row r="54" spans="1:4" x14ac:dyDescent="0.2">
      <c r="A54">
        <v>6.3597134812499974</v>
      </c>
      <c r="B54">
        <v>4</v>
      </c>
      <c r="C54">
        <v>-6.4107881015700059</v>
      </c>
      <c r="D54" s="2">
        <v>-15.5</v>
      </c>
    </row>
    <row r="55" spans="1:4" x14ac:dyDescent="0.2">
      <c r="A55">
        <v>7.3019014800001116</v>
      </c>
      <c r="B55">
        <v>5</v>
      </c>
      <c r="C55">
        <v>-7.816440392610275</v>
      </c>
      <c r="D55" s="2">
        <v>-15.5</v>
      </c>
    </row>
    <row r="56" spans="1:4" x14ac:dyDescent="0.2">
      <c r="A56">
        <v>1.1269069000000256</v>
      </c>
      <c r="B56">
        <v>0</v>
      </c>
      <c r="C56">
        <v>-0.5936945904596751</v>
      </c>
      <c r="D56" s="2">
        <v>-15.68</v>
      </c>
    </row>
    <row r="57" spans="1:4" x14ac:dyDescent="0.2">
      <c r="A57">
        <v>2.6448328300000199</v>
      </c>
      <c r="B57">
        <v>1</v>
      </c>
      <c r="C57">
        <v>-2.0024417963356864</v>
      </c>
      <c r="D57" s="2">
        <v>-15.68</v>
      </c>
    </row>
    <row r="58" spans="1:4" x14ac:dyDescent="0.2">
      <c r="A58">
        <v>3.6769701450000341</v>
      </c>
      <c r="B58">
        <v>2</v>
      </c>
      <c r="C58">
        <v>-3.299168163087228</v>
      </c>
      <c r="D58" s="2">
        <v>-15.68</v>
      </c>
    </row>
    <row r="59" spans="1:4" x14ac:dyDescent="0.2">
      <c r="A59">
        <v>4.8160277025001221</v>
      </c>
      <c r="B59">
        <v>3</v>
      </c>
      <c r="C59">
        <v>-4.6228997601458932</v>
      </c>
      <c r="D59" s="2">
        <v>-15.68</v>
      </c>
    </row>
    <row r="60" spans="1:4" x14ac:dyDescent="0.2">
      <c r="A60">
        <v>6.3597134812499974</v>
      </c>
      <c r="B60">
        <v>4</v>
      </c>
      <c r="C60">
        <v>-6.0022429088694054</v>
      </c>
      <c r="D60" s="2">
        <v>-15.68</v>
      </c>
    </row>
    <row r="61" spans="1:4" x14ac:dyDescent="0.2">
      <c r="A61">
        <v>7.3019014800001116</v>
      </c>
      <c r="B61">
        <v>5</v>
      </c>
      <c r="C61">
        <v>-7.4422447731801462</v>
      </c>
      <c r="D61" s="2">
        <v>-15.68</v>
      </c>
    </row>
  </sheetData>
  <mergeCells count="6">
    <mergeCell ref="B1:C1"/>
    <mergeCell ref="D1:E1"/>
    <mergeCell ref="F1:I1"/>
    <mergeCell ref="J1:M1"/>
    <mergeCell ref="N1:Q1"/>
    <mergeCell ref="V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553</vt:lpstr>
      <vt:lpstr>557</vt:lpstr>
      <vt:lpstr>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2022-05-18T20:58:50Z</dcterms:created>
  <dcterms:modified xsi:type="dcterms:W3CDTF">2022-05-18T20:59:50Z</dcterms:modified>
</cp:coreProperties>
</file>