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D:\Desktop\"/>
    </mc:Choice>
  </mc:AlternateContent>
  <xr:revisionPtr revIDLastSave="0" documentId="13_ncr:1_{375528BC-D1CD-41DB-81E2-392E51D37EC5}" xr6:coauthVersionLast="47" xr6:coauthVersionMax="47" xr10:uidLastSave="{00000000-0000-0000-0000-000000000000}"/>
  <bookViews>
    <workbookView xWindow="-108" yWindow="-108" windowWidth="23256" windowHeight="12456" activeTab="2" xr2:uid="{00000000-000D-0000-FFFF-FFFF00000000}"/>
  </bookViews>
  <sheets>
    <sheet name="Pivot_Sheet2" sheetId="19" r:id="rId1"/>
    <sheet name="Pivot_Sheet" sheetId="18" r:id="rId2"/>
    <sheet name="DashBoard" sheetId="20" r:id="rId3"/>
    <sheet name="orders" sheetId="17" r:id="rId4"/>
    <sheet name="customers" sheetId="13" r:id="rId5"/>
    <sheet name="products" sheetId="2" r:id="rId6"/>
  </sheets>
  <definedNames>
    <definedName name="_xlnm._FilterDatabase" localSheetId="3" hidden="1">orders!$A$1:$M$1001</definedName>
    <definedName name="_xlnm._FilterDatabase" localSheetId="5" hidden="1">products!$A$1:$G$49</definedName>
    <definedName name="_xlcn.WorksheetConnection_coffeeOrdersData.xlsxOrders1" hidden="1">Orders[]</definedName>
    <definedName name="_xlcn.WorksheetConnection_coffeeOrdersData.xlsxTable21" hidden="1">Customers[]</definedName>
    <definedName name="Slicer_Loyalty_Card">#N/A</definedName>
    <definedName name="Slicer_Roast_Type_Name">#N/A</definedName>
    <definedName name="Slicer_Size">#N/A</definedName>
    <definedName name="Timeline_Order_Date">#N/A</definedName>
  </definedNames>
  <calcPr calcId="191028"/>
  <pivotCaches>
    <pivotCache cacheId="606" r:id="rId7"/>
    <pivotCache cacheId="609" r:id="rId8"/>
    <pivotCache cacheId="612" r:id="rId9"/>
  </pivotCaches>
  <fileRecoveryPr repairLoad="1"/>
  <extLst>
    <ext xmlns:x14="http://schemas.microsoft.com/office/spreadsheetml/2009/9/main" uri="{876F7934-8845-4945-9796-88D515C7AA90}">
      <x14:pivotCaches>
        <pivotCache cacheId="347" r:id="rId10"/>
      </x14:pivotCaches>
    </ex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48" r:id="rId14"/>
      </x15:timelineCachePivotCaches>
    </ext>
    <ext xmlns:x15="http://schemas.microsoft.com/office/spreadsheetml/2010/11/main" uri="{D0CA8CA8-9F24-4464-BF8E-62219DCF47F9}">
      <x15:timelineCacheRefs>
        <x15:timelineCacheRef r:id="rId15"/>
      </x15:timelineCacheRefs>
    </ext>
    <ext xmlns:x15="http://schemas.microsoft.com/office/spreadsheetml/2010/11/main" uri="{FCE2AD5D-F65C-4FA6-A056-5C36A1767C68}">
      <x15:dataModel>
        <x15:modelTables>
          <x15:modelTable id="Orders" name="Orders" connection="WorksheetConnection_coffeeOrdersData.xlsx!Orders"/>
          <x15:modelTable id="Table2" name="Table2" connection="WorksheetConnection_coffeeOrdersData.xlsx!Table2"/>
        </x15:modelTable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0"/>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7" l="1"/>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D1000B-B4E1-4FA1-ADAA-CF23371A25F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2851F40-E637-4750-A630-CAB233AB6151}" name="WorksheetConnection_coffeeOrdersData.xlsx!Orders" type="102" refreshedVersion="8" minRefreshableVersion="5">
    <extLst>
      <ext xmlns:x15="http://schemas.microsoft.com/office/spreadsheetml/2010/11/main" uri="{DE250136-89BD-433C-8126-D09CA5730AF9}">
        <x15:connection id="Orders" autoDelete="1">
          <x15:rangePr sourceName="_xlcn.WorksheetConnection_coffeeOrdersData.xlsxOrders1"/>
        </x15:connection>
      </ext>
    </extLst>
  </connection>
  <connection id="3" xr16:uid="{5690C7D5-0741-4356-A2D5-0711D7356333}" name="WorksheetConnection_coffeeOrdersData.xlsx!Table2" type="102" refreshedVersion="8" minRefreshableVersion="5">
    <extLst>
      <ext xmlns:x15="http://schemas.microsoft.com/office/spreadsheetml/2010/11/main" uri="{DE250136-89BD-433C-8126-D09CA5730AF9}">
        <x15:connection id="Table2" autoDelete="1">
          <x15:rangePr sourceName="_xlcn.WorksheetConnection_coffeeOrdersData.xlsxTable21"/>
        </x15:connection>
      </ext>
    </extLst>
  </connection>
</connections>
</file>

<file path=xl/sharedStrings.xml><?xml version="1.0" encoding="utf-8"?>
<sst xmlns="http://schemas.openxmlformats.org/spreadsheetml/2006/main" count="11130" uniqueCount="6224">
  <si>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</si>
  <si>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</si>
  <si>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</si>
  <si>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</si>
  <si>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</si>
  <si>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</si>
  <si>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</si>
  <si>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</si>
  <si>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</si>
  <si>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</si>
  <si>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</si>
  <si>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</si>
  <si>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</si>
  <si>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</si>
  <si>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</si>
  <si>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</si>
  <si>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</si>
  <si>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</si>
  <si>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</si>
  <si>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</si>
  <si>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</si>
  <si>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</si>
  <si>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</si>
  <si>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</si>
  <si>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</si>
  <si>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</si>
  <si>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</si>
  <si>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</si>
  <si>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</si>
  <si>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</si>
  <si>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</si>
  <si>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</si>
  <si>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</si>
  <si>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</si>
  <si>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</si>
  <si>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</si>
  <si>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</si>
  <si>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</si>
  <si>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</si>
  <si>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</si>
  <si>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</si>
  <si>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</si>
  <si>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</si>
  <si>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</si>
  <si>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</si>
  <si>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</si>
  <si>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</si>
  <si>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</si>
  <si>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</si>
  <si>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</si>
  <si>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</si>
  <si>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</si>
  <si>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</si>
  <si>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</si>
  <si>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</si>
  <si>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</si>
  <si>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</si>
  <si>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</si>
  <si>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</si>
  <si>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</si>
  <si>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</si>
  <si>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</si>
  <si>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</si>
  <si>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</si>
  <si>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</si>
  <si>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</si>
  <si>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</si>
  <si>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</si>
  <si>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</si>
  <si>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</si>
  <si>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</si>
  <si>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</si>
  <si>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</si>
  <si>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</si>
  <si>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</si>
  <si>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</si>
  <si>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</si>
  <si>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</si>
  <si>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</si>
  <si>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</si>
  <si>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</si>
  <si>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</si>
  <si>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</si>
  <si>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</si>
  <si>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</si>
  <si>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</si>
  <si>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</si>
  <si>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</si>
  <si>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</si>
  <si>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</si>
  <si>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</si>
  <si>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</si>
  <si>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</si>
  <si>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</si>
  <si>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</si>
  <si>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</si>
  <si>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</si>
  <si>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</si>
  <si>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</si>
  <si>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</si>
  <si>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</si>
  <si>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</si>
  <si>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</si>
  <si>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</si>
  <si>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</si>
  <si>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</si>
  <si>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</si>
  <si>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</si>
  <si>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</si>
  <si>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</si>
  <si>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</si>
  <si>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</si>
  <si>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</si>
  <si>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</si>
  <si>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</si>
  <si>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</si>
  <si>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</si>
  <si>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</si>
  <si>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</si>
  <si>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</si>
  <si>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</si>
  <si>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</si>
  <si>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</si>
  <si>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</si>
  <si>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</si>
  <si>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</si>
  <si>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</si>
  <si>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</si>
  <si>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</si>
  <si>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</si>
  <si>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</si>
  <si>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</si>
  <si>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</si>
  <si>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</si>
  <si>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</si>
  <si>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</si>
  <si>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</si>
  <si>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</si>
  <si>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</si>
  <si>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</si>
  <si>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</si>
  <si>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</si>
  <si>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</si>
  <si>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</si>
  <si>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</si>
  <si>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</si>
  <si>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</si>
  <si>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</si>
  <si>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</si>
  <si>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</si>
  <si>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</si>
  <si>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</si>
  <si>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</si>
  <si>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</si>
  <si>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</si>
  <si>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</si>
  <si>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</si>
  <si>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</si>
  <si>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</si>
  <si>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</si>
  <si>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</si>
  <si>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</si>
  <si>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</si>
  <si>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</si>
  <si>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</si>
  <si>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</si>
  <si>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</si>
  <si>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</si>
  <si>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</si>
  <si>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</si>
  <si>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</si>
  <si>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</si>
  <si>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</si>
  <si>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</si>
  <si>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</si>
  <si>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</si>
  <si>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</si>
  <si>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</si>
  <si>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</si>
  <si>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</si>
  <si>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</si>
  <si>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</si>
  <si>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</si>
  <si>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</si>
  <si>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</si>
  <si>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</si>
  <si>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</si>
  <si>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</si>
  <si>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</si>
  <si>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</si>
  <si>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</si>
  <si>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</si>
  <si>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</si>
  <si>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</si>
  <si>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</si>
  <si>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</si>
  <si>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</si>
  <si>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</si>
  <si>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</si>
  <si>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</si>
  <si>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</si>
  <si>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</si>
  <si>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</si>
  <si>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</si>
  <si>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</si>
  <si>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</si>
  <si>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</si>
  <si>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</si>
  <si>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</si>
  <si>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</si>
  <si>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</si>
  <si>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</si>
  <si>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</si>
  <si>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</si>
  <si>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</si>
  <si>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</si>
  <si>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</si>
  <si>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</si>
  <si>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</si>
  <si>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</si>
  <si>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</si>
  <si>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</si>
  <si>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</si>
  <si>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</si>
  <si>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</si>
  <si>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</si>
  <si>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</si>
  <si>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</si>
  <si>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</si>
  <si>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</si>
  <si>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</si>
  <si>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</si>
  <si>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</si>
  <si>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</si>
  <si>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</si>
  <si>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</si>
  <si>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</si>
  <si>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</si>
  <si>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</si>
  <si>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</si>
  <si>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</si>
  <si>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</si>
  <si>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</si>
  <si>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</si>
  <si>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</si>
  <si>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</si>
  <si>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</si>
  <si>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</si>
  <si>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</si>
  <si>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</si>
  <si>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</si>
  <si>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</si>
  <si>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</si>
  <si>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</si>
  <si>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</si>
  <si>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</si>
  <si>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</si>
  <si>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</si>
  <si>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</si>
  <si>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</si>
  <si>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</si>
  <si>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</si>
  <si>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</si>
  <si>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</si>
  <si>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</si>
  <si>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</si>
  <si>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</si>
  <si>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</si>
  <si>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</si>
  <si>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</si>
  <si>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</si>
  <si>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</si>
  <si>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</si>
  <si>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</si>
  <si>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</si>
  <si>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</si>
  <si>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</si>
  <si>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</si>
  <si>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</si>
  <si>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</si>
  <si>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</si>
  <si>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</si>
  <si>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</si>
  <si>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</si>
  <si>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</si>
  <si>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</si>
  <si>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</si>
  <si>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</si>
  <si>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</si>
  <si>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</si>
  <si>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</si>
  <si>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</si>
  <si>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</si>
  <si>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</si>
  <si>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</si>
  <si>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</si>
  <si>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</si>
  <si>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</si>
  <si>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</si>
  <si>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</si>
  <si>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</si>
  <si>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</si>
  <si>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</si>
  <si>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</si>
  <si>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</si>
  <si>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</si>
  <si>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</si>
  <si>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</si>
  <si>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</si>
  <si>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</si>
  <si>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</si>
  <si>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</si>
  <si>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</si>
  <si>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</si>
  <si>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</si>
  <si>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</si>
  <si>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</si>
  <si>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</si>
  <si>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</si>
  <si>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</si>
  <si>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</si>
  <si>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</si>
  <si>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</si>
  <si>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</si>
  <si>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</si>
  <si>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</si>
  <si>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</si>
  <si>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</si>
  <si>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</si>
  <si>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</si>
  <si>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</si>
  <si>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</si>
  <si>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</si>
  <si>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</si>
  <si>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</si>
  <si>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</si>
  <si>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</si>
  <si>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</si>
  <si>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</si>
  <si>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</si>
  <si>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</si>
  <si>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</si>
  <si>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</si>
  <si>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</si>
  <si>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</si>
  <si>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</si>
  <si>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</si>
  <si>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</si>
  <si>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</si>
  <si>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</si>
  <si>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</si>
  <si>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</si>
  <si>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</si>
  <si>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</si>
  <si>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</si>
  <si>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</si>
  <si>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</si>
  <si>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</si>
  <si>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</si>
  <si>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</si>
  <si>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</si>
  <si>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</si>
  <si>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</si>
  <si>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</si>
  <si>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</si>
  <si>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</si>
  <si>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</si>
  <si>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</si>
  <si>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</si>
  <si>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</si>
  <si>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</si>
  <si>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</si>
  <si>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</si>
  <si>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</si>
  <si>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</si>
  <si>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</si>
  <si>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</si>
  <si>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</si>
  <si>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</si>
  <si>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</si>
  <si>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</si>
  <si>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</si>
  <si>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</si>
  <si>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</si>
  <si>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</si>
  <si>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</si>
  <si>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</si>
  <si>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</si>
  <si>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</si>
  <si>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</si>
  <si>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</si>
  <si>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</si>
  <si>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</si>
  <si>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</si>
  <si>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</si>
  <si>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</si>
  <si>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</si>
  <si>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</si>
  <si>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</si>
  <si>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</si>
  <si>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</si>
  <si>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</si>
  <si>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</si>
  <si>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</si>
  <si>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</si>
  <si>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</si>
  <si>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</si>
  <si>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</si>
  <si>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</si>
  <si>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</si>
  <si>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</si>
  <si>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</si>
  <si>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</si>
  <si>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</si>
  <si>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</si>
  <si>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</si>
  <si>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</si>
  <si>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</si>
  <si>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</si>
  <si>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</si>
  <si>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</si>
  <si>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</si>
  <si>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</si>
  <si>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</si>
  <si>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</si>
  <si>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</si>
  <si>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</si>
  <si>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</si>
  <si>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</si>
  <si>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</si>
  <si>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</si>
  <si>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</si>
  <si>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</si>
  <si>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</si>
  <si>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</si>
  <si>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</si>
  <si>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</si>
  <si>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</si>
  <si>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</si>
  <si>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</si>
  <si>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</si>
  <si>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</si>
  <si>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</si>
  <si>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</si>
  <si>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</si>
  <si>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</si>
  <si>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</si>
  <si>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</si>
  <si>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</si>
  <si>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</si>
  <si>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</si>
  <si>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</si>
  <si>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</si>
  <si>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</si>
  <si>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</si>
  <si>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</si>
  <si>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</si>
  <si>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</si>
  <si>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</si>
  <si>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</si>
  <si>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</si>
  <si>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</si>
  <si>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</si>
  <si>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</si>
  <si>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</si>
  <si>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</si>
  <si>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</si>
  <si>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</si>
  <si>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</si>
  <si>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</si>
  <si>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</si>
  <si>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</si>
  <si>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</si>
  <si>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</si>
  <si>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</si>
  <si>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</si>
  <si>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</si>
  <si>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</si>
  <si>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</si>
  <si>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</si>
  <si>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</si>
  <si>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</si>
  <si>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</si>
  <si>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</si>
  <si>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</si>
  <si>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</si>
  <si>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</si>
  <si>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</si>
  <si>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</si>
  <si>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</si>
  <si>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</si>
  <si>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</si>
  <si>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</si>
  <si>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</si>
  <si>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</si>
  <si>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</si>
  <si>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</si>
  <si>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</si>
  <si>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</si>
  <si>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</si>
  <si>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</si>
  <si>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</si>
  <si>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</si>
  <si>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</si>
  <si>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</si>
  <si>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</si>
  <si>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</si>
  <si>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</si>
  <si>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</si>
  <si>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</si>
  <si>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</si>
  <si>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</si>
  <si>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</si>
  <si>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</si>
  <si>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</si>
  <si>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</si>
  <si>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</si>
  <si>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</si>
  <si>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</si>
  <si>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</si>
  <si>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</si>
  <si>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</si>
  <si>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</si>
  <si>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</si>
  <si>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</si>
  <si>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</si>
  <si>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</si>
  <si>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</si>
  <si>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</si>
  <si>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</si>
  <si>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</si>
  <si>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</si>
  <si>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</si>
  <si>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</si>
  <si>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</si>
  <si>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</si>
  <si>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</si>
  <si>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</si>
  <si>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</si>
  <si>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</si>
  <si>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</si>
  <si>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</si>
  <si>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</si>
  <si>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</si>
  <si>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</si>
  <si>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</si>
  <si>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</si>
  <si>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</si>
  <si>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</si>
  <si>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</si>
  <si>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</si>
  <si>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</si>
  <si>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</si>
  <si>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</si>
  <si>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</si>
  <si>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</si>
  <si>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</si>
  <si>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</si>
  <si>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</si>
  <si>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</si>
  <si>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</si>
  <si>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</si>
  <si>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</si>
  <si>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</si>
  <si>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</si>
  <si>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</si>
  <si>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</si>
  <si>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</si>
  <si>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</si>
  <si>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</si>
  <si>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</si>
  <si>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</si>
  <si>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</si>
  <si>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</si>
  <si>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</si>
  <si>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</si>
  <si>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</si>
  <si>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</si>
  <si>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</si>
  <si>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</si>
  <si>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</si>
  <si>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</si>
  <si>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</si>
  <si>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</si>
  <si>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</si>
  <si>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</si>
  <si>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</si>
  <si>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</si>
  <si>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</si>
  <si>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</si>
  <si>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</si>
  <si>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</si>
  <si>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</si>
  <si>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</si>
  <si>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</si>
  <si>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</si>
  <si>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</si>
  <si>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</si>
  <si>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</si>
  <si>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</si>
  <si>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</si>
  <si>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</si>
  <si>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</si>
  <si>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</si>
  <si>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</si>
  <si>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</si>
  <si>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</si>
  <si>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</si>
  <si>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</si>
  <si>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</si>
  <si>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</si>
  <si>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</si>
  <si>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</si>
  <si>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</si>
  <si>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</si>
  <si>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</si>
  <si>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</si>
  <si>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</si>
  <si>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</si>
  <si>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</si>
  <si>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</si>
  <si>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</si>
  <si>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</si>
  <si>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</si>
  <si>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</si>
  <si>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</si>
  <si>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</si>
  <si>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</si>
  <si>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</si>
  <si>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</si>
  <si>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</si>
  <si>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</si>
  <si>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</si>
  <si>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</si>
  <si>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</si>
  <si>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</si>
  <si>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</si>
  <si>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</si>
  <si>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</si>
  <si>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</si>
  <si>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</si>
  <si>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</si>
  <si>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</si>
  <si>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</si>
  <si>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</si>
  <si>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</si>
  <si>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</si>
  <si>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</si>
  <si>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</si>
  <si>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</si>
  <si>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</si>
  <si>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</si>
  <si>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</si>
  <si>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</si>
  <si>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</si>
  <si>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</si>
  <si>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</si>
  <si>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</si>
  <si>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</si>
  <si>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</si>
  <si>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</si>
  <si>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</si>
  <si>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</si>
  <si>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</si>
  <si>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</si>
  <si>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</si>
  <si>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</si>
  <si>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</si>
  <si>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</si>
  <si>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</si>
  <si>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</si>
  <si>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</si>
  <si>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</si>
  <si>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</si>
  <si>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</si>
  <si>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</si>
  <si>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</si>
  <si>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</si>
  <si>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</si>
  <si>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</si>
  <si>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</si>
  <si>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</si>
  <si>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</si>
  <si>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</si>
  <si>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</si>
  <si>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</si>
  <si>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</si>
  <si>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</si>
  <si>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</si>
  <si>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</si>
  <si>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</si>
  <si>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</si>
  <si>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</si>
  <si>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</si>
  <si>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</si>
  <si>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</si>
  <si>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</si>
  <si>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</si>
  <si>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</si>
  <si>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</si>
  <si>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</si>
  <si>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</si>
  <si>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</si>
  <si>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</si>
  <si>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</si>
  <si>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</si>
  <si>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</si>
  <si>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</si>
  <si>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</si>
  <si>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</si>
  <si>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</si>
  <si>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</si>
  <si>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</si>
  <si>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</si>
  <si>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</si>
  <si>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</si>
  <si>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</si>
  <si>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</si>
  <si>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</si>
  <si>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</si>
  <si>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</si>
  <si>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</si>
  <si>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</si>
  <si>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</si>
  <si>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</si>
  <si>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</si>
  <si>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</si>
  <si>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</si>
  <si>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</si>
  <si>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</si>
  <si>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</si>
  <si>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</si>
  <si>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</si>
  <si>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</si>
  <si>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</si>
  <si>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</si>
  <si>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</si>
  <si>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</si>
  <si>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</si>
  <si>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</si>
  <si>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</si>
  <si>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</si>
  <si>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</si>
  <si>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</si>
  <si>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</si>
  <si>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</si>
  <si>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</si>
  <si>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</si>
  <si>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</si>
  <si>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</si>
  <si>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</si>
  <si>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</si>
  <si>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</si>
  <si>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</si>
  <si>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</si>
  <si>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</si>
  <si>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</si>
  <si>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</si>
  <si>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</si>
  <si>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</si>
  <si>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</si>
  <si>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</si>
  <si>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</si>
  <si>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</si>
  <si>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</si>
  <si>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</si>
  <si>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</si>
  <si>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</si>
  <si>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</si>
  <si>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</si>
  <si>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</si>
  <si>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</si>
  <si>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</si>
  <si>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</si>
  <si>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</si>
  <si>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</si>
  <si>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</si>
  <si>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</si>
  <si>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</si>
  <si>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</si>
  <si>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</si>
  <si>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</si>
  <si>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</si>
  <si>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</si>
  <si>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</si>
  <si>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</si>
  <si>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</si>
  <si>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</si>
  <si>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</si>
  <si>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</si>
  <si>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</si>
  <si>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</si>
  <si>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</si>
  <si>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</si>
  <si>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</si>
  <si>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</si>
  <si>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</si>
  <si>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</si>
  <si>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</si>
  <si>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</si>
  <si>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</si>
  <si>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</si>
  <si>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</si>
  <si>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</si>
  <si>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</si>
  <si>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</si>
  <si>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</si>
  <si>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</si>
  <si>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</si>
  <si>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</si>
  <si>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</si>
  <si>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</si>
  <si>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</si>
  <si>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</si>
  <si>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</si>
  <si>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</si>
  <si>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</si>
  <si>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</si>
  <si>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</si>
  <si>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</si>
  <si>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</si>
  <si>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</si>
  <si>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</si>
  <si>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</si>
  <si>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</si>
  <si>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</si>
  <si>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</si>
  <si>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</si>
  <si>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</si>
  <si>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</si>
  <si>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</si>
  <si>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</si>
  <si>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</si>
  <si>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</si>
  <si>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</si>
  <si>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</si>
  <si>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</si>
  <si>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</si>
  <si>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</si>
  <si>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</si>
  <si>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</si>
  <si>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</si>
  <si>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</si>
  <si>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</si>
  <si>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</si>
  <si>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</si>
  <si>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</si>
  <si>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</si>
  <si>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</si>
  <si>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</si>
  <si>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</si>
  <si>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</si>
  <si>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</si>
  <si>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</si>
  <si>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</si>
  <si>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</si>
  <si>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</si>
  <si>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</si>
  <si>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</si>
  <si>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</si>
  <si>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</si>
  <si>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</si>
  <si>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</si>
  <si>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</si>
  <si>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</si>
  <si>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</si>
  <si>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</si>
  <si>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</si>
  <si>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</si>
  <si>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</si>
  <si>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</si>
  <si>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</si>
  <si>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</si>
  <si>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</si>
  <si>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</si>
  <si>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</si>
  <si>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</si>
  <si>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</si>
  <si>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</si>
  <si>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</si>
  <si>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</si>
  <si>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</si>
  <si>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</si>
  <si>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</si>
  <si>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</si>
  <si>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</si>
  <si>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</si>
  <si>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</si>
  <si>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</si>
  <si>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</si>
  <si>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</si>
  <si>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</si>
  <si>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</si>
  <si>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</si>
  <si>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</si>
  <si>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</si>
  <si>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</si>
  <si>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</si>
  <si>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</si>
  <si>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</si>
  <si>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</si>
  <si>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</si>
  <si>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</si>
  <si>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</si>
  <si>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</si>
  <si>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</si>
  <si>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</si>
  <si>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</si>
  <si>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</si>
  <si>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</si>
  <si>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</si>
  <si>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</si>
  <si>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</si>
  <si>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</si>
  <si>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</si>
  <si>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</si>
  <si>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</si>
  <si>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</si>
  <si>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</si>
  <si>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</si>
  <si>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</si>
  <si>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</si>
  <si>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</si>
  <si>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</si>
  <si>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</si>
  <si>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</si>
  <si>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</si>
  <si>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</si>
  <si>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</si>
  <si>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</si>
  <si>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</si>
  <si>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</si>
  <si>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</si>
  <si>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</si>
  <si>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</si>
  <si>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</si>
  <si>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</si>
  <si>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</si>
  <si>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</si>
  <si>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</si>
  <si>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</si>
  <si>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</si>
  <si>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</si>
  <si>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</si>
  <si>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</si>
  <si>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</si>
  <si>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</si>
  <si>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</si>
  <si>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</si>
  <si>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</si>
  <si>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</si>
  <si>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</si>
  <si>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</si>
  <si>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</si>
  <si>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</si>
  <si>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</si>
  <si>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</si>
  <si>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</si>
  <si>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</si>
  <si>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</si>
  <si>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</si>
  <si>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</si>
  <si>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</si>
  <si>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</si>
  <si>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</si>
  <si>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</si>
  <si>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</si>
  <si>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</si>
  <si>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</si>
  <si>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</si>
  <si>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</si>
  <si>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</si>
  <si>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</si>
  <si>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</si>
  <si>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</si>
  <si>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</si>
  <si>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</si>
  <si>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</si>
  <si>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</si>
  <si>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</si>
  <si>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</si>
  <si>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</si>
  <si>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</si>
  <si>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</si>
  <si>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</si>
  <si>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</si>
  <si>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</si>
  <si>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</si>
  <si>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</si>
  <si>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</si>
  <si>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</si>
  <si>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</si>
  <si>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</si>
  <si>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</si>
  <si>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</si>
  <si>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</si>
  <si>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</si>
  <si>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</si>
  <si>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</si>
  <si>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</si>
  <si>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</si>
  <si>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</si>
  <si>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</si>
  <si>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</si>
  <si>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</si>
  <si>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</si>
  <si>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</si>
  <si>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</si>
  <si>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</si>
  <si>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</si>
  <si>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</si>
  <si>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</si>
  <si>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</si>
  <si>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</si>
  <si>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</si>
  <si>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</si>
  <si>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</si>
  <si>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</si>
  <si>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</si>
  <si>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</si>
  <si>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</si>
  <si>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</si>
  <si>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</si>
  <si>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</si>
  <si>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</si>
  <si>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</si>
  <si>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</si>
  <si>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</si>
  <si>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</si>
  <si>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</si>
  <si>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</si>
  <si>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</si>
  <si>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</si>
  <si>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</si>
  <si>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</si>
  <si>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</si>
  <si>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</si>
  <si>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</si>
  <si>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</si>
  <si>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</si>
  <si>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</si>
  <si>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</si>
  <si>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</si>
  <si>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</si>
  <si>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</si>
  <si>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</si>
  <si>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</si>
  <si>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</si>
  <si>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</si>
  <si>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</si>
  <si>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</si>
  <si>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</si>
  <si>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</si>
  <si>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</si>
  <si>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</si>
  <si>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</si>
  <si>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</si>
  <si>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</si>
  <si>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</si>
  <si>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</si>
  <si>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</si>
  <si>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</si>
  <si>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</si>
  <si>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</si>
  <si>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</si>
  <si>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</si>
  <si>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</si>
  <si>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</si>
  <si>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</si>
  <si>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</si>
  <si>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</si>
  <si>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</si>
  <si>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</si>
  <si>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</si>
  <si>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</si>
  <si>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</si>
  <si>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</si>
  <si>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</si>
  <si>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</si>
  <si>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</si>
  <si>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</si>
  <si>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</si>
  <si>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</si>
  <si>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</si>
  <si>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</si>
  <si>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</si>
  <si>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</si>
  <si>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</si>
  <si>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</si>
  <si>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</si>
  <si>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</si>
  <si>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</si>
  <si>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</si>
  <si>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</si>
  <si>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</si>
  <si>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</si>
  <si>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</si>
  <si>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</si>
  <si>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</si>
  <si>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</si>
  <si>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</si>
  <si>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</si>
  <si>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</si>
  <si>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</si>
  <si>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</si>
  <si>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</si>
  <si>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</si>
  <si>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</si>
  <si>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</si>
  <si>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</si>
  <si>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</si>
  <si>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</si>
  <si>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</si>
  <si>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</si>
  <si>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</si>
  <si>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</si>
  <si>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</si>
  <si>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</si>
  <si>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</si>
  <si>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</si>
  <si>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</si>
  <si>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</si>
  <si>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</si>
  <si>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</si>
  <si>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</si>
  <si>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</si>
  <si>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</si>
  <si>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</si>
  <si>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</si>
  <si>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</si>
  <si>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</si>
  <si>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</si>
  <si>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</si>
  <si>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</si>
  <si>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</si>
  <si>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</si>
  <si>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</si>
  <si>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</si>
  <si>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</si>
  <si>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</si>
  <si>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</si>
  <si>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</si>
  <si>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</si>
  <si>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</si>
  <si>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</si>
  <si>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</si>
  <si>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</si>
  <si>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</si>
  <si>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</si>
  <si>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</si>
  <si>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</si>
  <si>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</si>
  <si>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</si>
  <si>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</si>
  <si>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</si>
  <si>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</si>
  <si>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</si>
  <si>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</si>
  <si>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</si>
  <si>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</si>
  <si>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</si>
  <si>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</si>
  <si>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</si>
  <si>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</si>
  <si>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</si>
  <si>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</si>
  <si>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</si>
  <si>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</si>
  <si>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</si>
  <si>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</si>
  <si>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</si>
  <si>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</si>
  <si>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</si>
  <si>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</si>
  <si>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</si>
  <si>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</si>
  <si>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</si>
  <si>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</si>
  <si>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</si>
  <si>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</si>
  <si>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</si>
  <si>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</si>
  <si>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</si>
  <si>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</si>
  <si>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</si>
  <si>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</si>
  <si>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</si>
  <si>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</si>
  <si>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</si>
  <si>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</si>
  <si>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</si>
  <si>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</si>
  <si>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</si>
  <si>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</si>
  <si>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</si>
  <si>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</si>
  <si>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</si>
  <si>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</si>
  <si>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</si>
  <si>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</si>
  <si>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</si>
  <si>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</si>
  <si>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</si>
  <si>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</si>
  <si>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</si>
  <si>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</si>
  <si>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</si>
  <si>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</si>
  <si>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</si>
  <si>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</si>
  <si>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</si>
  <si>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</si>
  <si>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</si>
  <si>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</si>
  <si>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</si>
  <si>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</si>
  <si>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</si>
  <si>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</si>
  <si>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</si>
  <si>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</si>
  <si>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</si>
  <si>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</si>
  <si>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</si>
  <si>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</si>
  <si>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</si>
  <si>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</si>
  <si>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</si>
  <si>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</si>
  <si>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</si>
  <si>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</si>
  <si>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</si>
  <si>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</si>
  <si>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</si>
  <si>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</si>
  <si>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</si>
  <si>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</si>
  <si>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</si>
  <si>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</si>
  <si>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</si>
  <si>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</si>
  <si>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</si>
  <si>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</si>
  <si>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</si>
  <si>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</si>
  <si>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</si>
  <si>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</si>
  <si>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</si>
  <si>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</si>
  <si>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</si>
  <si>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</si>
  <si>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</si>
  <si>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</si>
  <si>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</si>
  <si>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</si>
  <si>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</si>
  <si>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</si>
  <si>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</si>
  <si>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</si>
  <si>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</si>
  <si>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</si>
  <si>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</si>
  <si>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</si>
  <si>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</si>
  <si>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</si>
  <si>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</si>
  <si>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</si>
  <si>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</si>
  <si>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</si>
  <si>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</si>
  <si>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</si>
  <si>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</si>
  <si>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</si>
  <si>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</si>
  <si>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</si>
  <si>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</si>
  <si>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</si>
  <si>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</si>
  <si>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</si>
  <si>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</si>
  <si>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</si>
  <si>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</si>
  <si>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</si>
  <si>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</si>
  <si>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</si>
  <si>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</si>
  <si>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</si>
  <si>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</si>
  <si>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</si>
  <si>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</si>
  <si>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</si>
  <si>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</si>
  <si>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</si>
  <si>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</si>
  <si>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</si>
  <si>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</si>
  <si>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</si>
  <si>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</si>
  <si>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</si>
  <si>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</si>
  <si>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</si>
  <si>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</si>
  <si>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</si>
  <si>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</si>
  <si>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</si>
  <si>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</si>
  <si>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</si>
  <si>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</si>
  <si>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</si>
  <si>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</si>
  <si>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</si>
  <si>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</si>
  <si>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</si>
  <si>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</si>
  <si>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</si>
  <si>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</si>
  <si>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</si>
  <si>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</si>
  <si>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</si>
  <si>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</si>
  <si>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</si>
  <si>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</si>
  <si>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</si>
  <si>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</si>
  <si>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</si>
  <si>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</si>
  <si>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</si>
  <si>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</si>
  <si>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</si>
  <si>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</si>
  <si>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</si>
  <si>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</si>
  <si>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</si>
  <si>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</si>
  <si>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</si>
  <si>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</si>
  <si>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</si>
  <si>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</si>
  <si>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</si>
  <si>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</si>
  <si>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</si>
  <si>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</si>
  <si>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</si>
  <si>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</si>
  <si>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</si>
  <si>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</si>
  <si>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</si>
  <si>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</si>
  <si>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</si>
  <si>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</si>
  <si>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</si>
  <si>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</si>
  <si>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</si>
  <si>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</si>
  <si>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</si>
  <si>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</si>
  <si>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</si>
  <si>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</si>
  <si>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</si>
  <si>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</si>
  <si>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</si>
  <si>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</si>
  <si>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</si>
  <si>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</si>
  <si>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</si>
  <si>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</si>
  <si>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</si>
  <si>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</si>
  <si>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</si>
  <si>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</si>
  <si>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</si>
  <si>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</si>
  <si>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</si>
  <si>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</si>
  <si>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</si>
  <si>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</si>
  <si>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</si>
  <si>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</si>
  <si>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</si>
  <si>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</si>
  <si>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</si>
  <si>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</si>
  <si>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</si>
  <si>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</si>
  <si>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</si>
  <si>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</si>
  <si>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</si>
  <si>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</si>
  <si>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</si>
  <si>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</si>
  <si>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</si>
  <si>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</si>
  <si>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</si>
  <si>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</si>
  <si>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</si>
  <si>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</si>
  <si>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</si>
  <si>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</si>
  <si>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</si>
  <si>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</si>
  <si>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</si>
  <si>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</si>
  <si>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</si>
  <si>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</si>
  <si>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</si>
  <si>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</si>
  <si>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</si>
  <si>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</si>
  <si>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</si>
  <si>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</si>
  <si>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</si>
  <si>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</si>
  <si>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</si>
  <si>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</si>
  <si>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</si>
  <si>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</si>
  <si>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</si>
  <si>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</si>
  <si>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</si>
  <si>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</si>
  <si>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</si>
  <si>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</si>
  <si>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</si>
  <si>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</si>
  <si>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</si>
  <si>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</si>
  <si>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</si>
  <si>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</si>
  <si>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</si>
  <si>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</si>
  <si>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</si>
  <si>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</si>
  <si>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</si>
  <si>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</si>
  <si>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</si>
  <si>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</si>
  <si>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</si>
  <si>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</si>
  <si>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</si>
  <si>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</si>
  <si>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</si>
  <si>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</si>
  <si>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</si>
  <si>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</si>
  <si>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</si>
  <si>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</si>
  <si>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</si>
  <si>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</si>
  <si>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</si>
  <si>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</si>
  <si>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</si>
  <si>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</si>
  <si>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</si>
  <si>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</si>
  <si>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</si>
  <si>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</si>
  <si>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</si>
  <si>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</si>
  <si>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</si>
  <si>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</si>
  <si>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</si>
  <si>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</si>
  <si>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</si>
  <si>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</si>
  <si>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</si>
  <si>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</si>
  <si>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</si>
  <si>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</si>
  <si>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</si>
  <si>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</si>
  <si>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</si>
  <si>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</si>
  <si>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</si>
  <si>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</si>
  <si>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</si>
  <si>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</si>
  <si>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</si>
  <si>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</si>
  <si>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</si>
  <si>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</si>
  <si>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</si>
  <si>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</si>
  <si>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</si>
  <si>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</si>
  <si>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</si>
  <si>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</si>
  <si>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</si>
  <si>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</si>
  <si>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</si>
  <si>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</si>
  <si>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</si>
  <si>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</si>
  <si>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</si>
  <si>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</si>
  <si>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</si>
  <si>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</si>
  <si>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</si>
  <si>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</si>
  <si>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</si>
  <si>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</si>
  <si>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</si>
  <si>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</si>
  <si>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</si>
  <si>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</si>
  <si>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</si>
  <si>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</si>
  <si>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</si>
  <si>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</si>
  <si>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</si>
  <si>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</si>
  <si>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</si>
  <si>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</si>
  <si>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</si>
  <si>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</si>
  <si>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</si>
  <si>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</si>
  <si>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</si>
  <si>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</si>
  <si>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</si>
  <si>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</si>
  <si>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</si>
  <si>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</si>
  <si>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</si>
  <si>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</si>
  <si>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</si>
  <si>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</si>
  <si>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</si>
  <si>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</si>
  <si>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</si>
  <si>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</si>
  <si>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</si>
  <si>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</si>
  <si>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</si>
  <si>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</si>
  <si>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</si>
  <si>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</si>
  <si>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</si>
  <si>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</si>
  <si>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</si>
  <si>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</si>
  <si>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</si>
  <si>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</si>
  <si>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</si>
  <si>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</si>
  <si>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</si>
  <si>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</si>
  <si>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</si>
  <si>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</si>
  <si>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</si>
  <si>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</si>
  <si>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</si>
  <si>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</si>
  <si>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</si>
  <si>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</si>
  <si>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</si>
  <si>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</si>
  <si>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</si>
  <si>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</si>
  <si>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</si>
  <si>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</si>
  <si>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</si>
  <si>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</si>
  <si>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</si>
  <si>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</si>
  <si>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</si>
  <si>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</si>
  <si>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</si>
  <si>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</si>
  <si>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</si>
  <si>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</si>
  <si>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</si>
  <si>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</si>
  <si>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</si>
  <si>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</si>
  <si>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</si>
  <si>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</si>
  <si>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</si>
  <si>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</si>
  <si>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</si>
  <si>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</si>
  <si>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</si>
  <si>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</si>
  <si>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</si>
  <si>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</si>
  <si>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</si>
  <si>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</si>
  <si>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</si>
  <si>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</si>
  <si>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</si>
  <si>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</si>
  <si>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</si>
  <si>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</si>
  <si>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</si>
  <si>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</si>
  <si>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</si>
  <si>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</si>
  <si>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</si>
  <si>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</si>
  <si>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</si>
  <si>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</si>
  <si>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</si>
  <si>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</si>
  <si>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</si>
  <si>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</si>
  <si>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</si>
  <si>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</si>
  <si>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</si>
  <si>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</si>
  <si>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</si>
  <si>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</si>
  <si>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</si>
  <si>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</si>
  <si>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</si>
  <si>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</si>
  <si>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</si>
  <si>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</si>
  <si>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</si>
  <si>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</si>
  <si>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</si>
  <si>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</si>
  <si>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</si>
  <si>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</si>
  <si>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</si>
  <si>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</si>
  <si>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</si>
  <si>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</si>
  <si>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</si>
  <si>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</si>
  <si>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</si>
  <si>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</si>
  <si>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</si>
  <si>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</si>
  <si>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</si>
  <si>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</si>
  <si>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</si>
  <si>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</si>
  <si>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</si>
  <si>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</si>
  <si>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</si>
  <si>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</si>
  <si>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</si>
  <si>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</si>
  <si>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</si>
  <si>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</si>
  <si>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</si>
  <si>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</si>
  <si>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</si>
  <si>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</si>
  <si>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</si>
  <si>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</si>
  <si>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</si>
  <si>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</si>
  <si>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</si>
  <si>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</si>
  <si>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</si>
  <si>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</si>
  <si>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</si>
  <si>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</si>
  <si>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</si>
  <si>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</si>
  <si>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</si>
  <si>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</si>
  <si>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</si>
  <si>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</si>
  <si>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</si>
  <si>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</si>
  <si>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</si>
  <si>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</si>
  <si>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</si>
  <si>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</si>
  <si>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</si>
  <si>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</si>
  <si>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</si>
  <si>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</si>
  <si>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</si>
  <si>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</si>
  <si>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</si>
  <si>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</si>
  <si>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</si>
  <si>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</si>
  <si>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</si>
  <si>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</si>
  <si>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</si>
  <si>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</si>
  <si>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</si>
  <si>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</si>
  <si>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</si>
  <si>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</si>
  <si>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</si>
  <si>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</si>
  <si>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</si>
  <si>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</si>
  <si>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</si>
  <si>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</si>
  <si>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</si>
  <si>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</si>
  <si>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</si>
  <si>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</si>
  <si>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</si>
  <si>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</si>
  <si>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</si>
  <si>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</si>
  <si>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</si>
  <si>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</si>
  <si>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</si>
  <si>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</si>
  <si>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</si>
  <si>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</si>
  <si>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</si>
  <si>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</si>
  <si>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</si>
  <si>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</si>
  <si>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</si>
  <si>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</si>
  <si>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</si>
  <si>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</si>
  <si>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</si>
  <si>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</si>
  <si>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</si>
  <si>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</si>
  <si>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</si>
  <si>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</si>
  <si>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</si>
  <si>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</si>
  <si>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</si>
  <si>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</si>
  <si>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</si>
  <si>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</si>
  <si>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</si>
  <si>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</si>
  <si>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</si>
  <si>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</si>
  <si>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</si>
  <si>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</si>
  <si>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</si>
  <si>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</si>
  <si>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</si>
  <si>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</si>
  <si>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</si>
  <si>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</si>
  <si>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</si>
  <si>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</si>
  <si>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</si>
  <si>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</si>
  <si>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</si>
  <si>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</si>
  <si>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</si>
  <si>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</si>
  <si>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</si>
  <si>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</si>
  <si>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</si>
  <si>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</si>
  <si>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</si>
  <si>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</si>
  <si>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</si>
  <si>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</si>
  <si>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</si>
  <si>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</si>
  <si>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</si>
  <si>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</si>
  <si>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</si>
  <si>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</si>
  <si>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</si>
  <si>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</si>
  <si>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</si>
  <si>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</si>
  <si>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</si>
  <si>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</si>
  <si>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</si>
  <si>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</si>
  <si>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</si>
  <si>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</si>
  <si>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</si>
  <si>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</si>
  <si>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</si>
  <si>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</si>
  <si>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</si>
  <si>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</si>
  <si>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</si>
  <si>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</si>
  <si>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</si>
  <si>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</si>
  <si>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</si>
  <si>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</si>
  <si>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</si>
  <si>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</si>
  <si>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</si>
  <si>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</si>
  <si>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</si>
  <si>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</si>
  <si>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</si>
  <si>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</si>
  <si>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</si>
  <si>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</si>
  <si>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</si>
  <si>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</si>
  <si>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</si>
  <si>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</si>
  <si>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</si>
  <si>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</si>
  <si>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</si>
  <si>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</si>
  <si>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</si>
  <si>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</si>
  <si>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</si>
  <si>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</si>
  <si>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</si>
  <si>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</si>
  <si>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</si>
  <si>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</si>
  <si>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</si>
  <si>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</si>
  <si>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</si>
  <si>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</si>
  <si>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</si>
  <si>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</si>
  <si>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</si>
  <si>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</si>
  <si>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</si>
  <si>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</si>
  <si>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</si>
  <si>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</si>
  <si>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</si>
  <si>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</si>
  <si>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</si>
  <si>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</si>
  <si>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</si>
  <si>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</si>
  <si>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</si>
  <si>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</si>
  <si>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</si>
  <si>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</si>
  <si>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</si>
  <si>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</si>
  <si>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</si>
  <si>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</si>
  <si>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</si>
  <si>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</si>
  <si>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</si>
  <si>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</si>
  <si>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</si>
  <si>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</si>
  <si>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</si>
  <si>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</si>
  <si>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</si>
  <si>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</si>
  <si>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</si>
  <si>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</si>
  <si>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</si>
  <si>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</si>
  <si>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</si>
  <si>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</si>
  <si>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</si>
  <si>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</si>
  <si>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</si>
  <si>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</si>
  <si>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</si>
  <si>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</si>
  <si>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</si>
  <si>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</si>
  <si>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</si>
  <si>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</si>
  <si>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</si>
  <si>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</si>
  <si>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</si>
  <si>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</si>
  <si>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</si>
  <si>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</si>
  <si>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</si>
  <si>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</si>
  <si>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</si>
  <si>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</si>
  <si>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</si>
  <si>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</si>
  <si>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</si>
  <si>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</si>
  <si>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</si>
  <si>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</si>
  <si>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</si>
  <si>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</si>
  <si>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</si>
  <si>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</si>
  <si>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</si>
  <si>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</si>
  <si>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</si>
  <si>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</si>
  <si>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</si>
  <si>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</si>
  <si>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</si>
  <si>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</si>
  <si>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</si>
  <si>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</si>
  <si>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</si>
  <si>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</si>
  <si>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</si>
  <si>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</si>
  <si>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</si>
  <si>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</si>
  <si>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</si>
  <si>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</si>
  <si>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</si>
  <si>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</si>
  <si>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</si>
  <si>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</si>
  <si>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</si>
  <si>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</si>
  <si>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</si>
  <si>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</si>
  <si>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</si>
  <si>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</si>
  <si>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</si>
  <si>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</si>
  <si>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</si>
  <si>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</si>
  <si>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</si>
  <si>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</si>
  <si>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</si>
  <si>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</si>
  <si>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</si>
  <si>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</si>
  <si>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</si>
  <si>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</si>
  <si>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</si>
  <si>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</si>
  <si>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</si>
  <si>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</si>
  <si>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</si>
  <si>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</si>
  <si>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</si>
  <si>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</si>
  <si>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</si>
  <si>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</si>
  <si>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</si>
  <si>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</si>
  <si>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</si>
  <si>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</si>
  <si>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</si>
  <si>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</si>
  <si>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</si>
  <si>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</si>
  <si>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</si>
  <si>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</si>
  <si>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</si>
  <si>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</si>
  <si>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</si>
  <si>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</si>
  <si>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</si>
  <si>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</si>
  <si>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</si>
  <si>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</si>
  <si>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</si>
  <si>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</si>
  <si>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</si>
  <si>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</si>
  <si>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</si>
  <si>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</si>
  <si>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</si>
  <si>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</si>
  <si>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</si>
  <si>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</si>
  <si>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</si>
  <si>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</si>
  <si>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</si>
  <si>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</si>
  <si>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</si>
  <si>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</si>
  <si>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</si>
  <si>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</si>
  <si>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</si>
  <si>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</si>
  <si>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</si>
  <si>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</si>
  <si>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</si>
  <si>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</si>
  <si>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</si>
  <si>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</si>
  <si>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</si>
  <si>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</si>
  <si>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</si>
  <si>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</si>
  <si>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</si>
  <si>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</si>
  <si>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</si>
  <si>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</si>
  <si>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</si>
  <si>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</si>
  <si>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</si>
  <si>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</si>
  <si>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</si>
  <si>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</si>
  <si>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</si>
  <si>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</si>
  <si>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</si>
  <si>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</si>
  <si>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</si>
  <si>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</si>
  <si>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</si>
  <si>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</si>
  <si>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</si>
  <si>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</si>
  <si>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</si>
  <si>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</si>
  <si>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</si>
  <si>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</si>
  <si>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</si>
  <si>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</si>
  <si>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</si>
  <si>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</si>
  <si>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</si>
  <si>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</si>
  <si>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</si>
  <si>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</si>
  <si>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</si>
  <si>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</si>
  <si>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</si>
  <si>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</si>
  <si>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</si>
  <si>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</si>
  <si>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</si>
  <si>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</si>
  <si>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</si>
  <si>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</si>
  <si>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</si>
  <si>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</si>
  <si>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</si>
  <si>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</si>
  <si>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</si>
  <si>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</si>
  <si>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</si>
  <si>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</si>
  <si>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</si>
  <si>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</si>
  <si>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</si>
  <si>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</si>
  <si>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</si>
  <si>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</si>
  <si>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</si>
  <si>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</si>
  <si>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</si>
  <si>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</si>
  <si>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</si>
  <si>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</si>
  <si>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</si>
  <si>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</si>
  <si>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</si>
  <si>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</si>
  <si>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</si>
  <si>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</si>
  <si>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</si>
  <si>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</si>
  <si>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</si>
  <si>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</si>
  <si>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</si>
  <si>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</si>
  <si>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</si>
  <si>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</si>
  <si>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</si>
  <si>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</si>
  <si>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</si>
  <si>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</si>
  <si>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</si>
  <si>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</si>
  <si>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</si>
  <si>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</si>
  <si>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</si>
  <si>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</si>
  <si>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</si>
  <si>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</si>
  <si>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</si>
  <si>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</si>
  <si>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</si>
  <si>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</si>
  <si>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</si>
  <si>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</si>
  <si>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</si>
  <si>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</si>
  <si>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</si>
  <si>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</si>
  <si>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</si>
  <si>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</si>
  <si>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</si>
  <si>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</si>
  <si>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</si>
  <si>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</si>
  <si>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</si>
  <si>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</si>
  <si>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</si>
  <si>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</si>
  <si>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</si>
  <si>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</si>
  <si>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</si>
  <si>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</si>
  <si>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</si>
  <si>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</si>
  <si>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</si>
  <si>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</si>
  <si>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</si>
  <si>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</si>
  <si>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</si>
  <si>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</si>
  <si>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</si>
  <si>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</si>
  <si>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</si>
  <si>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</si>
  <si>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</si>
  <si>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</si>
  <si>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</si>
  <si>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</si>
  <si>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</si>
  <si>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</si>
  <si>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</si>
  <si>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</si>
  <si>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</si>
  <si>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</si>
  <si>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</si>
  <si>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</si>
  <si>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</si>
  <si>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</si>
  <si>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</si>
  <si>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</si>
  <si>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</si>
  <si>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</si>
  <si>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</si>
  <si>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</si>
  <si>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</si>
  <si>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</si>
  <si>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</si>
  <si>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</si>
  <si>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</si>
  <si>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</si>
  <si>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</si>
  <si>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</si>
  <si>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</si>
  <si>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</si>
  <si>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</si>
  <si>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</si>
  <si>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</si>
  <si>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</si>
  <si>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</si>
  <si>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</si>
  <si>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</si>
  <si>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</si>
  <si>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</si>
  <si>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</si>
  <si>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</si>
  <si>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</si>
  <si>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</si>
  <si>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</si>
  <si>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</si>
  <si>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</si>
  <si>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</si>
  <si>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</si>
  <si>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</si>
  <si>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</si>
  <si>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</si>
  <si>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</si>
  <si>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</si>
  <si>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</si>
  <si>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</si>
  <si>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</si>
  <si>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</si>
  <si>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</si>
  <si>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</si>
  <si>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</si>
  <si>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</si>
  <si>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</si>
  <si>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</si>
  <si>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</si>
  <si>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</si>
  <si>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</si>
  <si>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</si>
  <si>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</si>
  <si>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</si>
  <si>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</si>
  <si>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</si>
  <si>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</si>
  <si>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</si>
  <si>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</si>
  <si>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</si>
  <si>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</si>
  <si>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</si>
  <si>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</si>
  <si>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</si>
  <si>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</si>
  <si>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</si>
  <si>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</si>
  <si>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</si>
  <si>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</si>
  <si>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</si>
  <si>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</si>
  <si>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</si>
  <si>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</si>
  <si>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</si>
  <si>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</si>
  <si>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</si>
  <si>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</si>
  <si>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</si>
  <si>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</si>
  <si>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</si>
  <si>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</si>
  <si>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</si>
  <si>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</si>
  <si>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</si>
  <si>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</si>
  <si>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</si>
  <si>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</si>
  <si>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</si>
  <si>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</si>
  <si>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</si>
  <si>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</si>
  <si>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</si>
  <si>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</si>
  <si>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</si>
  <si>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</si>
  <si>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</si>
  <si>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</si>
  <si>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</si>
  <si>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</si>
  <si>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</si>
  <si>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</si>
  <si>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</si>
  <si>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</si>
  <si>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</si>
  <si>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</si>
  <si>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</si>
  <si>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</si>
  <si>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</si>
  <si>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</si>
  <si>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</si>
  <si>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</si>
  <si>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</si>
  <si>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</si>
  <si>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</si>
  <si>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</si>
  <si>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</si>
  <si>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</si>
  <si>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</si>
  <si>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</si>
  <si>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</si>
  <si>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</si>
  <si>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</si>
  <si>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</si>
  <si>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</si>
  <si>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</si>
  <si>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</si>
  <si>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</si>
  <si>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</si>
  <si>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</si>
  <si>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</si>
  <si>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</si>
  <si>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</si>
  <si>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</si>
  <si>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</si>
  <si>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</si>
  <si>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</si>
  <si>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</si>
  <si>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</si>
  <si>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</si>
  <si>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</si>
  <si>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</si>
  <si>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</si>
  <si>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</si>
  <si>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</si>
  <si>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</si>
  <si>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</si>
  <si>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</si>
  <si>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</si>
  <si>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</si>
  <si>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</si>
  <si>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</si>
  <si>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</si>
  <si>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</si>
  <si>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</si>
  <si>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</si>
  <si>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</si>
  <si>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</si>
  <si>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</si>
  <si>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</si>
  <si>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</si>
  <si>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</si>
  <si>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</si>
  <si>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</si>
  <si>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</si>
  <si>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</si>
  <si>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</si>
  <si>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</si>
  <si>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</si>
  <si>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</si>
  <si>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</si>
  <si>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</si>
  <si>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</si>
  <si>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</si>
  <si>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</si>
  <si>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</si>
  <si>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</si>
  <si>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</si>
  <si>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</si>
  <si>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</si>
  <si>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</si>
  <si>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</si>
  <si>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</si>
  <si>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</si>
  <si>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</si>
  <si>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</si>
  <si>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</si>
  <si>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</si>
  <si>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</si>
  <si>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</si>
  <si>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</si>
  <si>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</si>
  <si>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</si>
  <si>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</si>
  <si>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</si>
  <si>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</si>
  <si>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</si>
  <si>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</si>
  <si>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</si>
  <si>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</si>
  <si>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</si>
  <si>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</si>
  <si>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</si>
  <si>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</si>
  <si>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</si>
  <si>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</si>
  <si>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</si>
  <si>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</si>
  <si>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</si>
  <si>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</si>
  <si>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</si>
  <si>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</si>
  <si>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</si>
  <si>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</si>
  <si>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</si>
  <si>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</si>
  <si>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</si>
  <si>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</si>
  <si>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</si>
  <si>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</si>
  <si>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</si>
  <si>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</si>
  <si>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</si>
  <si>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</si>
  <si>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</si>
  <si>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</si>
  <si>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</si>
  <si>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</si>
  <si>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</si>
  <si>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</si>
  <si>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</si>
  <si>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</si>
  <si>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</si>
  <si>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</si>
  <si>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</si>
  <si>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</si>
  <si>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</si>
  <si>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</si>
  <si>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</si>
  <si>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</si>
  <si>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</si>
  <si>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</si>
  <si>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</si>
  <si>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</si>
  <si>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</si>
  <si>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</si>
  <si>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</si>
  <si>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</si>
  <si>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</si>
  <si>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</si>
  <si>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</si>
  <si>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</si>
  <si>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</si>
  <si>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</si>
  <si>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</si>
  <si>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</si>
  <si>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</si>
  <si>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</si>
  <si>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</si>
  <si>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</si>
  <si>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</si>
  <si>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</si>
  <si>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</si>
  <si>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</si>
  <si>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</si>
  <si>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</si>
  <si>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</si>
  <si>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</si>
  <si>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</si>
  <si>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</si>
  <si>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</si>
  <si>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</si>
  <si>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</si>
  <si>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</si>
  <si>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</si>
  <si>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</si>
  <si>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</si>
  <si>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</si>
  <si>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</si>
  <si>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</si>
  <si>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</si>
  <si>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</si>
  <si>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</si>
  <si>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</si>
  <si>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</si>
  <si>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</si>
  <si>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</si>
  <si>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</si>
  <si>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</si>
  <si>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</si>
  <si>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</si>
  <si>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</si>
  <si>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</si>
  <si>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</si>
  <si>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</si>
  <si>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</si>
  <si>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</si>
  <si>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</si>
  <si>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</si>
  <si>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</si>
  <si>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</si>
  <si>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</si>
  <si>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</si>
  <si>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</si>
  <si>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</si>
  <si>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</si>
  <si>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</si>
  <si>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</si>
  <si>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</si>
  <si>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</si>
  <si>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</si>
  <si>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</si>
  <si>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</si>
  <si>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</si>
  <si>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</si>
  <si>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</si>
  <si>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</si>
  <si>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</si>
  <si>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</si>
  <si>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</si>
  <si>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</si>
  <si>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</si>
  <si>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</si>
  <si>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</si>
  <si>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</si>
  <si>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</si>
  <si>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</si>
  <si>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</si>
  <si>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</si>
  <si>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</si>
  <si>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</si>
  <si>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</si>
  <si>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</si>
  <si>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</si>
  <si>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</si>
  <si>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</si>
  <si>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</si>
  <si>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</si>
  <si>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</si>
  <si>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</si>
  <si>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</si>
  <si>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</si>
  <si>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</si>
  <si>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</si>
  <si>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</si>
  <si>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</si>
  <si>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</si>
  <si>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</si>
  <si>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</si>
  <si>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</si>
  <si>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</si>
  <si>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</si>
  <si>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</si>
  <si>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</si>
  <si>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</si>
  <si>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</si>
  <si>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</si>
  <si>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</si>
  <si>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</si>
  <si>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</si>
  <si>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</si>
  <si>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</si>
  <si>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</si>
  <si>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</si>
  <si>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</si>
  <si>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</si>
  <si>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</si>
  <si>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</si>
  <si>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</si>
  <si>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</si>
  <si>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</si>
  <si>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</si>
  <si>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</si>
  <si>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</si>
  <si>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</si>
  <si>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</si>
  <si>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</si>
  <si>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</si>
  <si>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</si>
  <si>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</si>
  <si>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</si>
  <si>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</si>
  <si>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</si>
  <si>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</si>
  <si>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</si>
  <si>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</si>
  <si>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</si>
  <si>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</si>
  <si>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</si>
  <si>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</si>
  <si>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</si>
  <si>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</si>
  <si>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</si>
  <si>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</si>
  <si>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</si>
  <si>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</si>
  <si>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</si>
  <si>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</si>
  <si>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</si>
  <si>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</si>
  <si>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</si>
  <si>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</si>
  <si>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</si>
  <si>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</si>
  <si>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</si>
  <si>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</si>
  <si>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</si>
  <si>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</si>
  <si>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</si>
  <si>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</si>
  <si>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</si>
  <si>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</si>
  <si>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</si>
  <si>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</si>
  <si>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</si>
  <si>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</si>
  <si>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</si>
  <si>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</si>
  <si>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</si>
  <si>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</si>
  <si>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</si>
  <si>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</si>
  <si>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</si>
  <si>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</si>
  <si>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</si>
  <si>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</si>
  <si>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</si>
  <si>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</si>
  <si>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</si>
  <si>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</si>
  <si>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</si>
  <si>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</si>
  <si>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</si>
  <si>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</si>
  <si>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</si>
  <si>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</si>
  <si>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</si>
  <si>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</si>
  <si>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</si>
  <si>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</si>
  <si>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</si>
  <si>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</si>
  <si>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</si>
  <si>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</si>
  <si>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</si>
  <si>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</si>
  <si>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</si>
  <si>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</si>
  <si>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</si>
  <si>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</si>
  <si>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</si>
  <si>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</si>
  <si>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</si>
  <si>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</si>
  <si>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</si>
  <si>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</si>
  <si>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</si>
  <si>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</si>
  <si>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</si>
  <si>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</si>
  <si>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</si>
  <si>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</si>
  <si>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</si>
  <si>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</si>
  <si>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</si>
  <si>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</si>
  <si>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</si>
  <si>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</si>
  <si>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</si>
  <si>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</si>
  <si>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</si>
  <si>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</si>
  <si>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</si>
  <si>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</si>
  <si>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</si>
  <si>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</si>
  <si>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</si>
  <si>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</si>
  <si>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</si>
  <si>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</si>
  <si>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</si>
  <si>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</si>
  <si>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</si>
  <si>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</si>
  <si>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</si>
  <si>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</si>
  <si>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</si>
  <si>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</si>
  <si>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</si>
  <si>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</si>
  <si>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</si>
  <si>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</si>
  <si>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</si>
  <si>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</si>
  <si>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</si>
  <si>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</si>
  <si>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</si>
  <si>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</si>
  <si>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</si>
  <si>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</si>
  <si>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</si>
  <si>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</si>
  <si>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</si>
  <si>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</si>
  <si>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</si>
  <si>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</si>
  <si>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</si>
  <si>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</si>
  <si>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</si>
  <si>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</si>
  <si>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</si>
  <si>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</si>
  <si>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</si>
  <si>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</si>
  <si>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</si>
  <si>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</si>
  <si>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</si>
  <si>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</si>
  <si>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</si>
  <si>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</si>
  <si>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</si>
  <si>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</si>
  <si>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</si>
  <si>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</si>
  <si>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</si>
  <si>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</si>
  <si>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</si>
  <si>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</si>
  <si>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</si>
  <si>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</si>
  <si>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</si>
  <si>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</si>
  <si>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</si>
  <si>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</si>
  <si>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</si>
  <si>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</si>
  <si>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</si>
  <si>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</si>
  <si>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</si>
  <si>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</si>
  <si>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</si>
  <si>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</si>
  <si>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</si>
  <si>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</si>
  <si>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</si>
  <si>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</si>
  <si>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</si>
  <si>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</si>
  <si>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</si>
  <si>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</si>
  <si>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</si>
  <si>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</si>
  <si>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</si>
  <si>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</si>
  <si>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</si>
  <si>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</si>
  <si>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</si>
  <si>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</si>
  <si>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</si>
  <si>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</si>
  <si>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</si>
  <si>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</si>
  <si>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</si>
  <si>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</si>
  <si>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</si>
  <si>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</si>
  <si>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</si>
  <si>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</si>
  <si>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</si>
  <si>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</si>
  <si>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</si>
  <si>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</si>
  <si>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</si>
  <si>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</si>
  <si>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</si>
  <si>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</si>
  <si>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</si>
  <si>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</si>
  <si>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</si>
  <si>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</si>
  <si>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</si>
  <si>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</si>
  <si>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</si>
  <si>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</si>
  <si>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</si>
  <si>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</si>
  <si>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</si>
  <si>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</si>
  <si>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</si>
  <si>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</si>
  <si>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</si>
  <si>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</si>
  <si>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</si>
  <si>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</si>
  <si>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</si>
  <si>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</si>
  <si>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</si>
  <si>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</si>
  <si>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</si>
  <si>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</si>
  <si>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</si>
  <si>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</si>
  <si>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</si>
  <si>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</si>
  <si>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</si>
  <si>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</si>
  <si>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</si>
  <si>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</si>
  <si>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</si>
  <si>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</si>
  <si>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</si>
  <si>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</si>
  <si>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</si>
  <si>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</si>
  <si>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</si>
  <si>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</si>
  <si>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</si>
  <si>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</si>
  <si>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</si>
  <si>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</si>
  <si>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</si>
  <si>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</si>
  <si>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</si>
  <si>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</si>
  <si>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</si>
  <si>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</si>
  <si>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</si>
  <si>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</si>
  <si>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</si>
  <si>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</si>
  <si>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</si>
  <si>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</si>
  <si>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</si>
  <si>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</si>
  <si>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</si>
  <si>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</si>
  <si>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</si>
  <si>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</si>
  <si>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</si>
  <si>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</si>
  <si>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</si>
  <si>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</si>
  <si>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</si>
  <si>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</si>
  <si>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</si>
  <si>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</si>
  <si>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</si>
  <si>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</si>
  <si>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</si>
  <si>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</si>
  <si>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</si>
  <si>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</si>
  <si>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</si>
  <si>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</si>
  <si>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</si>
  <si>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</si>
  <si>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</si>
  <si>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</si>
  <si>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</si>
  <si>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</si>
  <si>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</si>
  <si>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</si>
  <si>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</si>
  <si>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</si>
  <si>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</si>
  <si>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</si>
  <si>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</si>
  <si>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</si>
  <si>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</si>
  <si>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</si>
  <si>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</si>
  <si>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</si>
  <si>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</si>
  <si>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</si>
  <si>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</si>
  <si>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</si>
  <si>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</si>
  <si>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</si>
  <si>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</si>
  <si>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</si>
  <si>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</si>
  <si>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</si>
  <si>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</si>
  <si>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</si>
  <si>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</si>
  <si>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</si>
  <si>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</si>
  <si>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</si>
  <si>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</si>
  <si>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</si>
  <si>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</si>
  <si>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</si>
  <si>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</si>
  <si>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</si>
  <si>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</si>
  <si>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</si>
  <si>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</si>
  <si>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</si>
  <si>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</si>
  <si>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</si>
  <si>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</si>
  <si>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</si>
  <si>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</si>
  <si>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</si>
  <si>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</si>
  <si>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</si>
  <si>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</si>
  <si>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</si>
  <si>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</si>
  <si>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</si>
  <si>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</si>
  <si>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</si>
  <si>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</si>
  <si>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</si>
  <si>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</si>
  <si>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</si>
  <si>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</si>
  <si>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</si>
  <si>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</si>
  <si>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</si>
  <si>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</si>
  <si>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</si>
  <si>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</si>
  <si>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</si>
  <si>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</si>
  <si>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</si>
  <si>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</si>
  <si>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</si>
  <si>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</si>
  <si>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</si>
  <si>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</si>
  <si>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</si>
  <si>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</si>
  <si>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</si>
  <si>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</si>
  <si>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</si>
  <si>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</si>
  <si>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</si>
  <si>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</si>
  <si>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</si>
  <si>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</si>
  <si>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</si>
  <si>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</si>
  <si>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</si>
  <si>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</si>
  <si>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</si>
  <si>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</si>
  <si>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</si>
  <si>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</si>
  <si>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</si>
  <si>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</si>
  <si>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</si>
  <si>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</si>
  <si>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</si>
  <si>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</si>
  <si>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</si>
  <si>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</si>
  <si>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</si>
  <si>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</si>
  <si>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</si>
  <si>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</si>
  <si>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</si>
  <si>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</si>
  <si>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</si>
  <si>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</si>
  <si>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</si>
  <si>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</si>
  <si>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</si>
  <si>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</si>
  <si>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</si>
  <si>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</si>
  <si>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</si>
  <si>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</si>
  <si>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</si>
  <si>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</si>
  <si>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</si>
  <si>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</si>
  <si>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</si>
  <si>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</si>
  <si>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</si>
  <si>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</si>
  <si>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</si>
  <si>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</si>
  <si>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</si>
  <si>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</si>
  <si>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</si>
  <si>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</si>
  <si>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</si>
  <si>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</si>
  <si>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</si>
  <si>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</si>
  <si>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</si>
  <si>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</si>
  <si>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</si>
  <si>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</si>
  <si>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</si>
  <si>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</si>
  <si>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</si>
  <si>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</si>
  <si>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</si>
  <si>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</si>
  <si>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</si>
  <si>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</si>
  <si>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</si>
  <si>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</si>
  <si>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</si>
  <si>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</si>
  <si>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</si>
  <si>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</si>
  <si>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</si>
  <si>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</si>
  <si>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</si>
  <si>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</si>
  <si>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</si>
  <si>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</si>
  <si>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</si>
  <si>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</si>
  <si>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</si>
  <si>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</si>
  <si>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</si>
  <si>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</si>
  <si>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</si>
  <si>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</si>
  <si>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</si>
  <si>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</si>
  <si>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</si>
  <si>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</si>
  <si>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</si>
  <si>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</si>
  <si>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</si>
  <si>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</si>
  <si>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</si>
  <si>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</si>
  <si>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</si>
  <si>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</si>
  <si>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</si>
  <si>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</si>
  <si>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</si>
  <si>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</si>
  <si>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</si>
  <si>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</si>
  <si>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</si>
  <si>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</si>
  <si>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</si>
  <si>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</si>
  <si>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</si>
  <si>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</si>
  <si>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</si>
  <si>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</si>
  <si>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</si>
  <si>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</si>
  <si>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</si>
  <si>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</si>
  <si>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</si>
  <si>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</si>
  <si>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</si>
  <si>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</si>
  <si>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</si>
  <si>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</si>
  <si>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</si>
  <si>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</si>
  <si>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</si>
  <si>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</si>
  <si>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</si>
  <si>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</si>
  <si>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</si>
  <si>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</si>
  <si>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</si>
  <si>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</si>
  <si>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</si>
  <si>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</si>
  <si>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</si>
  <si>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</si>
  <si>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</si>
  <si>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</si>
  <si>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</si>
  <si>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</si>
  <si>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</si>
  <si>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</si>
  <si>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</si>
  <si>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</si>
  <si>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</si>
  <si>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</si>
  <si>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</si>
  <si>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</si>
  <si>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</si>
  <si>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</si>
  <si>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</si>
  <si>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</si>
  <si>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</si>
  <si>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</si>
  <si>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</si>
  <si>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</si>
  <si>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</si>
  <si>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</si>
  <si>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</si>
  <si>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</si>
  <si>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</si>
  <si>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</si>
  <si>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</si>
  <si>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</si>
  <si>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</si>
  <si>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</si>
  <si>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</si>
  <si>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</si>
  <si>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</si>
  <si>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</si>
  <si>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</si>
  <si>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</si>
  <si>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</si>
  <si>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</si>
  <si>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</si>
  <si>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</si>
  <si>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</si>
  <si>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</si>
  <si>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</si>
  <si>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</si>
  <si>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</si>
  <si>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</si>
  <si>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</si>
  <si>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</si>
  <si>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</si>
  <si>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</si>
  <si>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</si>
  <si>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</si>
  <si>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</si>
  <si>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</si>
  <si>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</si>
  <si>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</si>
  <si>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</si>
  <si>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</si>
  <si>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</si>
  <si>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</si>
  <si>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</si>
  <si>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</si>
  <si>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</si>
  <si>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</si>
  <si>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</si>
  <si>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</si>
  <si>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</si>
  <si>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</si>
  <si>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</si>
  <si>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</si>
  <si>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</si>
  <si>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</si>
  <si>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</si>
  <si>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</si>
  <si>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</si>
  <si>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</si>
  <si>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</si>
  <si>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</si>
  <si>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</si>
  <si>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</si>
  <si>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</si>
  <si>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</si>
  <si>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</si>
  <si>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</si>
  <si>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</si>
  <si>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</si>
  <si>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</si>
  <si>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</si>
  <si>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</si>
  <si>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</si>
  <si>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</si>
  <si>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</si>
  <si>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</si>
  <si>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</si>
  <si>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</si>
  <si>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</si>
  <si>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</si>
  <si>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</si>
  <si>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</si>
  <si>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</si>
  <si>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</si>
  <si>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</si>
  <si>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</si>
  <si>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</si>
  <si>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</si>
  <si>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</si>
  <si>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</si>
  <si>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</si>
  <si>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</si>
  <si>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</si>
  <si>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</si>
  <si>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</si>
  <si>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</si>
  <si>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</si>
  <si>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</si>
  <si>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</si>
  <si>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</si>
  <si>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</si>
  <si>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</si>
  <si>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</si>
  <si>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</si>
  <si>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</si>
  <si>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</si>
  <si>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</si>
  <si>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</si>
  <si>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</si>
  <si>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</si>
  <si>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</si>
  <si>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</si>
  <si>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</si>
  <si>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</si>
  <si>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</si>
  <si>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</si>
  <si>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</si>
  <si>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</si>
  <si>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</si>
  <si>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</si>
  <si>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</si>
  <si>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</si>
  <si>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</si>
  <si>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</si>
  <si>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</si>
  <si>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</si>
  <si>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</si>
  <si>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</si>
  <si>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</si>
  <si>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</si>
  <si>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</si>
  <si>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</si>
  <si>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</si>
  <si>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</si>
  <si>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</si>
  <si>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</si>
  <si>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</si>
  <si>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</si>
  <si>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</si>
  <si>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</si>
  <si>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</si>
  <si>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</si>
  <si>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</si>
  <si>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</si>
  <si>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</si>
  <si>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</si>
  <si>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</si>
  <si>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</si>
  <si>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</si>
  <si>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</si>
  <si>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</si>
  <si>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</si>
  <si>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</si>
  <si>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</si>
  <si>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</si>
  <si>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</si>
  <si>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</si>
  <si>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</si>
  <si>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</si>
  <si>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</si>
  <si>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</si>
  <si>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</si>
  <si>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</si>
  <si>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</si>
  <si>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</si>
  <si>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</si>
  <si>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</si>
  <si>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</si>
  <si>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</si>
  <si>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</si>
  <si>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</si>
  <si>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</si>
  <si>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</si>
  <si>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</si>
  <si>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</si>
  <si>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</si>
  <si>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</si>
  <si>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</si>
  <si>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</si>
  <si>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</si>
  <si>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</si>
  <si>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</si>
  <si>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</si>
  <si>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</si>
  <si>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</si>
  <si>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</si>
  <si>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</si>
  <si>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</si>
  <si>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</si>
  <si>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</si>
  <si>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</si>
  <si>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</si>
  <si>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</si>
  <si>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</si>
  <si>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</si>
  <si>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</si>
  <si>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</si>
  <si>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</si>
  <si>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</si>
  <si>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</si>
  <si>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</si>
  <si>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</si>
  <si>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</si>
  <si>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</si>
  <si>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</si>
  <si>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</si>
  <si>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</si>
  <si>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</si>
  <si>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</si>
  <si>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</si>
  <si>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</si>
  <si>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</si>
  <si>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</si>
  <si>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</si>
  <si>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</si>
  <si>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</si>
  <si>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</si>
  <si>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</si>
  <si>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</si>
  <si>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</si>
  <si>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</si>
  <si>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</si>
  <si>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</si>
  <si>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</si>
  <si>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</si>
  <si>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</si>
  <si>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</si>
  <si>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</si>
  <si>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</si>
  <si>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</si>
  <si>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</si>
  <si>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</si>
  <si>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</si>
  <si>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</si>
  <si>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</si>
  <si>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</si>
  <si>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</si>
  <si>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</si>
  <si>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</si>
  <si>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</si>
  <si>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</si>
  <si>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</si>
  <si>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</si>
  <si>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</si>
  <si>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</si>
  <si>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</si>
  <si>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</si>
  <si>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</si>
  <si>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</si>
  <si>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</si>
  <si>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</si>
  <si>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</si>
  <si>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</si>
  <si>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</si>
  <si>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</si>
  <si>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</si>
  <si>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</si>
  <si>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</si>
  <si>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</si>
  <si>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</si>
  <si>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</si>
  <si>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</si>
  <si>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</si>
  <si>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</si>
  <si>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</si>
  <si>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</si>
  <si>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</si>
  <si>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</si>
  <si>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</si>
  <si>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</si>
  <si>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</si>
  <si>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</si>
  <si>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</si>
  <si>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</si>
  <si>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</si>
  <si>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</si>
  <si>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</si>
  <si>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</si>
  <si>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</si>
  <si>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</si>
  <si>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</si>
  <si>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</si>
  <si>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</si>
  <si>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</si>
  <si>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</si>
  <si>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</si>
  <si>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</si>
  <si>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</si>
  <si>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</si>
  <si>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</si>
  <si>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</si>
  <si>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</si>
  <si>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</si>
  <si>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</si>
  <si>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</si>
  <si>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</si>
  <si>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</si>
  <si>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</si>
  <si>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</si>
  <si>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</si>
  <si>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</si>
  <si>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</si>
  <si>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</si>
  <si>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</si>
  <si>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</si>
  <si>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</si>
  <si>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</si>
  <si>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</si>
  <si>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</si>
  <si>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</si>
  <si>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</si>
  <si>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</si>
  <si>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</si>
  <si>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</si>
  <si>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</si>
  <si>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</si>
  <si>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</si>
  <si>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</si>
  <si>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</si>
  <si>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</si>
  <si>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</si>
  <si>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</si>
  <si>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</si>
  <si>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</si>
  <si>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</si>
  <si>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</si>
  <si>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</si>
  <si>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</si>
  <si>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</si>
  <si>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</si>
  <si>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</si>
  <si>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</si>
  <si>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</si>
  <si>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</si>
  <si>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</si>
  <si>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</si>
  <si>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</si>
  <si>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</si>
  <si>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</si>
  <si>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</si>
  <si>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</si>
  <si>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</si>
  <si>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</si>
  <si>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</si>
  <si>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</si>
  <si>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</si>
  <si>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</si>
  <si>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</si>
  <si>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</si>
  <si>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</si>
  <si>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</si>
  <si>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</si>
  <si>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</si>
  <si>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</si>
  <si>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</si>
  <si>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</si>
  <si>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</si>
  <si>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</si>
  <si>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</si>
  <si>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</si>
  <si>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</si>
  <si>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</si>
  <si>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</si>
  <si>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</si>
  <si>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</si>
  <si>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</si>
  <si>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</si>
  <si>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</si>
  <si>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</si>
  <si>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</si>
  <si>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</si>
  <si>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</si>
  <si>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</si>
  <si>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</si>
  <si>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</si>
  <si>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</si>
  <si>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</si>
  <si>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</si>
  <si>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</si>
  <si>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</si>
  <si>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</si>
  <si>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</si>
  <si>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</si>
  <si>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</si>
  <si>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</si>
  <si>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</si>
  <si>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</si>
  <si>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</si>
  <si>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</si>
  <si>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</si>
  <si>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</si>
  <si>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</si>
  <si>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</si>
  <si>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</si>
  <si>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</si>
  <si>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</si>
  <si>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</si>
  <si>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</si>
  <si>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</si>
  <si>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</si>
  <si>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</si>
  <si>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</si>
  <si>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</si>
  <si>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</si>
  <si>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</si>
  <si>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</si>
  <si>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</si>
  <si>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</si>
  <si>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</si>
  <si>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</si>
  <si>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</si>
  <si>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</si>
  <si>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</si>
  <si>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</si>
  <si>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</si>
  <si>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</si>
  <si>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</si>
  <si>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</si>
  <si>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</si>
  <si>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</si>
  <si>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</si>
  <si>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</si>
  <si>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</si>
  <si>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</si>
  <si>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</si>
  <si>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</si>
  <si>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</si>
  <si>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</si>
  <si>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</si>
  <si>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</si>
  <si>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</si>
  <si>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</si>
  <si>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</si>
  <si>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</si>
  <si>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</si>
  <si>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</si>
  <si>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</si>
  <si>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</si>
  <si>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</si>
  <si>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</si>
  <si>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</si>
  <si>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</si>
  <si>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</si>
  <si>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</si>
  <si>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</si>
  <si>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</si>
  <si>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</si>
  <si>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</si>
  <si>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</si>
  <si>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</si>
  <si>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</si>
  <si>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</si>
  <si>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</si>
  <si>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</si>
  <si>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</si>
  <si>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</si>
  <si>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</si>
  <si>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</si>
  <si>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</si>
  <si>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</si>
  <si>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</si>
  <si>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</si>
  <si>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</si>
  <si>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</si>
  <si>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</si>
  <si>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</si>
  <si>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</si>
  <si>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</si>
  <si>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</si>
  <si>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</si>
  <si>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</si>
  <si>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</si>
  <si>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</si>
  <si>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</si>
  <si>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</si>
  <si>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</si>
  <si>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</si>
  <si>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</si>
  <si>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</si>
  <si>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</si>
  <si>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</si>
  <si>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</si>
  <si>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</si>
  <si>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</si>
  <si>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</si>
  <si>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</si>
  <si>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</si>
  <si>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</si>
  <si>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</si>
  <si>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</si>
  <si>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</si>
  <si>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</si>
  <si>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</si>
  <si>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</si>
  <si>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</si>
  <si>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</si>
  <si>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</si>
  <si>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</si>
  <si>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</si>
  <si>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</si>
  <si>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</si>
  <si>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</si>
  <si>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</si>
  <si>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</si>
  <si>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</si>
  <si>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</si>
  <si>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</si>
  <si>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</si>
  <si>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</si>
  <si>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</si>
  <si>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</si>
  <si>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</si>
  <si>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</si>
  <si>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</si>
  <si>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</si>
  <si>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</si>
  <si>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</si>
  <si>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</si>
  <si>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</si>
  <si>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</si>
  <si>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</si>
  <si>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</si>
  <si>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</si>
  <si>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</si>
  <si>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</si>
  <si>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</si>
  <si>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</si>
  <si>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</si>
  <si>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</si>
  <si>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</si>
  <si>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</si>
  <si>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</si>
  <si>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</si>
  <si>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</si>
  <si>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</si>
  <si>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</si>
  <si>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</si>
  <si>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</si>
  <si>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</si>
  <si>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</si>
  <si>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</si>
  <si>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</si>
  <si>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</si>
  <si>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</si>
  <si>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</si>
  <si>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</si>
  <si>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</si>
  <si>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</si>
  <si>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</si>
  <si>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</si>
  <si>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</si>
  <si>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</si>
  <si>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</si>
  <si>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</si>
  <si>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</si>
  <si>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</si>
  <si>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</si>
  <si>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</si>
  <si>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</si>
  <si>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</si>
  <si>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</si>
  <si>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</si>
  <si>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</si>
  <si>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</si>
  <si>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</si>
  <si>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</si>
  <si>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</si>
  <si>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</si>
  <si>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</si>
  <si>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</si>
  <si>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</si>
  <si>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</si>
  <si>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</si>
  <si>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</si>
  <si>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</si>
  <si>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</si>
  <si>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</si>
  <si>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</si>
  <si>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</si>
  <si>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</si>
  <si>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</si>
  <si>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</si>
  <si>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</si>
  <si>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</si>
  <si>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</si>
  <si>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</si>
  <si>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</si>
  <si>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</si>
  <si>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</si>
  <si>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</si>
  <si>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</si>
  <si>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</si>
  <si>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</si>
  <si>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</si>
  <si>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</si>
  <si>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</si>
  <si>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</si>
  <si>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</si>
  <si>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</si>
  <si>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</si>
  <si>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</si>
  <si>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</si>
  <si>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</si>
  <si>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</si>
  <si>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</si>
  <si>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</si>
  <si>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</si>
  <si>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</si>
  <si>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</si>
  <si>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</si>
  <si>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</si>
  <si>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</si>
  <si>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</si>
  <si>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</si>
  <si>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</si>
  <si>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</si>
  <si>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</si>
  <si>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</si>
  <si>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</si>
  <si>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</si>
  <si>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</si>
  <si>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</si>
  <si>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</si>
  <si>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</si>
  <si>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</si>
  <si>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</si>
  <si>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</si>
  <si>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</si>
  <si>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</si>
  <si>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</si>
  <si>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</si>
  <si>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</si>
  <si>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</si>
  <si>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</si>
  <si>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</si>
  <si>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</si>
  <si>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</si>
  <si>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</si>
  <si>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</si>
  <si>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</si>
  <si>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</si>
  <si>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</si>
  <si>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</si>
  <si>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</si>
  <si>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</si>
  <si>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</si>
  <si>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</si>
  <si>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</si>
  <si>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</si>
  <si>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</si>
  <si>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</si>
  <si>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</si>
  <si>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</si>
  <si>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</si>
  <si>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</si>
  <si>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</si>
  <si>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</si>
  <si>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</si>
  <si>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</si>
  <si>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</si>
  <si>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</si>
  <si>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</si>
  <si>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</si>
  <si>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</si>
  <si>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</si>
  <si>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</si>
  <si>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</si>
  <si>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</si>
  <si>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</si>
  <si>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</si>
  <si>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</si>
  <si>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</si>
  <si>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</si>
  <si>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</si>
  <si>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</si>
  <si>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</si>
  <si>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</si>
  <si>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</si>
  <si>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</si>
  <si>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</si>
  <si>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</si>
  <si>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</si>
  <si>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</si>
  <si>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</si>
  <si>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</si>
  <si>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</si>
  <si>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</si>
  <si>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</si>
  <si>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</si>
  <si>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</si>
  <si>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</si>
  <si>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</si>
  <si>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</si>
  <si>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</si>
  <si>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</si>
  <si>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</si>
  <si>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</si>
  <si>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</si>
  <si>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</si>
  <si>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</si>
  <si>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</si>
  <si>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</si>
  <si>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</si>
  <si>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</si>
  <si>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</si>
  <si>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</si>
  <si>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</si>
  <si>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</si>
  <si>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</si>
  <si>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</si>
  <si>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</si>
  <si>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</si>
  <si>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</si>
  <si>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</si>
  <si>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</si>
  <si>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</si>
  <si>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</si>
  <si>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</si>
  <si>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</si>
  <si>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</si>
  <si>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</si>
  <si>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</si>
  <si>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</si>
  <si>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</si>
  <si>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</si>
  <si>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</si>
  <si>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</si>
  <si>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</si>
  <si>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</si>
  <si>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</si>
  <si>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</si>
  <si>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</si>
  <si>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</si>
  <si>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</si>
  <si>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</si>
  <si>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</si>
  <si>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</si>
  <si>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</si>
  <si>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</si>
  <si>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</si>
  <si>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</si>
  <si>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</si>
  <si>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</si>
  <si>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</si>
  <si>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</si>
  <si>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</si>
  <si>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</si>
  <si>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</si>
  <si>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</si>
  <si>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</si>
  <si>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</si>
  <si>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</si>
  <si>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</si>
  <si>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</si>
  <si>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</si>
  <si>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</si>
  <si>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</si>
  <si>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</si>
  <si>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</si>
  <si>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</si>
  <si>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</si>
  <si>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</si>
  <si>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</si>
  <si>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</si>
  <si>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</si>
  <si>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</si>
  <si>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</si>
  <si>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</si>
  <si>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</si>
  <si>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</si>
  <si>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</si>
  <si>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</si>
  <si>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</si>
  <si>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</si>
  <si>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</si>
  <si>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</si>
  <si>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</si>
  <si>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</si>
  <si>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</si>
  <si>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</si>
  <si>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</si>
  <si>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</si>
  <si>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</si>
  <si>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</si>
  <si>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</si>
  <si>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</si>
  <si>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</si>
  <si>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</si>
  <si>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</si>
  <si>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</si>
  <si>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</si>
  <si>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</si>
  <si>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</si>
  <si>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</si>
  <si>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</si>
  <si>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</si>
  <si>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</si>
  <si>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</si>
  <si>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</si>
  <si>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</si>
  <si>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</si>
  <si>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</si>
  <si>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</si>
  <si>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</si>
  <si>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</si>
  <si>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</si>
  <si>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</si>
  <si>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</si>
  <si>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</si>
  <si>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</si>
  <si>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</si>
  <si>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</si>
  <si>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</si>
  <si>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</si>
  <si>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</si>
  <si>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</si>
  <si>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</si>
  <si>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</si>
  <si>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</si>
  <si>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</si>
  <si>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</si>
  <si>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</si>
  <si>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</si>
  <si>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</si>
  <si>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</si>
  <si>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</si>
  <si>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</si>
  <si>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</si>
  <si>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</si>
  <si>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</si>
  <si>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</si>
  <si>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</si>
  <si>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</si>
  <si>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</si>
  <si>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</si>
  <si>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</si>
  <si>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</si>
  <si>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</si>
  <si>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</si>
  <si>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</si>
  <si>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</si>
  <si>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</si>
  <si>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</si>
  <si>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</si>
  <si>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</si>
  <si>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</si>
  <si>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</si>
  <si>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</si>
  <si>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</si>
  <si>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</si>
  <si>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</si>
  <si>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</si>
  <si>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</si>
  <si>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</si>
  <si>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</si>
  <si>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</si>
  <si>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</si>
  <si>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</si>
  <si>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</si>
  <si>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</si>
  <si>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</si>
  <si>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</si>
  <si>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</si>
  <si>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</si>
  <si>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</si>
  <si>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</si>
  <si>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</si>
  <si>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</si>
  <si>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</si>
  <si>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</si>
  <si>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</si>
  <si>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</si>
  <si>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</si>
  <si>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</si>
  <si>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</si>
  <si>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</si>
  <si>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</si>
  <si>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</si>
  <si>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</si>
  <si>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</si>
  <si>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</si>
  <si>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</si>
  <si>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</si>
  <si>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</si>
  <si>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</si>
  <si>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</si>
  <si>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</si>
  <si>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</si>
  <si>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</si>
  <si>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</si>
  <si>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</si>
  <si>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</si>
  <si>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</si>
  <si>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</si>
  <si>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</si>
  <si>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</si>
  <si>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</si>
  <si>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</si>
  <si>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</si>
  <si>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</si>
  <si>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</si>
  <si>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</si>
  <si>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</si>
  <si>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</si>
  <si>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</si>
  <si>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</si>
  <si>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</si>
  <si>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</si>
  <si>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</si>
  <si>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</si>
  <si>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</si>
  <si>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</si>
  <si>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</si>
  <si>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</si>
  <si>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</si>
  <si>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</si>
  <si>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</si>
  <si>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</si>
  <si>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</si>
  <si>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</si>
  <si>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</si>
  <si>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</si>
  <si>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</si>
  <si>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</si>
  <si>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</si>
  <si>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</si>
  <si>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</si>
  <si>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</si>
  <si>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</si>
  <si>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</si>
  <si>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</si>
  <si>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</si>
  <si>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</si>
  <si>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</si>
  <si>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</si>
  <si>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</si>
  <si>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</si>
  <si>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</si>
  <si>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</si>
  <si>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</si>
  <si>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</si>
  <si>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</si>
  <si>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</si>
  <si>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</si>
  <si>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</si>
  <si>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</si>
  <si>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</si>
  <si>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</si>
  <si>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</si>
  <si>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</si>
  <si>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</si>
  <si>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</si>
  <si>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</si>
  <si>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</si>
  <si>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</si>
  <si>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</si>
  <si>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</si>
  <si>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</si>
  <si>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</si>
  <si>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</si>
  <si>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</si>
  <si>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</si>
  <si>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</si>
  <si>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</si>
  <si>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</si>
  <si>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</si>
  <si>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</si>
  <si>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</si>
  <si>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</si>
  <si>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</si>
  <si>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</si>
  <si>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</si>
  <si>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</si>
  <si>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</si>
  <si>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</si>
  <si>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</si>
  <si>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</si>
  <si>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</si>
  <si>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</si>
  <si>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</si>
  <si>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</si>
  <si>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</si>
  <si>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</si>
  <si>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</si>
  <si>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</si>
  <si>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</si>
  <si>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</si>
  <si>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</si>
  <si>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</si>
  <si>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</si>
  <si>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</si>
  <si>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</si>
  <si>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</si>
  <si>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</si>
  <si>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</si>
  <si>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</si>
  <si>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</si>
  <si>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</si>
  <si>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</si>
  <si>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</si>
  <si>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</si>
  <si>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</si>
  <si>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</si>
  <si>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</si>
  <si>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</si>
  <si>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</si>
  <si>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</si>
  <si>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</si>
  <si>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</si>
  <si>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</si>
  <si>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</si>
  <si>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</si>
  <si>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</si>
  <si>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</si>
  <si>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</si>
  <si>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</si>
  <si>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</si>
  <si>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</si>
  <si>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</si>
  <si>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</si>
  <si>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</si>
  <si>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</si>
  <si>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</si>
  <si>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</si>
  <si>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</si>
  <si>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</si>
  <si>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</si>
  <si>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</si>
  <si>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</si>
  <si>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</si>
  <si>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</si>
  <si>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</si>
  <si>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</si>
  <si>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</si>
  <si>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</si>
  <si>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</si>
  <si>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</si>
  <si>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</si>
  <si>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</si>
  <si>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</si>
  <si>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</si>
  <si>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</si>
  <si>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</si>
  <si>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</si>
  <si>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</si>
  <si>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</si>
  <si>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</si>
  <si>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</si>
  <si>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</si>
  <si>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</si>
  <si>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</si>
  <si>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</si>
  <si>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</si>
  <si>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</si>
  <si>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</si>
  <si>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</si>
  <si>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</si>
  <si>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</si>
  <si>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</si>
  <si>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</si>
  <si>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</si>
  <si>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</si>
  <si>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</si>
  <si>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</si>
  <si>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</si>
  <si>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</si>
  <si>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</si>
  <si>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</si>
  <si>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</si>
  <si>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</si>
  <si>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</si>
  <si>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</si>
  <si>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</si>
  <si>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</si>
  <si>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</si>
  <si>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</si>
  <si>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</si>
  <si>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</si>
  <si>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</si>
  <si>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</si>
  <si>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</si>
  <si>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</si>
  <si>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</si>
  <si>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</si>
  <si>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</si>
  <si>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</si>
  <si>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</si>
  <si>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</si>
  <si>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</si>
  <si>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</si>
  <si>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</si>
  <si>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</si>
  <si>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</si>
  <si>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</si>
  <si>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</si>
  <si>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</si>
  <si>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</si>
  <si>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</si>
  <si>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</si>
  <si>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</si>
  <si>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</si>
  <si>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</si>
  <si>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</si>
  <si>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</si>
  <si>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</si>
  <si>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</si>
  <si>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</si>
  <si>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</si>
  <si>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</si>
  <si>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</si>
  <si>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</si>
  <si>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</si>
  <si>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</si>
  <si>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</si>
  <si>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</si>
  <si>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</si>
  <si>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</si>
  <si>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</si>
  <si>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</si>
  <si>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</si>
  <si>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</si>
  <si>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</si>
  <si>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</si>
  <si>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</si>
  <si>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</si>
  <si>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</si>
  <si>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</si>
  <si>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</si>
  <si>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</si>
  <si>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</si>
  <si>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</si>
  <si>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</si>
  <si>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</si>
  <si>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</si>
  <si>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</si>
  <si>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</si>
  <si>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</si>
  <si>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</si>
  <si>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</si>
  <si>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</si>
  <si>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</si>
  <si>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</si>
  <si>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</si>
  <si>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</si>
  <si>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</si>
  <si>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</si>
  <si>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</si>
  <si>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</si>
  <si>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</si>
  <si>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</si>
  <si>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</si>
  <si>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</si>
  <si>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</si>
  <si>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</si>
  <si>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</si>
  <si>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</si>
  <si>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</si>
  <si>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</si>
  <si>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</si>
  <si>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</si>
  <si>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</si>
  <si>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</si>
  <si>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</si>
  <si>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</si>
  <si>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</si>
  <si>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</si>
  <si>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</si>
  <si>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</si>
  <si>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</si>
  <si>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</si>
  <si>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</si>
  <si>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</si>
  <si>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</si>
  <si>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</si>
  <si>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</si>
  <si>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</si>
  <si>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</si>
  <si>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</si>
  <si>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</si>
  <si>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</si>
  <si>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</si>
  <si>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</si>
  <si>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</si>
  <si>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</si>
  <si>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</si>
  <si>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</si>
  <si>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</si>
  <si>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</si>
  <si>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</si>
  <si>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</si>
  <si>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</si>
  <si>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</si>
  <si>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</si>
  <si>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</si>
  <si>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</si>
  <si>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</si>
  <si>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</si>
  <si>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</si>
  <si>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</si>
  <si>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</si>
  <si>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</si>
  <si>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</si>
  <si>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</si>
  <si>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</si>
  <si>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</si>
  <si>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</si>
  <si>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</si>
  <si>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</si>
  <si>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</si>
  <si>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</si>
  <si>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</si>
  <si>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</si>
  <si>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</si>
  <si>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</si>
  <si>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</si>
  <si>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</si>
  <si>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</si>
  <si>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</si>
  <si>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</si>
  <si>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</si>
  <si>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</si>
  <si>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</si>
  <si>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</si>
  <si>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</si>
  <si>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</si>
  <si>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</si>
  <si>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</si>
  <si>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</si>
  <si>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</si>
  <si>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</si>
  <si>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</si>
  <si>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</si>
  <si>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</si>
  <si>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</si>
  <si>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</si>
  <si>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</si>
  <si>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</si>
  <si>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</si>
  <si>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</si>
  <si>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</si>
  <si>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</si>
  <si>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</si>
  <si>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</si>
  <si>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</si>
  <si>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</si>
  <si>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</si>
  <si>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</si>
  <si>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</si>
  <si>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</si>
  <si>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</si>
  <si>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</si>
  <si>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</si>
  <si>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</si>
  <si>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</si>
  <si>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</si>
  <si>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</si>
  <si>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</si>
  <si>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</si>
  <si>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</si>
  <si>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</si>
  <si>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</si>
  <si>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</si>
  <si>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</si>
  <si>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</si>
  <si>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</si>
  <si>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</si>
  <si>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</si>
  <si>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</si>
  <si>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</si>
  <si>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</si>
  <si>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</si>
  <si>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</si>
  <si>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</si>
  <si>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</si>
  <si>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</si>
  <si>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</si>
  <si>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</si>
  <si>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</si>
  <si>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</si>
  <si>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</si>
  <si>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</si>
  <si>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</si>
  <si>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</si>
  <si>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</si>
  <si>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</si>
  <si>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</si>
  <si>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</si>
  <si>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</si>
  <si>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</si>
  <si>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</si>
  <si>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</si>
  <si>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</si>
  <si>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</si>
  <si>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</si>
  <si>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</si>
  <si>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</si>
  <si>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</si>
  <si>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</si>
  <si>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</si>
  <si>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</si>
  <si>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</si>
  <si>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</si>
  <si>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</si>
  <si>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</si>
  <si>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</si>
  <si>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</si>
  <si>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</si>
  <si>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</si>
  <si>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</si>
  <si>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</si>
  <si>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</si>
  <si>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</si>
  <si>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</si>
  <si>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</si>
  <si>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</si>
  <si>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</si>
  <si>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</si>
  <si>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</si>
  <si>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</si>
  <si>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</si>
  <si>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</si>
  <si>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</si>
  <si>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</si>
  <si>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</si>
  <si>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</si>
  <si>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</si>
  <si>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</si>
  <si>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</si>
  <si>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</si>
  <si>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</si>
  <si>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</si>
  <si>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</si>
  <si>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</si>
  <si>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</si>
  <si>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</si>
  <si>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</si>
  <si>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</si>
  <si>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</si>
  <si>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</si>
  <si>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</si>
  <si>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</si>
  <si>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</si>
  <si>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</si>
  <si>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</si>
  <si>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</si>
  <si>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</si>
  <si>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</si>
  <si>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</si>
  <si>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</si>
  <si>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</si>
  <si>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</si>
  <si>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</si>
  <si>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</si>
  <si>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</si>
  <si>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</si>
  <si>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</si>
  <si>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</si>
  <si>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</si>
  <si>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</si>
  <si>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</si>
  <si>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</si>
  <si>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</si>
  <si>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</si>
  <si>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</si>
  <si>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</si>
  <si>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</si>
  <si>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</si>
  <si>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</si>
  <si>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</si>
  <si>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</si>
  <si>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</si>
  <si>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</si>
  <si>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</si>
  <si>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</si>
  <si>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</si>
  <si>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</si>
  <si>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</si>
  <si>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</si>
  <si>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</si>
  <si>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</si>
  <si>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</si>
  <si>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</si>
  <si>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</si>
  <si>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</si>
  <si>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</si>
  <si>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</si>
  <si>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</si>
  <si>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</si>
  <si>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</si>
  <si>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</si>
  <si>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</si>
  <si>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</si>
  <si>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</si>
  <si>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</si>
  <si>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</si>
  <si>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</si>
  <si>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</si>
  <si>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</si>
  <si>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</si>
  <si>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</si>
  <si>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</si>
  <si>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</si>
  <si>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</si>
  <si>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</si>
  <si>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</si>
  <si>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</si>
  <si>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</si>
  <si>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</si>
  <si>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</si>
  <si>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</si>
  <si>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</si>
  <si>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</si>
  <si>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</si>
  <si>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</si>
  <si>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</si>
  <si>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</si>
  <si>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</si>
  <si>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</si>
  <si>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</si>
  <si>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</si>
  <si>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</si>
  <si>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</si>
  <si>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</si>
  <si>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</si>
  <si>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</si>
  <si>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</si>
  <si>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</si>
  <si>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</si>
  <si>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</si>
  <si>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</si>
  <si>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</si>
  <si>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</si>
  <si>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</si>
  <si>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</si>
  <si>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</si>
  <si>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</si>
  <si>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</si>
  <si>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</si>
  <si>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</si>
  <si>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</si>
  <si>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</si>
  <si>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</si>
  <si>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</si>
  <si>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</si>
  <si>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</si>
  <si>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</si>
  <si>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</si>
  <si>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</si>
  <si>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</si>
  <si>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</si>
  <si>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</si>
  <si>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</si>
  <si>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</si>
  <si>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</si>
  <si>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</si>
  <si>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</si>
  <si>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</si>
  <si>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</si>
  <si>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</si>
  <si>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</si>
  <si>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</si>
  <si>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</si>
  <si>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</si>
  <si>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</si>
  <si>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</si>
  <si>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</si>
  <si>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</si>
  <si>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</si>
  <si>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</si>
  <si>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</si>
  <si>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</si>
  <si>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</si>
  <si>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</si>
  <si>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</si>
  <si>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</si>
  <si>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</si>
  <si>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</si>
  <si>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</si>
  <si>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</si>
  <si>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</si>
  <si>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</si>
  <si>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</si>
  <si>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</si>
  <si>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</si>
  <si>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</si>
  <si>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</si>
  <si>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</si>
  <si>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</si>
  <si>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</si>
  <si>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</si>
  <si>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</si>
  <si>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</si>
  <si>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</si>
  <si>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</si>
  <si>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</si>
  <si>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</si>
  <si>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</si>
  <si>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</si>
  <si>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</si>
  <si>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</si>
  <si>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</si>
  <si>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</si>
  <si>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</si>
  <si>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</si>
  <si>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</si>
  <si>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</si>
  <si>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</si>
  <si>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</si>
  <si>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</si>
  <si>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</si>
  <si>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</si>
  <si>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</si>
  <si>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</si>
  <si>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</si>
  <si>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</si>
  <si>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</si>
  <si>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</si>
  <si>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</si>
  <si>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</si>
  <si>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</si>
  <si>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</si>
  <si>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</si>
  <si>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</si>
  <si>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</si>
  <si>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</si>
  <si>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</si>
  <si>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</si>
  <si>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</si>
  <si>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</si>
  <si>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</si>
  <si>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</si>
  <si>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</si>
  <si>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</si>
  <si>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</si>
  <si>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</si>
  <si>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</si>
  <si>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</si>
  <si>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</si>
  <si>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</si>
  <si>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</si>
  <si>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</si>
  <si>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</si>
  <si>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</si>
  <si>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</si>
  <si>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</si>
  <si>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</si>
  <si>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</si>
  <si>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</si>
  <si>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</si>
  <si>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</si>
  <si>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</si>
  <si>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</si>
  <si>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</si>
  <si>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</si>
  <si>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</si>
  <si>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</si>
  <si>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</si>
  <si>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</si>
  <si>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</si>
  <si>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</si>
  <si>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</si>
  <si>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</si>
  <si>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</si>
  <si>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</si>
  <si>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</si>
  <si>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</si>
  <si>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</si>
  <si>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</si>
  <si>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</si>
  <si>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</si>
  <si>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</si>
  <si>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</si>
  <si>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</si>
  <si>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</si>
  <si>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</si>
  <si>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</si>
  <si>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</si>
  <si>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</si>
  <si>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</si>
  <si>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</si>
  <si>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</si>
  <si>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</si>
  <si>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</si>
  <si>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</si>
  <si>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</si>
  <si>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</si>
  <si>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</si>
  <si>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</si>
  <si>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</si>
  <si>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</si>
  <si>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</si>
  <si>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</si>
  <si>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</si>
  <si>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</si>
  <si>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</si>
  <si>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</si>
  <si>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</si>
  <si>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</si>
  <si>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</si>
  <si>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</si>
  <si>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</si>
  <si>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</si>
  <si>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</si>
  <si>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</si>
  <si>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</si>
  <si>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</si>
  <si>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</si>
  <si>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</si>
  <si>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</si>
  <si>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</si>
  <si>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</si>
  <si>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</si>
  <si>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</si>
  <si>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</si>
  <si>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</si>
  <si>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</si>
  <si>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</si>
  <si>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</si>
  <si>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</si>
  <si>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</si>
  <si>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</si>
  <si>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</si>
  <si>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</si>
  <si>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</si>
  <si>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</si>
  <si>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</si>
  <si>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</si>
  <si>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</si>
  <si>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</si>
  <si>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</si>
  <si>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</si>
  <si>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</si>
  <si>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</si>
  <si>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</si>
  <si>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</si>
  <si>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</si>
  <si>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</si>
  <si>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</si>
  <si>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</si>
  <si>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</si>
  <si>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</si>
  <si>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</si>
  <si>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</si>
  <si>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</si>
  <si>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</si>
  <si>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</si>
  <si>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</si>
  <si>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</si>
  <si>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</si>
  <si>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</si>
  <si>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</si>
  <si>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</si>
  <si>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</si>
  <si>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</si>
  <si>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</si>
  <si>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</si>
  <si>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</si>
  <si>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</si>
  <si>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</si>
  <si>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</si>
  <si>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</si>
  <si>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</si>
  <si>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</si>
  <si>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</si>
  <si>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</si>
  <si>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</si>
  <si>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</si>
  <si>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</si>
  <si>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</si>
  <si>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</si>
  <si>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</si>
  <si>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</si>
  <si>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</si>
  <si>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</si>
  <si>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</si>
  <si>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</si>
  <si>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</si>
  <si>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</si>
  <si>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</si>
  <si>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</si>
  <si>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</si>
  <si>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</si>
  <si>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</si>
  <si>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</si>
  <si>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</si>
  <si>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</si>
  <si>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</si>
  <si>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</si>
  <si>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</si>
  <si>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</si>
  <si>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</si>
  <si>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</si>
  <si>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</si>
  <si>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</si>
  <si>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</si>
  <si>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</si>
  <si>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</si>
  <si>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</si>
  <si>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</si>
  <si>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</si>
  <si>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</si>
  <si>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</si>
  <si>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</si>
  <si>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</si>
  <si>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</si>
  <si>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</si>
  <si>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</si>
  <si>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</si>
  <si>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</si>
  <si>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</si>
  <si>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</si>
  <si>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</si>
  <si>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</si>
  <si>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</si>
  <si>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</si>
  <si>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</si>
  <si>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</si>
  <si>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</si>
  <si>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</si>
  <si>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</si>
  <si>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</si>
  <si>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</si>
  <si>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</si>
  <si>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</si>
  <si>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</si>
  <si>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</si>
  <si>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</si>
  <si>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</si>
  <si>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</si>
  <si>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</si>
  <si>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</si>
  <si>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</si>
  <si>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</si>
  <si>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</si>
  <si>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</si>
  <si>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</si>
  <si>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</si>
  <si>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</si>
  <si>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</si>
  <si>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</si>
  <si>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</si>
  <si>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</si>
  <si>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</si>
  <si>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</si>
  <si>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</si>
  <si>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</si>
  <si>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</si>
  <si>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</si>
  <si>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</si>
  <si>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</si>
  <si>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</si>
  <si>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</si>
  <si>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</si>
  <si>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</si>
  <si>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</si>
  <si>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</si>
  <si>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</si>
  <si>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</si>
  <si>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</si>
  <si>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</si>
  <si>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</si>
  <si>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</si>
  <si>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</si>
  <si>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</si>
  <si>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</si>
  <si>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</si>
  <si>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</si>
  <si>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</si>
  <si>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</si>
  <si>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</si>
  <si>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</si>
  <si>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</si>
  <si>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</si>
  <si>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</si>
  <si>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</si>
  <si>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</si>
  <si>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</si>
  <si>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</si>
  <si>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</si>
  <si>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</si>
  <si>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</si>
  <si>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</si>
  <si>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</si>
  <si>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</si>
  <si>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</si>
  <si>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</si>
  <si>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</si>
  <si>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</si>
  <si>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</si>
  <si>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</si>
  <si>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</si>
  <si>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</si>
  <si>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</si>
  <si>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</si>
  <si>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</si>
  <si>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</si>
  <si>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</si>
  <si>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</si>
  <si>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</si>
  <si>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</si>
  <si>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</si>
  <si>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</si>
  <si>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</si>
  <si>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</si>
  <si>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</si>
  <si>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</si>
  <si>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</si>
  <si>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</si>
  <si>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</si>
  <si>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</si>
  <si>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</si>
  <si>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</si>
  <si>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</si>
  <si>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</si>
  <si>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</si>
  <si>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</si>
  <si>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</si>
  <si>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</si>
  <si>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</si>
  <si>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</si>
  <si>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</si>
  <si>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</si>
  <si>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</si>
  <si>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</si>
  <si>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</si>
  <si>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</si>
  <si>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</si>
  <si>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</si>
  <si>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</si>
  <si>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</si>
  <si>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</si>
  <si>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</si>
  <si>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</si>
  <si>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</si>
  <si>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</si>
  <si>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</si>
  <si>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</si>
  <si>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</si>
  <si>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</si>
  <si>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</si>
  <si>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</si>
  <si>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</si>
  <si>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</si>
  <si>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</si>
  <si>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</si>
  <si>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</si>
  <si>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</si>
  <si>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</si>
  <si>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</si>
  <si>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</si>
  <si>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</si>
  <si>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</si>
  <si>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</si>
  <si>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</si>
  <si>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</si>
  <si>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</si>
  <si>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</si>
  <si>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</si>
  <si>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</si>
  <si>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</si>
  <si>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</si>
  <si>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</si>
  <si>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</si>
  <si>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</si>
  <si>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</si>
  <si>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</si>
  <si>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</si>
  <si>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</si>
  <si>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</si>
  <si>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</si>
  <si>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</si>
  <si>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</si>
  <si>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</si>
  <si>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</si>
  <si>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</si>
  <si>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</si>
  <si>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</si>
  <si>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</si>
  <si>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</si>
  <si>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</si>
  <si>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</si>
  <si>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</si>
  <si>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</si>
  <si>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</si>
  <si>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</si>
  <si>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</si>
  <si>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</si>
  <si>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</si>
  <si>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</si>
  <si>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</si>
  <si>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</si>
  <si>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</si>
  <si>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</si>
  <si>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</si>
  <si>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</si>
  <si>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</si>
  <si>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</si>
  <si>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</si>
  <si>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</si>
  <si>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</si>
  <si>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</si>
  <si>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</si>
  <si>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</si>
  <si>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</si>
  <si>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</si>
  <si>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</si>
  <si>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</si>
  <si>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</si>
  <si>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</si>
  <si>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</si>
  <si>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</si>
  <si>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</si>
  <si>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</si>
  <si>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</si>
  <si>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</si>
  <si>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</si>
  <si>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</si>
  <si>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</si>
  <si>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</si>
  <si>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</si>
  <si>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</si>
  <si>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</si>
  <si>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</si>
  <si>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</si>
  <si>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</si>
  <si>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</si>
  <si>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</si>
  <si>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</si>
  <si>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</si>
  <si>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</si>
  <si>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</si>
  <si>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</si>
  <si>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</si>
  <si>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</si>
  <si>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</si>
  <si>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</si>
  <si>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</si>
  <si>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</si>
  <si>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</si>
  <si>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</si>
  <si>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</si>
  <si>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</si>
  <si>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</si>
  <si>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</si>
  <si>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</si>
  <si>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</si>
  <si>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</si>
  <si>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</si>
  <si>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</si>
  <si>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</si>
  <si>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</si>
  <si>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</si>
  <si>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</si>
  <si>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</si>
  <si>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</si>
  <si>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</si>
  <si>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</si>
  <si>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</si>
  <si>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</si>
  <si>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</si>
  <si>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</si>
  <si>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</si>
  <si>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</si>
  <si>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</si>
  <si>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</si>
  <si>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</si>
  <si>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</si>
  <si>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</si>
  <si>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</si>
  <si>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</si>
  <si>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</si>
  <si>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</si>
  <si>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</si>
  <si>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</si>
  <si>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</si>
  <si>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</si>
  <si>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</si>
  <si>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</si>
  <si>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</si>
  <si>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</si>
  <si>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</si>
  <si>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</si>
  <si>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</si>
  <si>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</si>
  <si>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</si>
  <si>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</si>
  <si>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</si>
  <si>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</si>
  <si>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</si>
  <si>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</si>
  <si>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</si>
  <si>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</si>
  <si>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</si>
  <si>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</si>
  <si>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</si>
  <si>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</si>
  <si>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</si>
  <si>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</si>
  <si>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</si>
  <si>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</si>
  <si>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</si>
  <si>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</si>
  <si>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</si>
  <si>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</si>
  <si>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</si>
  <si>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</si>
  <si>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</si>
  <si>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</si>
  <si>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</si>
  <si>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</si>
  <si>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</si>
  <si>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</si>
  <si>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</si>
  <si>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</si>
  <si>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</si>
  <si>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</si>
  <si>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</si>
  <si>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</si>
  <si>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</si>
  <si>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</si>
  <si>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</si>
  <si>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</si>
  <si>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</si>
  <si>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</si>
  <si>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</si>
  <si>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</si>
  <si>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</si>
  <si>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</si>
  <si>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</si>
  <si>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</si>
  <si>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</si>
  <si>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</si>
  <si>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</si>
  <si>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</si>
  <si>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</si>
  <si>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</si>
  <si>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</si>
  <si>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</si>
  <si>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</si>
  <si>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</si>
  <si>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</si>
  <si>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</si>
  <si>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</si>
  <si>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</si>
  <si>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</si>
  <si>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</si>
  <si>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</si>
  <si>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</si>
  <si>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</si>
  <si>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</si>
  <si>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</si>
  <si>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</si>
  <si>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</si>
  <si>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</si>
  <si>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</si>
  <si>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</si>
  <si>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</si>
  <si>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</si>
  <si>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</si>
  <si>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</si>
  <si>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</si>
  <si>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</si>
  <si>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</si>
  <si>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</si>
  <si>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</si>
  <si>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</si>
  <si>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</si>
  <si>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</si>
  <si>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</si>
  <si>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</si>
  <si>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</si>
  <si>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</si>
  <si>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</si>
  <si>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</si>
  <si>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</si>
  <si>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</si>
  <si>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</si>
  <si>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</si>
  <si>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</si>
  <si>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</si>
  <si>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</si>
  <si>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</si>
  <si>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</si>
  <si>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</si>
  <si>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</si>
  <si>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</si>
  <si>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</si>
  <si>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</si>
  <si>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</si>
  <si>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</si>
  <si>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</si>
  <si>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</si>
  <si>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</si>
  <si>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</si>
  <si>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</si>
  <si>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</si>
  <si>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</si>
  <si>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</si>
  <si>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</si>
  <si>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</si>
  <si>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</si>
  <si>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</si>
  <si>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</si>
  <si>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</si>
  <si>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</si>
  <si>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</si>
  <si>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</si>
  <si>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</si>
  <si>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</si>
  <si>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</si>
  <si>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</si>
  <si>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</si>
  <si>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</si>
  <si>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</si>
  <si>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</si>
  <si>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</si>
  <si>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</si>
  <si>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</si>
  <si>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</si>
  <si>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</si>
  <si>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</si>
  <si>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</si>
  <si>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</si>
  <si>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</si>
  <si>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</si>
  <si>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</si>
  <si>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</si>
  <si>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</si>
  <si>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</si>
  <si>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</si>
  <si>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</si>
  <si>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</si>
  <si>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</si>
  <si>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</si>
  <si>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</si>
  <si>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</si>
  <si>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</si>
  <si>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</si>
  <si>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</si>
  <si>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</si>
  <si>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</si>
  <si>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</si>
  <si>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</si>
  <si>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</si>
  <si>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</si>
  <si>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</si>
  <si>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</si>
  <si>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</si>
  <si>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</si>
  <si>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</si>
  <si>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</si>
  <si>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</si>
  <si>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</si>
  <si>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</si>
  <si>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</si>
  <si>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</si>
  <si>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</si>
  <si>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</si>
  <si>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</si>
  <si>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</si>
  <si>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</si>
  <si>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</si>
  <si>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</si>
  <si>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</si>
  <si>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</si>
  <si>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</si>
  <si>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</si>
  <si>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</si>
  <si>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</si>
  <si>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</si>
  <si>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</si>
  <si>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</si>
  <si>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</si>
  <si>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</si>
  <si>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</si>
  <si>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</si>
  <si>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</si>
  <si>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</si>
  <si>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</si>
  <si>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</si>
  <si>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</si>
  <si>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</si>
  <si>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</si>
  <si>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</si>
  <si>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</si>
  <si>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</si>
  <si>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</si>
  <si>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</si>
  <si>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</si>
  <si>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</si>
  <si>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</si>
  <si>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</si>
  <si>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</si>
  <si>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</si>
  <si>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</si>
  <si>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</si>
  <si>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</si>
  <si>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</si>
  <si>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</si>
  <si>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</si>
  <si>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</si>
  <si>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</si>
  <si>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</si>
  <si>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</si>
  <si>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</si>
  <si>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</si>
  <si>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</si>
  <si>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</si>
  <si>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</si>
  <si>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</si>
  <si>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</si>
  <si>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</si>
  <si>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</si>
  <si>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</si>
  <si>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</si>
  <si>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</si>
  <si>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</si>
  <si>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</si>
  <si>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</si>
  <si>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</si>
  <si>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</si>
  <si>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</si>
  <si>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</si>
  <si>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</si>
  <si>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</si>
  <si>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</si>
  <si>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</si>
  <si>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</si>
  <si>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</si>
  <si>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</si>
  <si>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</si>
  <si>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</si>
  <si>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</si>
  <si>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</si>
  <si>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</si>
  <si>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</si>
  <si>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</si>
  <si>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</si>
  <si>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</si>
  <si>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</si>
  <si>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</si>
  <si>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</si>
  <si>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</si>
  <si>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</si>
  <si>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</si>
  <si>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</si>
  <si>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</si>
  <si>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</si>
  <si>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</si>
  <si>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</si>
  <si>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</si>
  <si>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</si>
  <si>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</si>
  <si>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</si>
  <si>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</si>
  <si>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</si>
  <si>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</si>
  <si>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</si>
  <si>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</si>
  <si>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</si>
  <si>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</si>
  <si>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</si>
  <si>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</si>
  <si>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</si>
  <si>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</si>
  <si>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</si>
  <si>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</si>
  <si>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</si>
  <si>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</si>
  <si>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</si>
  <si>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</si>
  <si>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</si>
  <si>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</si>
  <si>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</si>
  <si>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</si>
  <si>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</si>
  <si>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</si>
  <si>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</si>
  <si>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</si>
  <si>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</si>
  <si>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</si>
  <si>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</si>
  <si>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</si>
  <si>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</si>
  <si>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</si>
  <si>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</si>
  <si>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</si>
  <si>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</si>
  <si>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</si>
  <si>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</si>
  <si>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</si>
  <si>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</si>
  <si>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</si>
  <si>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</si>
  <si>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</si>
  <si>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</si>
  <si>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</si>
  <si>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</si>
  <si>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</si>
  <si>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</si>
  <si>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</si>
  <si>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</si>
  <si>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</si>
  <si>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</si>
  <si>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</si>
  <si>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</si>
  <si>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</si>
  <si>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</si>
  <si>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</si>
  <si>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</si>
  <si>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</si>
  <si>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</si>
  <si>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</si>
  <si>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</si>
  <si>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</si>
  <si>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</si>
  <si>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</si>
  <si>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</si>
  <si>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</si>
  <si>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</si>
  <si>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</si>
  <si>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</si>
  <si>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</si>
  <si>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</si>
  <si>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</si>
  <si>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</si>
  <si>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</si>
  <si>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</si>
  <si>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</si>
  <si>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</si>
  <si>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</si>
  <si>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</si>
  <si>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</si>
  <si>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</si>
  <si>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</si>
  <si>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</si>
  <si>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</si>
  <si>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</si>
  <si>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</si>
  <si>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</si>
  <si>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</si>
  <si>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</si>
  <si>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</si>
  <si>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</si>
  <si>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</si>
  <si>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</si>
  <si>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</si>
  <si>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</si>
  <si>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</si>
  <si>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</si>
  <si>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</si>
  <si>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</si>
  <si>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</si>
  <si>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</si>
  <si>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</si>
  <si>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</si>
  <si>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</si>
  <si>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</si>
  <si>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</si>
  <si>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</si>
  <si>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</si>
  <si>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</si>
  <si>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</si>
  <si>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</si>
  <si>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</si>
  <si>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</si>
  <si>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</si>
  <si>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</si>
  <si>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</si>
  <si>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</si>
  <si>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</si>
  <si>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</si>
  <si>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</si>
  <si>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</si>
  <si>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</si>
  <si>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</si>
  <si>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</si>
  <si>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</si>
  <si>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</si>
  <si>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</si>
  <si>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</si>
  <si>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</si>
  <si>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</si>
  <si>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</si>
  <si>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</si>
  <si>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</si>
  <si>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</si>
  <si>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</si>
  <si>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</si>
  <si>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</si>
  <si>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</si>
  <si>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</si>
  <si>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</si>
  <si>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</si>
  <si>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</si>
  <si>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</si>
  <si>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</si>
  <si>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</si>
  <si>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</si>
  <si>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</si>
  <si>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</si>
  <si>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</si>
  <si>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</si>
  <si>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</si>
  <si>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</si>
  <si>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</si>
  <si>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</si>
  <si>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</si>
  <si>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</si>
  <si>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</si>
  <si>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</si>
  <si>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</si>
  <si>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</si>
  <si>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</si>
  <si>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</si>
  <si>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</si>
  <si>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</si>
  <si>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</si>
  <si>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</si>
  <si>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</si>
  <si>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</si>
  <si>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</si>
  <si>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</si>
  <si>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</si>
  <si>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</si>
  <si>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</si>
  <si>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</si>
  <si>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</si>
  <si>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</si>
  <si>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</si>
  <si>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</si>
  <si>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</si>
  <si>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</si>
  <si>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</si>
  <si>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</si>
  <si>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</si>
  <si>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</si>
  <si>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</si>
  <si>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</si>
  <si>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</si>
  <si>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</si>
  <si>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</si>
  <si>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</si>
  <si>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</si>
  <si>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</si>
  <si>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</si>
  <si>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</si>
  <si>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</si>
  <si>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</si>
  <si>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</si>
  <si>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</si>
  <si>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</si>
  <si>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</si>
  <si>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</si>
  <si>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</si>
  <si>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</si>
  <si>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</si>
  <si>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</si>
  <si>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</si>
  <si>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</si>
  <si>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</si>
  <si>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</si>
  <si>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</si>
  <si>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</si>
  <si>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</si>
  <si>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</si>
  <si>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</si>
  <si>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</si>
  <si>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</si>
  <si>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</si>
  <si>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</si>
  <si>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</si>
  <si>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</si>
  <si>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</si>
  <si>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</si>
  <si>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</si>
  <si>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</si>
  <si>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</si>
  <si>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</si>
  <si>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</si>
  <si>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</si>
  <si>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</si>
  <si>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</si>
  <si>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</si>
  <si>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</si>
  <si>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</si>
  <si>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</si>
  <si>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</si>
  <si>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</si>
  <si>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</si>
  <si>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</si>
  <si>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</si>
  <si>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</si>
  <si>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</si>
  <si>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</si>
  <si>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</si>
  <si>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</si>
  <si>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</si>
  <si>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</si>
  <si>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</si>
  <si>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</si>
  <si>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</si>
  <si>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</si>
  <si>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</si>
  <si>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</si>
  <si>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</si>
  <si>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</si>
  <si>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</si>
  <si>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</si>
  <si>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</si>
  <si>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</si>
  <si>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</si>
  <si>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</si>
  <si>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</si>
  <si>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</si>
  <si>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</si>
  <si>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</si>
  <si>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</si>
  <si>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</si>
  <si>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</si>
  <si>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</si>
  <si>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</si>
  <si>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</si>
  <si>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</si>
  <si>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</si>
  <si>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</si>
  <si>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</si>
  <si>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</si>
  <si>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</si>
  <si>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</si>
  <si>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</si>
  <si>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</si>
  <si>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</si>
  <si>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</si>
  <si>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</si>
  <si>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</si>
  <si>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</si>
  <si>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</si>
  <si>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</si>
  <si>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</si>
  <si>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</si>
  <si>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</si>
  <si>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</si>
  <si>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</si>
  <si>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</si>
  <si>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</si>
  <si>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</si>
  <si>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</si>
  <si>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</si>
  <si>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</si>
  <si>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</si>
  <si>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</si>
  <si>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</si>
  <si>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</si>
  <si>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</si>
  <si>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</si>
  <si>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</si>
  <si>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</si>
  <si>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</si>
  <si>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</si>
  <si>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</si>
  <si>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</si>
  <si>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</si>
  <si>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</si>
  <si>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</si>
  <si>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</si>
  <si>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</si>
  <si>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</si>
  <si>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</si>
  <si>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</si>
  <si>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</si>
  <si>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</si>
  <si>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</si>
  <si>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</si>
  <si>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</si>
  <si>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</si>
  <si>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</si>
  <si>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</si>
  <si>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</si>
  <si>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</si>
  <si>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</si>
  <si>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</si>
  <si>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</si>
  <si>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</si>
  <si>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</si>
  <si>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</si>
  <si>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</si>
  <si>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</si>
  <si>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</si>
  <si>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</si>
  <si>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</si>
  <si>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</si>
  <si>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</si>
  <si>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</si>
  <si>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</si>
  <si>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</si>
  <si>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</si>
  <si>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</si>
  <si>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</si>
  <si>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</si>
  <si>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</si>
  <si>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</si>
  <si>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</si>
  <si>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</si>
  <si>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</si>
  <si>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</si>
  <si>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</si>
  <si>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</si>
  <si>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</si>
  <si>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</si>
  <si>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</si>
  <si>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</si>
  <si>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</si>
  <si>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</si>
  <si>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</si>
  <si>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</si>
  <si>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</si>
  <si>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</si>
  <si>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</si>
  <si>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</si>
  <si>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</si>
  <si>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</si>
  <si>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</si>
  <si>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</si>
  <si>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</si>
  <si>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</si>
  <si>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</si>
  <si>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</si>
  <si>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</si>
  <si>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</si>
  <si>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</si>
  <si>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</si>
  <si>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</si>
  <si>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</si>
  <si>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</si>
  <si>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</si>
  <si>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</si>
  <si>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</si>
  <si>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</si>
  <si>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</si>
  <si>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</si>
  <si>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</si>
  <si>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</si>
  <si>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</si>
  <si>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</si>
  <si>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</si>
  <si>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</si>
  <si>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</si>
  <si>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</si>
  <si>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</si>
  <si>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</si>
  <si>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</si>
  <si>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</si>
  <si>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</si>
  <si>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</si>
  <si>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</si>
  <si>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</si>
  <si>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</si>
  <si>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</si>
  <si>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</si>
  <si>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</si>
  <si>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</si>
  <si>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</si>
  <si>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</si>
  <si>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</si>
  <si>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</si>
  <si>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</si>
  <si>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</si>
  <si>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</si>
  <si>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</si>
  <si>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</si>
  <si>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</si>
  <si>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</si>
  <si>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</si>
  <si>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</si>
  <si>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</si>
  <si>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</si>
  <si>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</si>
  <si>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</si>
  <si>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</si>
  <si>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</si>
  <si>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</si>
  <si>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</si>
  <si>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</si>
  <si>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</si>
  <si>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</si>
  <si>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</si>
  <si>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</si>
  <si>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</si>
  <si>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</si>
  <si>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</si>
  <si>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</si>
  <si>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</si>
  <si>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</si>
  <si>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</si>
  <si>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</si>
  <si>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</si>
  <si>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</si>
  <si>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</si>
  <si>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</si>
  <si>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</si>
  <si>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</si>
  <si>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</si>
  <si>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</si>
  <si>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</si>
  <si>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</si>
  <si>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</si>
  <si>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</si>
  <si>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</si>
  <si>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</si>
  <si>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</si>
  <si>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</si>
  <si>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</si>
  <si>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</si>
  <si>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</si>
  <si>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</si>
  <si>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</si>
  <si>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</si>
  <si>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</si>
  <si>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</si>
  <si>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</si>
  <si>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</si>
  <si>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</si>
  <si>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</si>
  <si>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</si>
  <si>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</si>
  <si>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</si>
  <si>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</si>
  <si>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</si>
  <si>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</si>
  <si>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</si>
  <si>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</si>
  <si>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</si>
  <si>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</si>
  <si>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</si>
  <si>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</si>
  <si>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</si>
  <si>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</si>
  <si>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</si>
  <si>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</si>
  <si>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</si>
  <si>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</si>
  <si>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</si>
  <si>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</si>
  <si>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</si>
  <si>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</si>
  <si>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</si>
  <si>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</si>
  <si>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</si>
  <si>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</si>
  <si>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</si>
  <si>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</si>
  <si>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</si>
  <si>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</si>
  <si>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</si>
  <si>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</si>
  <si>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</si>
  <si>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</si>
  <si>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</si>
  <si>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</si>
  <si>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</si>
  <si>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</si>
  <si>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</si>
  <si>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</si>
  <si>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</si>
  <si>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</si>
  <si>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</si>
  <si>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</si>
  <si>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</si>
  <si>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</si>
  <si>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</si>
  <si>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</si>
  <si>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</si>
  <si>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</si>
  <si>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</si>
  <si>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</si>
  <si>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</si>
  <si>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</si>
  <si>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</si>
  <si>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</si>
  <si>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</si>
  <si>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</si>
  <si>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</si>
  <si>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</si>
  <si>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</si>
  <si>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</si>
  <si>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</si>
  <si>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</si>
  <si>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</si>
  <si>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</si>
  <si>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</si>
  <si>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</si>
  <si>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</si>
  <si>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</si>
  <si>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</si>
  <si>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</si>
  <si>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</si>
  <si>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</si>
  <si>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</si>
  <si>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</si>
  <si>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</si>
  <si>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</si>
  <si>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</si>
  <si>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</si>
  <si>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</si>
  <si>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</si>
  <si>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</si>
  <si>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</si>
  <si>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</si>
  <si>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</si>
  <si>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</si>
  <si>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</si>
  <si>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</si>
  <si>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</si>
  <si>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</si>
  <si>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</si>
  <si>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</si>
  <si>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</si>
  <si>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</si>
  <si>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</si>
  <si>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</si>
  <si>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</si>
  <si>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</si>
  <si>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</si>
  <si>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</si>
  <si>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</si>
  <si>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</si>
  <si>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</si>
  <si>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</si>
  <si>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</si>
  <si>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</si>
  <si>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</si>
  <si>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</si>
  <si>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</si>
  <si>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</si>
  <si>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</si>
  <si>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</si>
  <si>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</si>
  <si>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</si>
  <si>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</si>
  <si>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</si>
  <si>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</si>
  <si>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</si>
  <si>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</si>
  <si>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</si>
  <si>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</si>
  <si>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</si>
  <si>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</si>
  <si>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</si>
  <si>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</si>
  <si>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</si>
  <si>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</si>
  <si>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</si>
  <si>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</si>
  <si>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</si>
  <si>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</si>
  <si>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</si>
  <si>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</si>
  <si>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</si>
  <si>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</si>
  <si>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</si>
  <si>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</si>
  <si>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</si>
  <si>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</si>
  <si>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</si>
  <si>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</si>
  <si>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</si>
  <si>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</si>
  <si>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</si>
  <si>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</si>
  <si>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</si>
  <si>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</si>
  <si>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</si>
  <si>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</si>
  <si>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</si>
  <si>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</si>
  <si>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</si>
  <si>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</si>
  <si>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</si>
  <si>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</si>
  <si>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</si>
  <si>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</si>
  <si>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</si>
  <si>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</si>
  <si>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</si>
  <si>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</si>
  <si>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</si>
  <si>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</si>
  <si>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</si>
  <si>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</si>
  <si>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</si>
  <si>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</si>
  <si>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</si>
  <si>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</si>
  <si>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</si>
  <si>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</si>
  <si>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</si>
  <si>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</si>
  <si>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</si>
  <si>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</si>
  <si>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</si>
  <si>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</si>
  <si>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</si>
  <si>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</si>
  <si>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</si>
  <si>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</si>
  <si>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</si>
  <si>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</si>
  <si>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</si>
  <si>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</si>
  <si>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</si>
  <si>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</si>
  <si>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</si>
  <si>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</si>
  <si>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</si>
  <si>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</si>
  <si>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</si>
  <si>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</si>
  <si>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</si>
  <si>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</si>
  <si>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</si>
  <si>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</si>
  <si>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</si>
  <si>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</si>
  <si>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</si>
  <si>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</si>
  <si>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</si>
  <si>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</si>
  <si>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</si>
  <si>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</si>
  <si>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</si>
  <si>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</si>
  <si>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</si>
  <si>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</si>
  <si>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</si>
  <si>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</si>
  <si>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</si>
  <si>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</si>
  <si>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</si>
  <si>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</si>
  <si>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</si>
  <si>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</si>
  <si>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</si>
  <si>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</si>
  <si>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</si>
  <si>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</si>
  <si>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</si>
  <si>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</si>
  <si>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</si>
  <si>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</si>
  <si>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</si>
  <si>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</si>
  <si>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</si>
  <si>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</si>
  <si>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</si>
  <si>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</si>
  <si>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</si>
  <si>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</si>
  <si>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</si>
  <si>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</si>
  <si>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</si>
  <si>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</si>
  <si>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</si>
  <si>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</si>
  <si>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</si>
  <si>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</si>
  <si>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</si>
  <si>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</si>
  <si>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</si>
  <si>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</si>
  <si>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</si>
  <si>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</si>
  <si>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</si>
  <si>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</si>
  <si>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</si>
  <si>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</si>
  <si>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</si>
  <si>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</si>
  <si>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</si>
  <si>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</si>
  <si>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</si>
  <si>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</si>
  <si>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</si>
  <si>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</si>
  <si>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</si>
  <si>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</si>
  <si>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</si>
  <si>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</si>
  <si>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</si>
  <si>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</si>
  <si>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</si>
  <si>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</si>
  <si>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</si>
  <si>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</si>
  <si>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</si>
  <si>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</si>
  <si>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</si>
  <si>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</si>
  <si>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</si>
  <si>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</si>
  <si>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</si>
  <si>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</si>
  <si>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</si>
  <si>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</si>
  <si>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</si>
  <si>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</si>
  <si>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</si>
  <si>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</si>
  <si>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</si>
  <si>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</si>
  <si>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</si>
  <si>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</si>
  <si>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</si>
  <si>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</si>
  <si>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</si>
  <si>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</si>
  <si>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</si>
  <si>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</si>
  <si>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</si>
  <si>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</si>
  <si>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</si>
  <si>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</si>
  <si>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</si>
  <si>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</si>
  <si>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</si>
  <si>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</si>
  <si>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</si>
  <si>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</si>
  <si>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</si>
  <si>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</si>
  <si>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</si>
  <si>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</si>
  <si>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</si>
  <si>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</si>
  <si>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</si>
  <si>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</si>
  <si>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</si>
  <si>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</si>
  <si>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</si>
  <si>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</si>
  <si>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</si>
  <si>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</si>
  <si>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</si>
  <si>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</si>
  <si>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</si>
  <si>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</si>
  <si>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</si>
  <si>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</si>
  <si>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</si>
  <si>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</si>
  <si>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</si>
  <si>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</si>
  <si>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</si>
  <si>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</si>
  <si>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</si>
  <si>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</si>
  <si>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</si>
  <si>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</si>
  <si>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</si>
  <si>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</si>
  <si>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</si>
  <si>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</si>
  <si>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</si>
  <si>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</si>
  <si>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</si>
  <si>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</si>
  <si>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</si>
  <si>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</si>
  <si>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</si>
  <si>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</si>
  <si>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</si>
  <si>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</si>
  <si>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</si>
  <si>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</si>
  <si>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</si>
  <si>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</si>
  <si>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</si>
  <si>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</si>
  <si>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</si>
  <si>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</si>
  <si>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</si>
  <si>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</si>
  <si>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</si>
  <si>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</si>
  <si>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</si>
  <si>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</si>
  <si>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</si>
  <si>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</si>
  <si>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</si>
  <si>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</si>
  <si>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</si>
  <si>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</si>
  <si>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</si>
  <si>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</si>
  <si>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</si>
  <si>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</si>
  <si>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</si>
  <si>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</si>
  <si>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</si>
  <si>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</si>
  <si>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</si>
  <si>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</si>
  <si>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</si>
  <si>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</si>
  <si>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</si>
  <si>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</si>
  <si>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</si>
  <si>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</si>
  <si>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</si>
  <si>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</si>
  <si>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</si>
  <si>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</si>
  <si>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</si>
  <si>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</si>
  <si>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</si>
  <si>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</si>
  <si>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</si>
  <si>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</si>
  <si>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</si>
  <si>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</si>
  <si>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</si>
  <si>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</si>
  <si>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</si>
  <si>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</si>
  <si>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</si>
  <si>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</si>
  <si>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</si>
  <si>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</si>
  <si>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</si>
  <si>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</si>
  <si>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</si>
  <si>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</si>
  <si>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</si>
  <si>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</si>
  <si>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</si>
  <si>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</si>
  <si>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</si>
  <si>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</si>
  <si>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</si>
  <si>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</si>
  <si>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</si>
  <si>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</si>
  <si>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</si>
  <si>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</si>
  <si>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</si>
  <si>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</si>
  <si>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</si>
  <si>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</si>
  <si>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</si>
  <si>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</si>
  <si>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</si>
  <si>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</si>
  <si>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</si>
  <si>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</si>
  <si>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</si>
  <si>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</si>
  <si>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</si>
  <si>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</si>
  <si>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</si>
  <si>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</si>
  <si>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</si>
  <si>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</si>
  <si>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</si>
  <si>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</si>
  <si>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</si>
  <si>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</si>
  <si>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</si>
  <si>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</si>
  <si>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</si>
  <si>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</si>
  <si>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</si>
  <si>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</si>
  <si>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</si>
  <si>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</si>
  <si>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</si>
  <si>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</si>
  <si>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</si>
  <si>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</si>
  <si>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</si>
  <si>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</si>
  <si>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</si>
  <si>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</si>
  <si>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</si>
  <si>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</si>
  <si>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</si>
  <si>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</si>
  <si>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</si>
  <si>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</si>
  <si>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</si>
  <si>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</si>
  <si>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</si>
  <si>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</si>
  <si>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</si>
  <si>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2019</t>
  </si>
  <si>
    <t>Jan</t>
  </si>
  <si>
    <t>Feb</t>
  </si>
  <si>
    <t>Mar</t>
  </si>
  <si>
    <t>Apr</t>
  </si>
  <si>
    <t>May</t>
  </si>
  <si>
    <t>Jun</t>
  </si>
  <si>
    <t>Jul</t>
  </si>
  <si>
    <t>Aug</t>
  </si>
  <si>
    <t>Sep</t>
  </si>
  <si>
    <t>Oct</t>
  </si>
  <si>
    <t>Nov</t>
  </si>
  <si>
    <t>Dec</t>
  </si>
  <si>
    <t>2020</t>
  </si>
  <si>
    <t>2021</t>
  </si>
  <si>
    <t>2022</t>
  </si>
  <si>
    <t>Order Date (Year)</t>
  </si>
  <si>
    <t>Order Date (Month)</t>
  </si>
  <si>
    <t>Arabica</t>
  </si>
  <si>
    <t>Excelsa</t>
  </si>
  <si>
    <t>Liberica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</si>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</sst>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 &quot;₹&quot;\ * #,##0.00_ ;_ &quot;₹&quot;\ * \-#,##0.00_ ;_ &quot;₹&quot;\ * &quot;-&quot;??_ ;_ @_ "/>
    <numFmt numFmtId="164" formatCode="0.0"/>
    <numFmt numFmtId="167" formatCode="dd/mmm/yyyy"/>
    <numFmt numFmtId="168" formatCode="0.0\ &quot;kg&quot;"/>
    <numFmt numFmtId="169" formatCode="_-[$$-409]* #,##0.00_ ;_-[$$-409]* \-#,##0.00\ ;_-[$$-409]* &quot;-&quot;??_ ;_-@_ "/>
    <numFmt numFmtId="170" formatCode="[$$-C09]#,##0"/>
  </numFmts>
  <fonts count="5" x14ac:knownFonts="1">
    <font>
      <sz val="11"/>
      <color theme="1"/>
      <name val="Calibri"/>
      <family val="2"/>
      <scheme val="minor"/>
    </font>
    <font>
      <sz val="11"/>
      <color theme="1"/>
      <name val="Calibri"/>
      <family val="2"/>
      <scheme val="minor"/>
    </font>
    <font>
      <sz val="10"/>
      <color indexed="8"/>
      <name val="Calibri"/>
      <family val="2"/>
    </font>
    <font>
      <sz val="10"/>
      <color theme="1"/>
      <name val="Calibri"/>
      <family val="2"/>
      <scheme val="minor"/>
    </font>
    <font>
      <b/>
      <sz val="22"/>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4">
    <xf numFmtId="0" fontId="0" fillId="0" borderId="0" xfId="0"/>
    <xf numFmtId="0" fontId="0" fillId="0" borderId="0" xfId="0" applyAlignment="1">
      <alignment horizontal="left"/>
    </xf>
    <xf numFmtId="0" fontId="2" fillId="0" borderId="0" xfId="0" applyFont="1" applyAlignment="1">
      <alignment horizontal="left" vertical="center"/>
    </xf>
    <xf numFmtId="0" fontId="3" fillId="0" borderId="0" xfId="0" applyFont="1" applyAlignment="1">
      <alignment horizontal="left"/>
    </xf>
    <xf numFmtId="164" fontId="3" fillId="0" borderId="0" xfId="0" applyNumberFormat="1" applyFont="1" applyAlignment="1">
      <alignment horizontal="left"/>
    </xf>
    <xf numFmtId="167" fontId="2" fillId="0" borderId="0" xfId="0" applyNumberFormat="1" applyFont="1" applyAlignment="1">
      <alignment horizontal="left" vertical="center"/>
    </xf>
    <xf numFmtId="168" fontId="3" fillId="0" borderId="0" xfId="0" applyNumberFormat="1" applyFont="1" applyAlignment="1">
      <alignment horizontal="left"/>
    </xf>
    <xf numFmtId="169" fontId="3" fillId="0" borderId="0" xfId="1" applyNumberFormat="1" applyFont="1" applyAlignment="1">
      <alignment horizontal="left"/>
    </xf>
    <xf numFmtId="0" fontId="0" fillId="0" borderId="0" xfId="0" pivotButton="1"/>
    <xf numFmtId="3" fontId="0" fillId="0" borderId="0" xfId="0" applyNumberFormat="1"/>
    <xf numFmtId="0" fontId="0" fillId="0" borderId="0" xfId="0" applyFill="1"/>
    <xf numFmtId="170" fontId="0" fillId="0" borderId="0" xfId="0" applyNumberFormat="1"/>
    <xf numFmtId="0" fontId="0" fillId="2" borderId="0" xfId="0" applyFill="1" applyAlignment="1">
      <alignment horizontal="center"/>
    </xf>
    <xf numFmtId="0" fontId="4" fillId="2" borderId="0" xfId="0" applyFont="1" applyFill="1" applyAlignment="1">
      <alignment horizontal="center"/>
    </xf>
  </cellXfs>
  <cellStyles count="2">
    <cellStyle name="Currency" xfId="1" builtinId="4"/>
    <cellStyle name="Normal" xfId="0" builtinId="0"/>
  </cellStyles>
  <dxfs count="41">
    <dxf>
      <font>
        <b/>
        <i val="0"/>
        <name val="Calibri"/>
        <family val="2"/>
        <scheme val="minor"/>
      </font>
      <fill>
        <patternFill>
          <bgColor theme="8" tint="0.39994506668294322"/>
        </patternFill>
      </fill>
      <border>
        <left style="thin">
          <color auto="1"/>
        </left>
        <right style="thin">
          <color auto="1"/>
        </right>
        <top style="thin">
          <color auto="1"/>
        </top>
        <bottom style="thin">
          <color auto="1"/>
        </bottom>
      </border>
    </dxf>
    <dxf>
      <font>
        <b/>
        <i val="0"/>
        <name val="Calibri"/>
        <family val="2"/>
        <scheme val="minor"/>
      </font>
      <border diagonalUp="0" diagonalDown="0">
        <left style="thin">
          <color theme="4" tint="-0.24994659260841701"/>
        </left>
        <right style="thin">
          <color theme="4" tint="-0.24994659260841701"/>
        </right>
        <top style="thin">
          <color theme="4" tint="-0.24994659260841701"/>
        </top>
        <bottom style="thin">
          <color theme="4" tint="-0.24994659260841701"/>
        </bottom>
        <vertical/>
        <horizontal/>
      </border>
    </dxf>
    <dxf>
      <font>
        <b/>
        <i val="0"/>
        <name val="Calibri"/>
        <family val="2"/>
        <scheme val="minor"/>
      </font>
    </dxf>
    <dxf>
      <fill>
        <patternFill patternType="solid">
          <fgColor auto="1"/>
          <bgColor theme="0" tint="-4.9989318521683403E-2"/>
        </patternFill>
      </fill>
      <border>
        <left style="thin">
          <color auto="1"/>
        </left>
        <right style="thin">
          <color auto="1"/>
        </right>
        <top style="thin">
          <color auto="1"/>
        </top>
        <bottom style="thin">
          <color auto="1"/>
        </bottom>
      </border>
    </dxf>
    <dxf>
      <font>
        <b/>
        <i val="0"/>
        <name val="Calibri"/>
        <family val="2"/>
        <scheme val="minor"/>
      </font>
    </dxf>
    <dxf>
      <fill>
        <patternFill>
          <bgColor theme="8" tint="0.39994506668294322"/>
        </patternFill>
      </fill>
    </dxf>
    <dxf>
      <font>
        <b/>
        <i val="0"/>
        <name val="Calibri"/>
        <family val="2"/>
        <scheme val="minor"/>
      </font>
      <fill>
        <patternFill>
          <fgColor theme="4" tint="0.79998168889431442"/>
          <bgColor theme="2" tint="-9.9948118533890809E-2"/>
        </patternFill>
      </fill>
    </dxf>
    <dxf>
      <font>
        <b val="0"/>
        <i val="0"/>
        <strike val="0"/>
        <condense val="0"/>
        <extend val="0"/>
        <outline val="0"/>
        <shadow val="0"/>
        <u val="none"/>
        <vertAlign val="baseline"/>
        <sz val="10"/>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69" formatCode="_-[$$-409]* #,##0.00_ ;_-[$$-409]* \-#,##0.00\ ;_-[$$-409]* &quot;-&quot;??_ ;_-@_ "/>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69" formatCode="_-[$$-409]* #,##0.00_ ;_-[$$-409]* \-#,##0.00\ ;_-[$$-409]* &quot;-&quot;??_ ;_-@_ "/>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68" formatCode="0.0\ &quot;kg&quo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indexed="8"/>
        <name val="Calibri"/>
        <family val="2"/>
        <scheme val="none"/>
      </font>
      <numFmt numFmtId="167" formatCode="dd/mmm/yyyy"/>
      <alignment horizontal="left" vertical="center" textRotation="0" wrapText="0" indent="0" justifyLastLine="0" shrinkToFit="0" readingOrder="0"/>
    </dxf>
    <dxf>
      <font>
        <b val="0"/>
        <i val="0"/>
        <strike val="0"/>
        <condense val="0"/>
        <extend val="0"/>
        <outline val="0"/>
        <shadow val="0"/>
        <u val="none"/>
        <vertAlign val="baseline"/>
        <sz val="10"/>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indexed="8"/>
        <name val="Calibri"/>
        <family val="2"/>
        <scheme val="none"/>
      </font>
      <alignment horizontal="left" vertical="center" textRotation="0" wrapText="0" indent="0" justifyLastLine="0" shrinkToFit="0" readingOrder="0"/>
    </dxf>
    <dxf>
      <font>
        <b/>
        <sz val="11"/>
        <color theme="1"/>
      </font>
    </dxf>
    <dxf>
      <fill>
        <patternFill patternType="solid">
          <fgColor theme="0"/>
          <bgColor theme="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tint="-4.9989318521683403E-2"/>
        </patternFill>
      </fill>
      <border>
        <left style="thin">
          <color theme="1" tint="-0.499984740745262"/>
        </left>
        <right style="thin">
          <color theme="1" tint="-0.499984740745262"/>
        </right>
        <top style="thin">
          <color theme="1" tint="-0.499984740745262"/>
        </top>
        <bottom style="thin">
          <color theme="1" tint="-0.499984740745262"/>
        </bottom>
      </border>
    </dxf>
    <dxf/>
    <dxf>
      <fill>
        <patternFill>
          <bgColor rgb="FF8D42C6"/>
        </patternFill>
      </fill>
    </dxf>
    <dxf>
      <fill>
        <patternFill>
          <bgColor rgb="FFC198E0"/>
        </patternFill>
      </fill>
    </dxf>
  </dxfs>
  <tableStyles count="10" defaultTableStyle="TableStyleMedium2" defaultPivotStyle="PivotStyleMedium9">
    <tableStyle name="Slicer Style 1" pivot="0" table="0" count="1" xr9:uid="{4DC086AC-195E-4B84-BA1F-D8939B6BDC78}">
      <tableStyleElement type="wholeTable" dxfId="6"/>
    </tableStyle>
    <tableStyle name="Slicer Style 2" pivot="0" table="0" count="1" xr9:uid="{4546D02B-B834-4504-9DFB-E9EC670B11D2}">
      <tableStyleElement type="wholeTable" dxfId="5"/>
    </tableStyle>
    <tableStyle name="Slicer Style 3" pivot="0" table="0" count="1" xr9:uid="{1A8E0A14-5202-40CD-8BEC-2B70B55B04FB}">
      <tableStyleElement type="headerRow" dxfId="4"/>
    </tableStyle>
    <tableStyle name="Slicer Style 4" pivot="0" table="0" count="1" xr9:uid="{82510D6B-88B6-4614-AEBF-8676FD103F4D}"/>
    <tableStyle name="Slicer Style 5" pivot="0" table="0" count="6" xr9:uid="{ACDBB309-9EDF-446C-B9E1-A8AB3D4D6FF9}">
      <tableStyleElement type="wholeTable" dxfId="3"/>
      <tableStyleElement type="headerRow" dxfId="2"/>
    </tableStyle>
    <tableStyle name="Table Style 1" pivot="0" count="2" xr9:uid="{4A6F6A77-21DA-4610-9587-9E03CCD16690}">
      <tableStyleElement type="wholeTable" dxfId="40"/>
      <tableStyleElement type="headerRow" dxfId="39"/>
    </tableStyle>
    <tableStyle name="Table Style 2" pivot="0" count="1" xr9:uid="{FCF376CD-6D0D-47BF-9FFF-FF5113F70596}">
      <tableStyleElement type="wholeTable" dxfId="38"/>
    </tableStyle>
    <tableStyle name="Timeline Style 1" pivot="0" table="0" count="8" xr9:uid="{8B3A4009-BCCE-4C48-B110-87A1EDECB8C8}">
      <tableStyleElement type="wholeTable" dxfId="37"/>
      <tableStyleElement type="headerRow" dxfId="36"/>
    </tableStyle>
    <tableStyle name="Timeline Style 2" pivot="0" table="0" count="8" xr9:uid="{3FEE048A-D6BC-4622-9425-7044214F73E3}">
      <tableStyleElement type="wholeTable" dxfId="35"/>
      <tableStyleElement type="headerRow" dxfId="34"/>
    </tableStyle>
    <tableStyle name="Timeline Style 3" pivot="0" table="0" count="9" xr9:uid="{6AB9F5CF-5498-4AA6-AC59-EBC3C317ED15}">
      <tableStyleElement type="wholeTable" dxfId="1"/>
      <tableStyleElement type="headerRow" dxfId="0"/>
    </tableStyle>
  </tableStyles>
  <colors>
    <mruColors>
      <color rgb="FF66FFCC"/>
      <color rgb="FFF537DA"/>
      <color rgb="FFCCECFF"/>
      <color rgb="FF8D42C6"/>
      <color rgb="FFC198E0"/>
      <color rgb="FFC9A4E4"/>
    </mruColors>
  </colors>
  <extLst>
    <ext xmlns:x14="http://schemas.microsoft.com/office/spreadsheetml/2009/9/main" uri="{46F421CA-312F-682f-3DD2-61675219B42D}">
      <x14:dxfs count="5">
        <dxf>
          <fill>
            <patternFill>
              <bgColor theme="0"/>
            </patternFill>
          </fill>
          <border>
            <left style="thin">
              <color auto="1"/>
            </left>
            <right style="thin">
              <color auto="1"/>
            </right>
            <top style="thin">
              <color auto="1"/>
            </top>
            <bottom style="thin">
              <color auto="1"/>
            </bottom>
          </border>
        </dxf>
        <dxf>
          <fill>
            <gradientFill degree="180">
              <stop position="0">
                <color theme="0"/>
              </stop>
              <stop position="1">
                <color theme="4"/>
              </stop>
            </gradientFill>
          </fill>
          <border>
            <left style="thin">
              <color auto="1"/>
            </left>
            <right style="thin">
              <color auto="1"/>
            </right>
            <top style="thin">
              <color auto="1"/>
            </top>
            <bottom style="thin">
              <color auto="1"/>
            </bottom>
            <horizontal style="thin">
              <color auto="1"/>
            </horizontal>
          </border>
        </dxf>
        <dxf>
          <fill>
            <patternFill>
              <bgColor theme="0"/>
            </patternFill>
          </fill>
          <border>
            <left style="thin">
              <color auto="1"/>
            </left>
            <right style="thin">
              <color auto="1"/>
            </right>
            <top style="thin">
              <color auto="1"/>
            </top>
            <bottom style="thin">
              <color auto="1"/>
            </bottom>
          </border>
        </dxf>
        <dxf>
          <fill>
            <patternFill>
              <bgColor theme="0"/>
            </patternFill>
          </fill>
          <border>
            <left style="thin">
              <color auto="1"/>
            </left>
            <right style="thin">
              <color auto="1"/>
            </right>
            <top style="thin">
              <color auto="1"/>
            </top>
            <bottom style="thin">
              <color auto="1"/>
            </bottom>
          </border>
        </dxf>
        <dxf>
          <fill>
            <gradientFill degree="90">
              <stop position="0">
                <color theme="0"/>
              </stop>
              <stop position="1">
                <color theme="4"/>
              </stop>
            </gradient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Elements>
            <x14:slicerStyleElement type="selectedItemWithData" dxfId="4"/>
          </x14:slicerStyleElements>
        </x14:slicerStyle>
        <x14:slicerStyle name="Slicer Style 5">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9">
        <dxf>
          <fill>
            <patternFill>
              <bgColor theme="8" tint="-0.24994659260841701"/>
            </patternFill>
          </fill>
        </dxf>
        <dxf>
          <fill>
            <patternFill>
              <bgColor theme="0"/>
            </patternFill>
          </fill>
          <border diagonalUp="0" diagonalDown="0">
            <left style="thin">
              <color auto="1"/>
            </left>
            <right style="thin">
              <color auto="1"/>
            </right>
            <top style="thin">
              <color auto="1"/>
            </top>
            <bottom style="thin">
              <color auto="1"/>
            </bottom>
            <vertical/>
            <horizontal/>
          </border>
        </dxf>
        <dxf>
          <fill>
            <gradientFill degree="180">
              <stop position="0">
                <color theme="0"/>
              </stop>
              <stop position="1">
                <color theme="4"/>
              </stop>
            </gradientFill>
          </fill>
          <border diagonalUp="0" diagonalDown="0">
            <left style="thin">
              <color auto="1"/>
            </left>
            <right style="thin">
              <color auto="1"/>
            </right>
            <top style="thin">
              <color auto="1"/>
            </top>
            <bottom style="thin">
              <color auto="1"/>
            </bottom>
            <vertical/>
            <horizontal/>
          </border>
        </dxf>
        <dxf>
          <font>
            <b/>
            <i val="0"/>
            <name val="Calibri"/>
            <family val="2"/>
            <scheme val="minor"/>
          </font>
        </dxf>
        <dxf>
          <font>
            <b/>
            <i val="0"/>
            <name val="Calibri"/>
            <family val="2"/>
            <scheme val="minor"/>
          </font>
        </dxf>
        <dxf>
          <font>
            <b/>
            <i val="0"/>
            <name val="Calibri"/>
            <family val="2"/>
            <scheme val="minor"/>
          </font>
        </dxf>
        <dxf>
          <font>
            <b/>
            <i val="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6"/>
            <x15:timelineStyleElement type="timeLevel" dxfId="15"/>
            <x15:timelineStyleElement type="periodLabel1" dxfId="14"/>
            <x15:timelineStyleElement type="periodLabel2" dxfId="13"/>
            <x15:timelineStyleElement type="selectedTimeBlock" dxfId="18"/>
            <x15:timelineStyleElement type="unselectedTimeBlock" dxfId="17"/>
          </x15:timelineStyleElements>
        </x15:timelineStyle>
        <x15:timelineStyle name="Timeline Style 2">
          <x15:timelineStyleElements>
            <x15:timelineStyleElement type="selectionLabel" dxfId="10"/>
            <x15:timelineStyleElement type="timeLevel" dxfId="9"/>
            <x15:timelineStyleElement type="periodLabel1" dxfId="8"/>
            <x15:timelineStyleElement type="periodLabel2" dxfId="7"/>
            <x15:timelineStyleElement type="selectedTimeBlock" dxfId="12"/>
            <x15:timelineStyleElement type="unselectedTimeBlock" dxfId="11"/>
          </x15:timelineStyleElements>
        </x15:timelineStyle>
        <x15:timelineStyle name="Timeline Style 3">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1.xml"/><Relationship Id="rId12" Type="http://schemas.microsoft.com/office/2007/relationships/slicerCache" Target="slicerCaches/slicerCache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pivotCacheDefinition" Target="pivotCache/pivotCacheDefinition4.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[coffeeOrdersData.xlsx]Pivot_Sheet2!PivotTable2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Sales by Coutry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Pivot_Sheet2!$B$3</c:f>
              <c:strCache>
                <c:ptCount val="1"/>
                <c:pt idx="0">
                  <c:v>Total</c:v>
                </c:pt>
              </c:strCache>
            </c:strRef>
          </c:tx>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5400000" scaled="0"/>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Pivot_Sheet2!$A$4:$A$7</c:f>
              <c:strCache>
                <c:ptCount val="3"/>
                <c:pt idx="0">
                  <c:v>United Kingdom</c:v>
                </c:pt>
                <c:pt idx="1">
                  <c:v>Ireland</c:v>
                </c:pt>
                <c:pt idx="2">
                  <c:v>United States</c:v>
                </c:pt>
              </c:strCache>
            </c:strRef>
          </c:cat>
          <c:val>
            <c:numRef>
              <c:f>Pivot_Sheet2!$B$4:$B$7</c:f>
              <c:numCache>
                <c:formatCode>[$$-C09]#,##0</c:formatCode>
                <c:ptCount val="3"/>
                <c:pt idx="0">
                  <c:v>1475.7299999999996</c:v>
                </c:pt>
                <c:pt idx="1">
                  <c:v>3788.3050000000007</c:v>
                </c:pt>
                <c:pt idx="2">
                  <c:v>16748.650000000001</c:v>
                </c:pt>
              </c:numCache>
            </c:numRef>
          </c:val>
          <c:extLst>
            <c:ext xmlns:c16="http://schemas.microsoft.com/office/drawing/2014/chart" uri="{C3380CC4-5D6E-409C-BE32-E72D297353CC}">
              <c16:uniqueId val="{00000000-21CF-4E77-97EF-C62BC6493371}"/>
            </c:ext>
          </c:extLst>
        </c:ser>
        <c:dLbls>
          <c:dLblPos val="outEnd"/>
          <c:showLegendKey val="0"/>
          <c:showVal val="1"/>
          <c:showCatName val="0"/>
          <c:showSerName val="0"/>
          <c:showPercent val="0"/>
          <c:showBubbleSize val="0"/>
        </c:dLbls>
        <c:gapWidth val="182"/>
        <c:axId val="574919760"/>
        <c:axId val="590349440"/>
      </c:barChart>
      <c:catAx>
        <c:axId val="574919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90349440"/>
        <c:crosses val="autoZero"/>
        <c:auto val="1"/>
        <c:lblAlgn val="ctr"/>
        <c:lblOffset val="100"/>
        <c:noMultiLvlLbl val="0"/>
      </c:catAx>
      <c:valAx>
        <c:axId val="590349440"/>
        <c:scaling>
          <c:orientation val="minMax"/>
        </c:scaling>
        <c:delete val="1"/>
        <c:axPos val="b"/>
        <c:majorGridlines>
          <c:spPr>
            <a:ln w="9525" cap="flat" cmpd="sng" algn="ctr">
              <a:solidFill>
                <a:schemeClr val="tx1">
                  <a:lumMod val="15000"/>
                  <a:lumOff val="85000"/>
                </a:schemeClr>
              </a:solidFill>
              <a:round/>
            </a:ln>
            <a:effectLst/>
          </c:spPr>
        </c:majorGridlines>
        <c:numFmt formatCode="[$$-C09]#,##0" sourceLinked="1"/>
        <c:majorTickMark val="none"/>
        <c:minorTickMark val="none"/>
        <c:tickLblPos val="nextTo"/>
        <c:crossAx val="57491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solidFill>
      <a:round/>
    </a:ln>
    <a:effectLst>
      <a:glow rad="139700">
        <a:schemeClr val="accent5">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[coffeeOrdersData.xlsx]Pivot_Sheet2!PivotTable3</c:name>
    <c:fmtId val="0"/>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Top 5 Customers</a:t>
            </a:r>
            <a:r>
              <a:rPr lang="en-US" b="0" cap="none" spc="0" baseline="0">
                <a:ln w="0"/>
                <a:solidFill>
                  <a:schemeClr val="tx1"/>
                </a:solidFill>
                <a:effectLst>
                  <a:outerShdw blurRad="38100" dist="19050" dir="2700000" algn="tl" rotWithShape="0">
                    <a:schemeClr val="dk1">
                      <a:alpha val="40000"/>
                    </a:schemeClr>
                  </a:outerShdw>
                </a:effectLst>
              </a:rPr>
              <a:t> by sales</a:t>
            </a:r>
            <a:endParaRPr lang="en-US"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Pivot_Sheet2!$B$18</c:f>
              <c:strCache>
                <c:ptCount val="1"/>
                <c:pt idx="0">
                  <c:v>Total</c:v>
                </c:pt>
              </c:strCache>
            </c:strRef>
          </c:tx>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Pivot_Sheet2!$A$19:$A$24</c:f>
              <c:strCache>
                <c:ptCount val="5"/>
                <c:pt idx="0">
                  <c:v>Don Flintiff</c:v>
                </c:pt>
                <c:pt idx="1">
                  <c:v>Nealson Cuttler</c:v>
                </c:pt>
                <c:pt idx="2">
                  <c:v>Terri Farra</c:v>
                </c:pt>
                <c:pt idx="3">
                  <c:v>Brenn Dundredge</c:v>
                </c:pt>
                <c:pt idx="4">
                  <c:v>Allis Wilmore</c:v>
                </c:pt>
              </c:strCache>
            </c:strRef>
          </c:cat>
          <c:val>
            <c:numRef>
              <c:f>Pivot_Sheet2!$B$19:$B$24</c:f>
              <c:numCache>
                <c:formatCode>[$$-C09]#,##0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53D-44B5-B4DD-0F7BCFC2DD2B}"/>
            </c:ext>
          </c:extLst>
        </c:ser>
        <c:dLbls>
          <c:dLblPos val="outEnd"/>
          <c:showLegendKey val="0"/>
          <c:showVal val="1"/>
          <c:showCatName val="0"/>
          <c:showSerName val="0"/>
          <c:showPercent val="0"/>
          <c:showBubbleSize val="0"/>
        </c:dLbls>
        <c:gapWidth val="182"/>
        <c:axId val="63600080"/>
        <c:axId val="590357376"/>
      </c:barChart>
      <c:catAx>
        <c:axId val="63600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90357376"/>
        <c:crosses val="autoZero"/>
        <c:auto val="1"/>
        <c:lblAlgn val="ctr"/>
        <c:lblOffset val="100"/>
        <c:noMultiLvlLbl val="0"/>
      </c:catAx>
      <c:valAx>
        <c:axId val="590357376"/>
        <c:scaling>
          <c:orientation val="minMax"/>
        </c:scaling>
        <c:delete val="0"/>
        <c:axPos val="b"/>
        <c:majorGridlines>
          <c:spPr>
            <a:ln w="9525" cap="flat" cmpd="sng" algn="ctr">
              <a:solidFill>
                <a:schemeClr val="tx1">
                  <a:lumMod val="15000"/>
                  <a:lumOff val="85000"/>
                </a:schemeClr>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6360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solidFill>
      <a:round/>
    </a:ln>
    <a:effectLst>
      <a:glow rad="139700">
        <a:schemeClr val="accent1">
          <a:satMod val="175000"/>
          <a:alpha val="40000"/>
        </a:schemeClr>
      </a:glo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[coffeeOrdersData.xlsx]Pivot_Sheet!Total 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0" cap="none" spc="0">
                <a:ln w="0"/>
                <a:solidFill>
                  <a:schemeClr val="tx1"/>
                </a:solidFill>
                <a:effectLst>
                  <a:outerShdw blurRad="38100" dist="19050" dir="2700000" algn="tl" rotWithShape="0">
                    <a:schemeClr val="dk1">
                      <a:alpha val="40000"/>
                    </a:schemeClr>
                  </a:outerShdw>
                </a:effectLst>
              </a:rPr>
              <a:t>Sales</a:t>
            </a:r>
            <a:r>
              <a:rPr lang="en-IN" b="0" cap="none" spc="0" baseline="0">
                <a:ln w="0"/>
                <a:solidFill>
                  <a:schemeClr val="tx1"/>
                </a:solidFill>
                <a:effectLst>
                  <a:outerShdw blurRad="38100" dist="19050" dir="2700000" algn="tl" rotWithShape="0">
                    <a:schemeClr val="dk1">
                      <a:alpha val="40000"/>
                    </a:schemeClr>
                  </a:outerShdw>
                </a:effectLst>
              </a:rPr>
              <a:t> over Time</a:t>
            </a:r>
            <a:endParaRPr lang="en-IN" b="0" cap="none" spc="0">
              <a:ln w="0"/>
              <a:solidFill>
                <a:schemeClr val="tx1"/>
              </a:solidFill>
              <a:effectLst>
                <a:outerShdw blurRad="38100" dist="19050" dir="2700000" algn="tl" rotWithShape="0">
                  <a:schemeClr val="dk1">
                    <a:alpha val="40000"/>
                  </a:schemeClr>
                </a:outerShdw>
              </a:effectLst>
            </a:endParaRP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19050" cap="rnd">
            <a:solidFill>
              <a:schemeClr val="tx1">
                <a:lumMod val="85000"/>
                <a:lumOff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1905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158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5875" cap="rnd">
            <a:solidFill>
              <a:schemeClr val="accent1">
                <a:lumMod val="60000"/>
                <a:lumOff val="40000"/>
              </a:schemeClr>
            </a:solidFill>
            <a:round/>
          </a:ln>
          <a:effectLst/>
        </c:spPr>
        <c:marker>
          <c:symbol val="none"/>
        </c:marker>
      </c:pivotFmt>
    </c:pivotFmts>
    <c:plotArea>
      <c:layout>
        <c:manualLayout>
          <c:layoutTarget val="inner"/>
          <c:xMode val="edge"/>
          <c:yMode val="edge"/>
          <c:x val="6.6011013555978035E-2"/>
          <c:y val="5.8738574763581686E-2"/>
          <c:w val="0.87362843689482639"/>
          <c:h val="0.72898043672376001"/>
        </c:manualLayout>
      </c:layout>
      <c:lineChart>
        <c:grouping val="standard"/>
        <c:varyColors val="0"/>
        <c:ser>
          <c:idx val="0"/>
          <c:order val="0"/>
          <c:tx>
            <c:strRef>
              <c:f>Pivot_Sheet!$C$3:$C$4</c:f>
              <c:strCache>
                <c:ptCount val="1"/>
                <c:pt idx="0">
                  <c:v>Arabica</c:v>
                </c:pt>
              </c:strCache>
            </c:strRef>
          </c:tx>
          <c:spPr>
            <a:ln w="19050" cap="rnd">
              <a:solidFill>
                <a:schemeClr val="tx1">
                  <a:lumMod val="85000"/>
                  <a:lumOff val="15000"/>
                </a:schemeClr>
              </a:solidFill>
              <a:round/>
            </a:ln>
            <a:effectLst/>
          </c:spPr>
          <c:marker>
            <c:symbol val="none"/>
          </c:marker>
          <c:cat>
            <c:multiLvlStrRef>
              <c:f>Pivot_Sheet!$A$5:$B$48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Pivot_Sheet!$C$5:$C$48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58E1-4335-8722-5FC5691178A4}"/>
            </c:ext>
          </c:extLst>
        </c:ser>
        <c:ser>
          <c:idx val="1"/>
          <c:order val="1"/>
          <c:tx>
            <c:strRef>
              <c:f>Pivot_Sheet!$D$3:$D$4</c:f>
              <c:strCache>
                <c:ptCount val="1"/>
                <c:pt idx="0">
                  <c:v>Excelsa</c:v>
                </c:pt>
              </c:strCache>
            </c:strRef>
          </c:tx>
          <c:spPr>
            <a:ln w="19050" cap="rnd">
              <a:solidFill>
                <a:srgbClr val="FF0000"/>
              </a:solidFill>
              <a:round/>
            </a:ln>
            <a:effectLst/>
          </c:spPr>
          <c:marker>
            <c:symbol val="none"/>
          </c:marker>
          <c:cat>
            <c:multiLvlStrRef>
              <c:f>Pivot_Sheet!$A$5:$B$48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Pivot_Sheet!$D$5:$D$48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58E1-4335-8722-5FC5691178A4}"/>
            </c:ext>
          </c:extLst>
        </c:ser>
        <c:ser>
          <c:idx val="2"/>
          <c:order val="2"/>
          <c:tx>
            <c:strRef>
              <c:f>Pivot_Sheet!$E$3:$E$4</c:f>
              <c:strCache>
                <c:ptCount val="1"/>
                <c:pt idx="0">
                  <c:v>Liberica</c:v>
                </c:pt>
              </c:strCache>
            </c:strRef>
          </c:tx>
          <c:spPr>
            <a:ln w="19050" cap="rnd">
              <a:solidFill>
                <a:srgbClr val="FFFF00"/>
              </a:solidFill>
              <a:round/>
            </a:ln>
            <a:effectLst/>
          </c:spPr>
          <c:marker>
            <c:symbol val="none"/>
          </c:marker>
          <c:cat>
            <c:multiLvlStrRef>
              <c:f>Pivot_Sheet!$A$5:$B$48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Pivot_Sheet!$E$5:$E$48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58E1-4335-8722-5FC5691178A4}"/>
            </c:ext>
          </c:extLst>
        </c:ser>
        <c:ser>
          <c:idx val="3"/>
          <c:order val="3"/>
          <c:tx>
            <c:strRef>
              <c:f>Pivot_Sheet!$F$3:$F$4</c:f>
              <c:strCache>
                <c:ptCount val="1"/>
                <c:pt idx="0">
                  <c:v>Robusta</c:v>
                </c:pt>
              </c:strCache>
            </c:strRef>
          </c:tx>
          <c:spPr>
            <a:ln w="15875" cap="rnd">
              <a:solidFill>
                <a:schemeClr val="accent1">
                  <a:lumMod val="60000"/>
                  <a:lumOff val="40000"/>
                </a:schemeClr>
              </a:solidFill>
              <a:round/>
            </a:ln>
            <a:effectLst/>
          </c:spPr>
          <c:marker>
            <c:symbol val="none"/>
          </c:marker>
          <c:cat>
            <c:multiLvlStrRef>
              <c:f>Pivot_Sheet!$A$5:$B$48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Pivot_Sheet!$F$5:$F$48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58E1-4335-8722-5FC5691178A4}"/>
            </c:ext>
          </c:extLst>
        </c:ser>
        <c:dLbls>
          <c:showLegendKey val="0"/>
          <c:showVal val="0"/>
          <c:showCatName val="0"/>
          <c:showSerName val="0"/>
          <c:showPercent val="0"/>
          <c:showBubbleSize val="0"/>
        </c:dLbls>
        <c:smooth val="0"/>
        <c:axId val="180243216"/>
        <c:axId val="64350848"/>
      </c:lineChart>
      <c:catAx>
        <c:axId val="18024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t" anchorCtr="0"/>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64350848"/>
        <c:crosses val="autoZero"/>
        <c:auto val="1"/>
        <c:lblAlgn val="ctr"/>
        <c:lblOffset val="100"/>
        <c:noMultiLvlLbl val="0"/>
      </c:catAx>
      <c:valAx>
        <c:axId val="643508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0" cap="none" spc="0">
                    <a:ln w="0"/>
                    <a:solidFill>
                      <a:schemeClr val="tx1"/>
                    </a:solidFill>
                    <a:effectLst>
                      <a:outerShdw blurRad="38100" dist="19050" dir="2700000" algn="tl" rotWithShape="0">
                        <a:schemeClr val="dk1">
                          <a:alpha val="40000"/>
                        </a:schemeClr>
                      </a:outerShdw>
                    </a:effectLst>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80243216"/>
        <c:crosses val="autoZero"/>
        <c:crossBetween val="between"/>
      </c:valAx>
      <c:spPr>
        <a:solidFill>
          <a:schemeClr val="bg1">
            <a:lumMod val="95000"/>
          </a:schemeClr>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12700" cap="flat" cmpd="sng" algn="ctr">
      <a:solidFill>
        <a:schemeClr val="tx1">
          <a:lumMod val="15000"/>
          <a:lumOff val="85000"/>
        </a:schemeClr>
      </a:solidFill>
      <a:round/>
    </a:ln>
    <a:effectLst>
      <a:glow rad="101600">
        <a:schemeClr val="accent5">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[coffeeOrdersData.xlsx]Pivot_Sheet!Total 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0" cap="none" spc="0">
                <a:ln w="0"/>
                <a:solidFill>
                  <a:schemeClr val="tx1"/>
                </a:solidFill>
                <a:effectLst>
                  <a:outerShdw blurRad="38100" dist="19050" dir="2700000" algn="tl" rotWithShape="0">
                    <a:schemeClr val="dk1">
                      <a:alpha val="40000"/>
                    </a:schemeClr>
                  </a:outerShdw>
                </a:effectLst>
              </a:rPr>
              <a:t>Sales</a:t>
            </a:r>
            <a:r>
              <a:rPr lang="en-IN" b="0" cap="none" spc="0" baseline="0">
                <a:ln w="0"/>
                <a:solidFill>
                  <a:schemeClr val="tx1"/>
                </a:solidFill>
                <a:effectLst>
                  <a:outerShdw blurRad="38100" dist="19050" dir="2700000" algn="tl" rotWithShape="0">
                    <a:schemeClr val="dk1">
                      <a:alpha val="40000"/>
                    </a:schemeClr>
                  </a:outerShdw>
                </a:effectLst>
              </a:rPr>
              <a:t> over Time</a:t>
            </a:r>
            <a:endParaRPr lang="en-IN" b="0" cap="none" spc="0">
              <a:ln w="0"/>
              <a:solidFill>
                <a:schemeClr val="tx1"/>
              </a:solidFill>
              <a:effectLst>
                <a:outerShdw blurRad="38100" dist="19050" dir="2700000" algn="tl" rotWithShape="0">
                  <a:schemeClr val="dk1">
                    <a:alpha val="40000"/>
                  </a:schemeClr>
                </a:outerShdw>
              </a:effectLst>
            </a:endParaRP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cap="rnd">
            <a:solidFill>
              <a:schemeClr val="tx1">
                <a:lumMod val="85000"/>
                <a:lumOff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58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5875" cap="rnd">
            <a:solidFill>
              <a:schemeClr val="accent1">
                <a:lumMod val="60000"/>
                <a:lumOff val="40000"/>
              </a:schemeClr>
            </a:solidFill>
            <a:round/>
          </a:ln>
          <a:effectLst/>
        </c:spPr>
        <c:marker>
          <c:symbol val="none"/>
        </c:marker>
      </c:pivotFmt>
      <c:pivotFmt>
        <c:idx val="5"/>
        <c:spPr>
          <a:solidFill>
            <a:schemeClr val="accent1"/>
          </a:solidFill>
          <a:ln w="19050" cap="rnd">
            <a:solidFill>
              <a:schemeClr val="tx1">
                <a:lumMod val="85000"/>
                <a:lumOff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58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9050" cap="rnd">
            <a:solidFill>
              <a:schemeClr val="tx1">
                <a:lumMod val="85000"/>
                <a:lumOff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905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905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158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957535620960431E-2"/>
          <c:y val="7.5658565559444349E-2"/>
          <c:w val="0.87362843689482639"/>
          <c:h val="0.72898043672376001"/>
        </c:manualLayout>
      </c:layout>
      <c:lineChart>
        <c:grouping val="standard"/>
        <c:varyColors val="0"/>
        <c:ser>
          <c:idx val="0"/>
          <c:order val="0"/>
          <c:tx>
            <c:strRef>
              <c:f>Pivot_Sheet!$C$3:$C$4</c:f>
              <c:strCache>
                <c:ptCount val="1"/>
                <c:pt idx="0">
                  <c:v>Arabica</c:v>
                </c:pt>
              </c:strCache>
            </c:strRef>
          </c:tx>
          <c:spPr>
            <a:ln w="19050" cap="rnd">
              <a:solidFill>
                <a:schemeClr val="tx1">
                  <a:lumMod val="85000"/>
                  <a:lumOff val="15000"/>
                </a:schemeClr>
              </a:solidFill>
              <a:round/>
            </a:ln>
            <a:effectLst/>
          </c:spPr>
          <c:marker>
            <c:symbol val="none"/>
          </c:marker>
          <c:cat>
            <c:multiLvlStrRef>
              <c:f>Pivot_Sheet!$A$5:$B$48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Pivot_Sheet!$C$5:$C$48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03F-4798-8A7C-FFD120033C0F}"/>
            </c:ext>
          </c:extLst>
        </c:ser>
        <c:ser>
          <c:idx val="1"/>
          <c:order val="1"/>
          <c:tx>
            <c:strRef>
              <c:f>Pivot_Sheet!$D$3:$D$4</c:f>
              <c:strCache>
                <c:ptCount val="1"/>
                <c:pt idx="0">
                  <c:v>Excelsa</c:v>
                </c:pt>
              </c:strCache>
            </c:strRef>
          </c:tx>
          <c:spPr>
            <a:ln w="19050" cap="rnd">
              <a:solidFill>
                <a:srgbClr val="FF0000"/>
              </a:solidFill>
              <a:round/>
            </a:ln>
            <a:effectLst/>
          </c:spPr>
          <c:marker>
            <c:symbol val="none"/>
          </c:marker>
          <c:cat>
            <c:multiLvlStrRef>
              <c:f>Pivot_Sheet!$A$5:$B$48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Pivot_Sheet!$D$5:$D$48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03F-4798-8A7C-FFD120033C0F}"/>
            </c:ext>
          </c:extLst>
        </c:ser>
        <c:ser>
          <c:idx val="2"/>
          <c:order val="2"/>
          <c:tx>
            <c:strRef>
              <c:f>Pivot_Sheet!$E$3:$E$4</c:f>
              <c:strCache>
                <c:ptCount val="1"/>
                <c:pt idx="0">
                  <c:v>Liberica</c:v>
                </c:pt>
              </c:strCache>
            </c:strRef>
          </c:tx>
          <c:spPr>
            <a:ln w="19050" cap="rnd">
              <a:solidFill>
                <a:srgbClr val="FFFF00"/>
              </a:solidFill>
              <a:round/>
            </a:ln>
            <a:effectLst/>
          </c:spPr>
          <c:marker>
            <c:symbol val="none"/>
          </c:marker>
          <c:cat>
            <c:multiLvlStrRef>
              <c:f>Pivot_Sheet!$A$5:$B$48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Pivot_Sheet!$E$5:$E$48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03F-4798-8A7C-FFD120033C0F}"/>
            </c:ext>
          </c:extLst>
        </c:ser>
        <c:ser>
          <c:idx val="3"/>
          <c:order val="3"/>
          <c:tx>
            <c:strRef>
              <c:f>Pivot_Sheet!$F$3:$F$4</c:f>
              <c:strCache>
                <c:ptCount val="1"/>
                <c:pt idx="0">
                  <c:v>Robusta</c:v>
                </c:pt>
              </c:strCache>
            </c:strRef>
          </c:tx>
          <c:spPr>
            <a:ln w="15875" cap="rnd">
              <a:solidFill>
                <a:schemeClr val="accent1">
                  <a:lumMod val="60000"/>
                  <a:lumOff val="40000"/>
                </a:schemeClr>
              </a:solidFill>
              <a:round/>
            </a:ln>
            <a:effectLst/>
          </c:spPr>
          <c:marker>
            <c:symbol val="none"/>
          </c:marker>
          <c:cat>
            <c:multiLvlStrRef>
              <c:f>Pivot_Sheet!$A$5:$B$48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Pivot_Sheet!$F$5:$F$48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03F-4798-8A7C-FFD120033C0F}"/>
            </c:ext>
          </c:extLst>
        </c:ser>
        <c:dLbls>
          <c:showLegendKey val="0"/>
          <c:showVal val="0"/>
          <c:showCatName val="0"/>
          <c:showSerName val="0"/>
          <c:showPercent val="0"/>
          <c:showBubbleSize val="0"/>
        </c:dLbls>
        <c:smooth val="0"/>
        <c:axId val="180243216"/>
        <c:axId val="64350848"/>
      </c:lineChart>
      <c:catAx>
        <c:axId val="18024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t" anchorCtr="0"/>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64350848"/>
        <c:crosses val="autoZero"/>
        <c:auto val="1"/>
        <c:lblAlgn val="ctr"/>
        <c:lblOffset val="100"/>
        <c:noMultiLvlLbl val="0"/>
      </c:catAx>
      <c:valAx>
        <c:axId val="643508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0" cap="none" spc="0">
                    <a:ln w="0"/>
                    <a:solidFill>
                      <a:schemeClr val="tx1"/>
                    </a:solidFill>
                    <a:effectLst>
                      <a:outerShdw blurRad="38100" dist="19050" dir="2700000" algn="tl" rotWithShape="0">
                        <a:schemeClr val="dk1">
                          <a:alpha val="40000"/>
                        </a:schemeClr>
                      </a:outerShdw>
                    </a:effectLst>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80243216"/>
        <c:crosses val="autoZero"/>
        <c:crossBetween val="between"/>
      </c:valAx>
      <c:spPr>
        <a:solidFill>
          <a:schemeClr val="bg1">
            <a:lumMod val="95000"/>
          </a:schemeClr>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12700" cap="flat" cmpd="sng" algn="ctr">
      <a:solidFill>
        <a:schemeClr val="tx1"/>
      </a:solidFill>
      <a:round/>
    </a:ln>
    <a:effectLst>
      <a:glow rad="1397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[coffeeOrdersData.xlsx]Pivot_Sheet2!PivotTable2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Sales by Coutry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Pivot_Sheet2!$B$3</c:f>
              <c:strCache>
                <c:ptCount val="1"/>
                <c:pt idx="0">
                  <c:v>Total</c:v>
                </c:pt>
              </c:strCache>
            </c:strRef>
          </c:tx>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5400000" scaled="0"/>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Pivot_Sheet2!$A$4:$A$7</c:f>
              <c:strCache>
                <c:ptCount val="3"/>
                <c:pt idx="0">
                  <c:v>United Kingdom</c:v>
                </c:pt>
                <c:pt idx="1">
                  <c:v>Ireland</c:v>
                </c:pt>
                <c:pt idx="2">
                  <c:v>United States</c:v>
                </c:pt>
              </c:strCache>
            </c:strRef>
          </c:cat>
          <c:val>
            <c:numRef>
              <c:f>Pivot_Sheet2!$B$4:$B$7</c:f>
              <c:numCache>
                <c:formatCode>[$$-C09]#,##0</c:formatCode>
                <c:ptCount val="3"/>
                <c:pt idx="0">
                  <c:v>1475.7299999999996</c:v>
                </c:pt>
                <c:pt idx="1">
                  <c:v>3788.3050000000007</c:v>
                </c:pt>
                <c:pt idx="2">
                  <c:v>16748.650000000001</c:v>
                </c:pt>
              </c:numCache>
            </c:numRef>
          </c:val>
          <c:extLst>
            <c:ext xmlns:c16="http://schemas.microsoft.com/office/drawing/2014/chart" uri="{C3380CC4-5D6E-409C-BE32-E72D297353CC}">
              <c16:uniqueId val="{00000000-5B01-48EA-87B4-A052AAD6341A}"/>
            </c:ext>
          </c:extLst>
        </c:ser>
        <c:dLbls>
          <c:dLblPos val="outEnd"/>
          <c:showLegendKey val="0"/>
          <c:showVal val="1"/>
          <c:showCatName val="0"/>
          <c:showSerName val="0"/>
          <c:showPercent val="0"/>
          <c:showBubbleSize val="0"/>
        </c:dLbls>
        <c:gapWidth val="182"/>
        <c:axId val="574919760"/>
        <c:axId val="590349440"/>
      </c:barChart>
      <c:catAx>
        <c:axId val="574919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90349440"/>
        <c:crosses val="autoZero"/>
        <c:auto val="1"/>
        <c:lblAlgn val="ctr"/>
        <c:lblOffset val="100"/>
        <c:noMultiLvlLbl val="0"/>
      </c:catAx>
      <c:valAx>
        <c:axId val="590349440"/>
        <c:scaling>
          <c:orientation val="minMax"/>
        </c:scaling>
        <c:delete val="1"/>
        <c:axPos val="b"/>
        <c:majorGridlines>
          <c:spPr>
            <a:ln w="9525" cap="flat" cmpd="sng" algn="ctr">
              <a:solidFill>
                <a:schemeClr val="tx1">
                  <a:lumMod val="15000"/>
                  <a:lumOff val="85000"/>
                </a:schemeClr>
              </a:solidFill>
              <a:round/>
            </a:ln>
            <a:effectLst/>
          </c:spPr>
        </c:majorGridlines>
        <c:numFmt formatCode="[$$-C09]#,##0" sourceLinked="1"/>
        <c:majorTickMark val="none"/>
        <c:minorTickMark val="none"/>
        <c:tickLblPos val="nextTo"/>
        <c:crossAx val="57491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19050" cap="flat" cmpd="sng" algn="ctr">
      <a:solidFill>
        <a:schemeClr val="tx1">
          <a:lumMod val="85000"/>
          <a:lumOff val="15000"/>
        </a:schemeClr>
      </a:solidFill>
      <a:round/>
    </a:ln>
    <a:effectLst>
      <a:glow rad="1397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[coffeeOrdersData.xlsx]Pivot_Sheet2!PivotTable3</c:name>
    <c:fmtId val="6"/>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Top 5 Customers</a:t>
            </a:r>
            <a:r>
              <a:rPr lang="en-US" b="0" cap="none" spc="0" baseline="0">
                <a:ln w="0"/>
                <a:solidFill>
                  <a:schemeClr val="tx1"/>
                </a:solidFill>
                <a:effectLst>
                  <a:outerShdw blurRad="38100" dist="19050" dir="2700000" algn="tl" rotWithShape="0">
                    <a:schemeClr val="dk1">
                      <a:alpha val="40000"/>
                    </a:schemeClr>
                  </a:outerShdw>
                </a:effectLst>
              </a:rPr>
              <a:t> by sales</a:t>
            </a:r>
            <a:endParaRPr lang="en-US"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Pivot_Sheet2!$B$18</c:f>
              <c:strCache>
                <c:ptCount val="1"/>
                <c:pt idx="0">
                  <c:v>Total</c:v>
                </c:pt>
              </c:strCache>
            </c:strRef>
          </c:tx>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Pivot_Sheet2!$A$19:$A$24</c:f>
              <c:strCache>
                <c:ptCount val="5"/>
                <c:pt idx="0">
                  <c:v>Don Flintiff</c:v>
                </c:pt>
                <c:pt idx="1">
                  <c:v>Nealson Cuttler</c:v>
                </c:pt>
                <c:pt idx="2">
                  <c:v>Terri Farra</c:v>
                </c:pt>
                <c:pt idx="3">
                  <c:v>Brenn Dundredge</c:v>
                </c:pt>
                <c:pt idx="4">
                  <c:v>Allis Wilmore</c:v>
                </c:pt>
              </c:strCache>
            </c:strRef>
          </c:cat>
          <c:val>
            <c:numRef>
              <c:f>Pivot_Sheet2!$B$19:$B$24</c:f>
              <c:numCache>
                <c:formatCode>[$$-C09]#,##0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A00-42A5-9E34-9C4223C1E216}"/>
            </c:ext>
          </c:extLst>
        </c:ser>
        <c:dLbls>
          <c:dLblPos val="outEnd"/>
          <c:showLegendKey val="0"/>
          <c:showVal val="1"/>
          <c:showCatName val="0"/>
          <c:showSerName val="0"/>
          <c:showPercent val="0"/>
          <c:showBubbleSize val="0"/>
        </c:dLbls>
        <c:gapWidth val="182"/>
        <c:axId val="63600080"/>
        <c:axId val="590357376"/>
      </c:barChart>
      <c:catAx>
        <c:axId val="63600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90357376"/>
        <c:crosses val="autoZero"/>
        <c:auto val="1"/>
        <c:lblAlgn val="ctr"/>
        <c:lblOffset val="100"/>
        <c:noMultiLvlLbl val="0"/>
      </c:catAx>
      <c:valAx>
        <c:axId val="590357376"/>
        <c:scaling>
          <c:orientation val="minMax"/>
        </c:scaling>
        <c:delete val="0"/>
        <c:axPos val="b"/>
        <c:majorGridlines>
          <c:spPr>
            <a:ln w="9525" cap="flat" cmpd="sng" algn="ctr">
              <a:solidFill>
                <a:schemeClr val="tx1">
                  <a:lumMod val="15000"/>
                  <a:lumOff val="85000"/>
                </a:schemeClr>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6360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19050" cap="flat" cmpd="sng" algn="ctr">
      <a:solidFill>
        <a:schemeClr val="tx1">
          <a:lumMod val="85000"/>
          <a:lumOff val="15000"/>
        </a:schemeClr>
      </a:solidFill>
      <a:round/>
    </a:ln>
    <a:effectLst>
      <a:glow rad="139700">
        <a:schemeClr val="accent1">
          <a:satMod val="175000"/>
          <a:alpha val="40000"/>
        </a:schemeClr>
      </a:glo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7620</xdr:colOff>
      <xdr:row>2</xdr:row>
      <xdr:rowOff>38100</xdr:rowOff>
    </xdr:from>
    <xdr:to>
      <xdr:col>10</xdr:col>
      <xdr:colOff>601980</xdr:colOff>
      <xdr:row>13</xdr:row>
      <xdr:rowOff>152400</xdr:rowOff>
    </xdr:to>
    <xdr:graphicFrame macro="">
      <xdr:nvGraphicFramePr>
        <xdr:cNvPr id="2" name="Chart 1">
          <a:extLst>
            <a:ext uri="{FF2B5EF4-FFF2-40B4-BE49-F238E27FC236}">
              <a16:creationId xmlns:a16="http://schemas.microsoft.com/office/drawing/2014/main" id="{43E4EC8C-52A9-15A0-8A17-021A21F0B5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xdr:colOff>
      <xdr:row>17</xdr:row>
      <xdr:rowOff>7620</xdr:rowOff>
    </xdr:from>
    <xdr:to>
      <xdr:col>10</xdr:col>
      <xdr:colOff>594360</xdr:colOff>
      <xdr:row>32</xdr:row>
      <xdr:rowOff>7620</xdr:rowOff>
    </xdr:to>
    <xdr:graphicFrame macro="">
      <xdr:nvGraphicFramePr>
        <xdr:cNvPr id="3" name="Chart 2">
          <a:extLst>
            <a:ext uri="{FF2B5EF4-FFF2-40B4-BE49-F238E27FC236}">
              <a16:creationId xmlns:a16="http://schemas.microsoft.com/office/drawing/2014/main" id="{47D91956-6B92-8703-A2F2-388AB72E2A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23309</xdr:colOff>
      <xdr:row>12</xdr:row>
      <xdr:rowOff>50651</xdr:rowOff>
    </xdr:from>
    <xdr:to>
      <xdr:col>18</xdr:col>
      <xdr:colOff>17929</xdr:colOff>
      <xdr:row>30</xdr:row>
      <xdr:rowOff>8964</xdr:rowOff>
    </xdr:to>
    <xdr:graphicFrame macro="">
      <xdr:nvGraphicFramePr>
        <xdr:cNvPr id="2" name="Total Sales">
          <a:extLst>
            <a:ext uri="{FF2B5EF4-FFF2-40B4-BE49-F238E27FC236}">
              <a16:creationId xmlns:a16="http://schemas.microsoft.com/office/drawing/2014/main" id="{713BAE20-217C-E48D-ABDE-B95CCF7A13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221428</xdr:colOff>
      <xdr:row>12</xdr:row>
      <xdr:rowOff>39894</xdr:rowOff>
    </xdr:from>
    <xdr:to>
      <xdr:col>24</xdr:col>
      <xdr:colOff>286871</xdr:colOff>
      <xdr:row>16</xdr:row>
      <xdr:rowOff>26895</xdr:rowOff>
    </xdr:to>
    <mc:AlternateContent xmlns:mc="http://schemas.openxmlformats.org/markup-compatibility/2006">
      <mc:Choice xmlns:a14="http://schemas.microsoft.com/office/drawing/2010/main" Requires="a14">
        <xdr:graphicFrame macro="">
          <xdr:nvGraphicFramePr>
            <xdr:cNvPr id="4" name="Roast Type Name">
              <a:extLst>
                <a:ext uri="{FF2B5EF4-FFF2-40B4-BE49-F238E27FC236}">
                  <a16:creationId xmlns:a16="http://schemas.microsoft.com/office/drawing/2014/main" id="{C34F3E77-AB9D-93EB-C262-12930614844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772016" y="2191423"/>
              <a:ext cx="3723043" cy="7041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307041</xdr:colOff>
      <xdr:row>16</xdr:row>
      <xdr:rowOff>80684</xdr:rowOff>
    </xdr:from>
    <xdr:to>
      <xdr:col>24</xdr:col>
      <xdr:colOff>307041</xdr:colOff>
      <xdr:row>22</xdr:row>
      <xdr:rowOff>17929</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12376069-46AD-8B08-7EEE-86D6B0407E4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4686429" y="2949390"/>
              <a:ext cx="1828800" cy="10130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223222</xdr:colOff>
      <xdr:row>16</xdr:row>
      <xdr:rowOff>95475</xdr:rowOff>
    </xdr:from>
    <xdr:to>
      <xdr:col>21</xdr:col>
      <xdr:colOff>223222</xdr:colOff>
      <xdr:row>22</xdr:row>
      <xdr:rowOff>17930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9ACFAA8C-0F02-7961-B785-5FA36989D6B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773810" y="2964181"/>
              <a:ext cx="1828800" cy="998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8965</xdr:colOff>
      <xdr:row>2</xdr:row>
      <xdr:rowOff>152400</xdr:rowOff>
    </xdr:from>
    <xdr:to>
      <xdr:col>18</xdr:col>
      <xdr:colOff>138057</xdr:colOff>
      <xdr:row>10</xdr:row>
      <xdr:rowOff>153745</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8F483597-92ED-437A-88CE-357E29405CA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853953" y="510988"/>
              <a:ext cx="6834692" cy="143569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xdr:colOff>
      <xdr:row>4</xdr:row>
      <xdr:rowOff>15240</xdr:rowOff>
    </xdr:from>
    <xdr:to>
      <xdr:col>12</xdr:col>
      <xdr:colOff>263769</xdr:colOff>
      <xdr:row>14</xdr:row>
      <xdr:rowOff>102576</xdr:rowOff>
    </xdr:to>
    <mc:AlternateContent xmlns:mc="http://schemas.openxmlformats.org/markup-compatibility/2006">
      <mc:Choice xmlns:tsle="http://schemas.microsoft.com/office/drawing/2012/timeslicer" Requires="tsle">
        <xdr:graphicFrame macro="">
          <xdr:nvGraphicFramePr>
            <xdr:cNvPr id="2" name="Order Date 1">
              <a:extLst>
                <a:ext uri="{FF2B5EF4-FFF2-40B4-BE49-F238E27FC236}">
                  <a16:creationId xmlns:a16="http://schemas.microsoft.com/office/drawing/2014/main" id="{F908A286-C186-47DF-9016-2A84A917FD82}"/>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347079" y="814111"/>
              <a:ext cx="7008206" cy="193088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xdr:col>
      <xdr:colOff>52294</xdr:colOff>
      <xdr:row>15</xdr:row>
      <xdr:rowOff>14653</xdr:rowOff>
    </xdr:from>
    <xdr:to>
      <xdr:col>10</xdr:col>
      <xdr:colOff>586154</xdr:colOff>
      <xdr:row>39</xdr:row>
      <xdr:rowOff>146538</xdr:rowOff>
    </xdr:to>
    <xdr:graphicFrame macro="">
      <xdr:nvGraphicFramePr>
        <xdr:cNvPr id="3" name="Total Sales">
          <a:extLst>
            <a:ext uri="{FF2B5EF4-FFF2-40B4-BE49-F238E27FC236}">
              <a16:creationId xmlns:a16="http://schemas.microsoft.com/office/drawing/2014/main" id="{8B11D1E6-802D-402A-B945-21A311E60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395653</xdr:colOff>
      <xdr:row>4</xdr:row>
      <xdr:rowOff>11654</xdr:rowOff>
    </xdr:from>
    <xdr:to>
      <xdr:col>20</xdr:col>
      <xdr:colOff>607840</xdr:colOff>
      <xdr:row>8</xdr:row>
      <xdr:rowOff>91440</xdr:rowOff>
    </xdr:to>
    <mc:AlternateContent xmlns:mc="http://schemas.openxmlformats.org/markup-compatibility/2006">
      <mc:Choice xmlns:a14="http://schemas.microsoft.com/office/drawing/2010/main" Requires="a14">
        <xdr:graphicFrame macro="">
          <xdr:nvGraphicFramePr>
            <xdr:cNvPr id="4" name="Roast Type Name 1">
              <a:extLst>
                <a:ext uri="{FF2B5EF4-FFF2-40B4-BE49-F238E27FC236}">
                  <a16:creationId xmlns:a16="http://schemas.microsoft.com/office/drawing/2014/main" id="{CA59365E-4906-4931-8A79-73077CDD1D92}"/>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7487169" y="810525"/>
              <a:ext cx="5128316" cy="8172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378654</xdr:colOff>
      <xdr:row>9</xdr:row>
      <xdr:rowOff>15242</xdr:rowOff>
    </xdr:from>
    <xdr:to>
      <xdr:col>16</xdr:col>
      <xdr:colOff>322384</xdr:colOff>
      <xdr:row>14</xdr:row>
      <xdr:rowOff>113852</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1B56EB6C-1548-4321-AC3F-2FD79F9DBD1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7470170" y="1735887"/>
              <a:ext cx="2401795" cy="10203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395653</xdr:colOff>
      <xdr:row>9</xdr:row>
      <xdr:rowOff>6586</xdr:rowOff>
    </xdr:from>
    <xdr:to>
      <xdr:col>21</xdr:col>
      <xdr:colOff>0</xdr:colOff>
      <xdr:row>14</xdr:row>
      <xdr:rowOff>99060</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CCE56BE8-09E6-4F6A-92BB-7E4A3F92E532}"/>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9945234" y="1727231"/>
              <a:ext cx="2676927" cy="10142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102578</xdr:colOff>
      <xdr:row>15</xdr:row>
      <xdr:rowOff>14654</xdr:rowOff>
    </xdr:from>
    <xdr:to>
      <xdr:col>21</xdr:col>
      <xdr:colOff>3322</xdr:colOff>
      <xdr:row>26</xdr:row>
      <xdr:rowOff>36871</xdr:rowOff>
    </xdr:to>
    <xdr:graphicFrame macro="">
      <xdr:nvGraphicFramePr>
        <xdr:cNvPr id="8" name="Chart 7">
          <a:extLst>
            <a:ext uri="{FF2B5EF4-FFF2-40B4-BE49-F238E27FC236}">
              <a16:creationId xmlns:a16="http://schemas.microsoft.com/office/drawing/2014/main" id="{8C6B3053-4293-4018-8167-29B0388A6C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117231</xdr:colOff>
      <xdr:row>26</xdr:row>
      <xdr:rowOff>111873</xdr:rowOff>
    </xdr:from>
    <xdr:to>
      <xdr:col>20</xdr:col>
      <xdr:colOff>586154</xdr:colOff>
      <xdr:row>40</xdr:row>
      <xdr:rowOff>14181</xdr:rowOff>
    </xdr:to>
    <xdr:graphicFrame macro="">
      <xdr:nvGraphicFramePr>
        <xdr:cNvPr id="9" name="Chart 8">
          <a:extLst>
            <a:ext uri="{FF2B5EF4-FFF2-40B4-BE49-F238E27FC236}">
              <a16:creationId xmlns:a16="http://schemas.microsoft.com/office/drawing/2014/main" id="{F4191CE6-6898-47F1-8041-E767264FCF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s Kengam" refreshedDate="45324.761097453702" backgroundQuery="1" createdVersion="8" refreshedVersion="8" minRefreshableVersion="3" recordCount="0" supportSubquery="1" supportAdvancedDrill="1" xr:uid="{D4B5C851-7F47-4402-97CF-272566D9E2D9}">
  <cacheSource type="external" connectionId="1"/>
  <cacheFields count="5">
    <cacheField name="[Orders].[Order Date (Month)].[Order Date (Month)]" caption="Order Date (Month)" numFmtId="0" hierarchy="17" level="1">
      <sharedItems count="12">
        <s v="Jan"/>
        <s v="Feb"/>
        <s v="Mar"/>
        <s v="Apr"/>
        <s v="May"/>
        <s v="Jun"/>
        <s v="Jul"/>
        <s v="Aug"/>
        <s v="Sep"/>
        <s v="Oct"/>
        <s v="Nov"/>
        <s v="Dec"/>
      </sharedItems>
    </cacheField>
    <cacheField name="[Orders].[Order Date (Year)].[Order Date (Year)]" caption="Order Date (Year)" numFmtId="0" hierarchy="15" level="1">
      <sharedItems count="4">
        <s v="2019"/>
        <s v="2020"/>
        <s v="2021"/>
        <s v="2022"/>
      </sharedItems>
    </cacheField>
    <cacheField name="[Orders].[Coffee Type Name].[Coffee Type Name]" caption="Coffee Type Name" numFmtId="0" hierarchy="13" level="1">
      <sharedItems count="4">
        <s v="Arabica"/>
        <s v="Excelsa"/>
        <s v="Liberica"/>
        <s v="Robusta"/>
      </sharedItems>
    </cacheField>
    <cacheField name="[Measures].[Sum of Sales]" caption="Sum of Sales" numFmtId="0" hierarchy="31" level="32767"/>
    <cacheField name="[Orders].[Size].[Size]" caption="Size" numFmtId="0" hierarchy="10" level="1">
      <sharedItems containsSemiMixedTypes="0" containsNonDate="0" containsString="0"/>
    </cacheField>
  </cacheFields>
  <cacheHierarchies count="32">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fieldsUsage count="2">
        <fieldUsage x="-1"/>
        <fieldUsage x="4"/>
      </fieldsUsage>
    </cacheHierarchy>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2" memberValueDatatype="130" unbalanced="0">
      <fieldsUsage count="2">
        <fieldUsage x="-1"/>
        <fieldUsage x="2"/>
      </fieldsUsage>
    </cacheHierarchy>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1"/>
      </fieldsUsage>
    </cacheHierarchy>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0"/>
      </fieldsUsage>
    </cacheHierarchy>
    <cacheHierarchy uniqueName="[Table2].[Customer ID]" caption="Customer ID" attribute="1" defaultMemberUniqueName="[Table2].[Customer ID].[All]" allUniqueName="[Table2].[Customer ID].[All]" dimensionUniqueName="[Table2]" displayFolder="" count="0" memberValueDatatype="130" unbalanced="0"/>
    <cacheHierarchy uniqueName="[Table2].[Customer Name]" caption="Customer Name" attribute="1" defaultMemberUniqueName="[Table2].[Customer Name].[All]" allUniqueName="[Table2].[Customer Name].[All]" dimensionUniqueName="[Table2]" displayFolder="" count="0" memberValueDatatype="130" unbalanced="0"/>
    <cacheHierarchy uniqueName="[Table2].[Email]" caption="Email" attribute="1" defaultMemberUniqueName="[Table2].[Email].[All]" allUniqueName="[Table2].[Email].[All]" dimensionUniqueName="[Table2]" displayFolder="" count="0" memberValueDatatype="130" unbalanced="0"/>
    <cacheHierarchy uniqueName="[Table2].[Phone Number]" caption="Phone Number" attribute="1" defaultMemberUniqueName="[Table2].[Phone Number].[All]" allUniqueName="[Table2].[Phone Number].[All]" dimensionUniqueName="[Table2]" displayFolder="" count="0" memberValueDatatype="130" unbalanced="0"/>
    <cacheHierarchy uniqueName="[Table2].[Address Line 1]" caption="Address Line 1" attribute="1" defaultMemberUniqueName="[Table2].[Address Line 1].[All]" allUniqueName="[Table2].[Address Line 1].[All]" dimensionUniqueName="[Table2]" displayFolder="" count="0" memberValueDatatype="130" unbalanced="0"/>
    <cacheHierarchy uniqueName="[Table2].[City]" caption="City" attribute="1" defaultMemberUniqueName="[Table2].[City].[All]" allUniqueName="[Table2].[City].[All]" dimensionUniqueName="[Table2]" displayFolder="" count="0" memberValueDatatype="130" unbalanced="0"/>
    <cacheHierarchy uniqueName="[Table2].[Country]" caption="Country" attribute="1" defaultMemberUniqueName="[Table2].[Country].[All]" allUniqueName="[Table2].[Country].[All]" dimensionUniqueName="[Table2]" displayFolder="" count="0" memberValueDatatype="130" unbalanced="0"/>
    <cacheHierarchy uniqueName="[Table2].[Postcode]" caption="Postcode" attribute="1" defaultMemberUniqueName="[Table2].[Postcode].[All]" allUniqueName="[Table2].[Postcode].[All]" dimensionUniqueName="[Table2]" displayFolder="" count="0" memberValueDatatype="130" unbalanced="0"/>
    <cacheHierarchy uniqueName="[Table2].[Loyalty Card]" caption="Loyalty Card" attribute="1" defaultMemberUniqueName="[Table2].[Loyalty Card].[All]" allUniqueName="[Table2].[Loyalty Card].[All]" dimensionUniqueName="[Table2]"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3"/>
      </fieldsUsage>
      <extLst>
        <ext xmlns:x15="http://schemas.microsoft.com/office/spreadsheetml/2010/11/main" uri="{B97F6D7D-B522-45F9-BDA1-12C45D357490}">
          <x15:cacheHierarchy aggregatedColumn="12"/>
        </ext>
      </extLst>
    </cacheHierarchy>
  </cacheHierarchies>
  <kpis count="0"/>
  <dimensions count="3">
    <dimension measure="1" name="Measures" uniqueName="[Measures]" caption="Measures"/>
    <dimension name="Orders" uniqueName="[Orders]" caption="Orders"/>
    <dimension name="Table2" uniqueName="[Table2]" caption="Table2"/>
  </dimensions>
  <measureGroups count="2">
    <measureGroup name="Orders" caption="Orders"/>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s Kengam" refreshedDate="45324.761097916664" backgroundQuery="1" createdVersion="8" refreshedVersion="8" minRefreshableVersion="3" recordCount="0" supportSubquery="1" supportAdvancedDrill="1" xr:uid="{668D208F-F420-48A6-907C-4DDAEB922F2A}">
  <cacheSource type="external" connectionId="1"/>
  <cacheFields count="3">
    <cacheField name="[Orders].[Country].[Country]" caption="Country" numFmtId="0" hierarchy="7" level="1">
      <sharedItems count="3">
        <s v="Ireland"/>
        <s v="United Kingdom"/>
        <s v="United States"/>
      </sharedItems>
    </cacheField>
    <cacheField name="[Measures].[Sum of Sales]" caption="Sum of Sales" numFmtId="0" hierarchy="31" level="32767"/>
    <cacheField name="[Orders].[Size].[Size]" caption="Size" numFmtId="0" hierarchy="10" level="1">
      <sharedItems containsSemiMixedTypes="0" containsNonDate="0" containsString="0"/>
    </cacheField>
  </cacheFields>
  <cacheHierarchies count="32">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fieldsUsage count="2">
        <fieldUsage x="-1"/>
        <fieldUsage x="0"/>
      </fieldsUsage>
    </cacheHierarchy>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fieldsUsage count="2">
        <fieldUsage x="-1"/>
        <fieldUsage x="2"/>
      </fieldsUsage>
    </cacheHierarchy>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Table2].[Customer ID]" caption="Customer ID" attribute="1" defaultMemberUniqueName="[Table2].[Customer ID].[All]" allUniqueName="[Table2].[Customer ID].[All]" dimensionUniqueName="[Table2]" displayFolder="" count="0" memberValueDatatype="130" unbalanced="0"/>
    <cacheHierarchy uniqueName="[Table2].[Customer Name]" caption="Customer Name" attribute="1" defaultMemberUniqueName="[Table2].[Customer Name].[All]" allUniqueName="[Table2].[Customer Name].[All]" dimensionUniqueName="[Table2]" displayFolder="" count="0" memberValueDatatype="130" unbalanced="0"/>
    <cacheHierarchy uniqueName="[Table2].[Email]" caption="Email" attribute="1" defaultMemberUniqueName="[Table2].[Email].[All]" allUniqueName="[Table2].[Email].[All]" dimensionUniqueName="[Table2]" displayFolder="" count="0" memberValueDatatype="130" unbalanced="0"/>
    <cacheHierarchy uniqueName="[Table2].[Phone Number]" caption="Phone Number" attribute="1" defaultMemberUniqueName="[Table2].[Phone Number].[All]" allUniqueName="[Table2].[Phone Number].[All]" dimensionUniqueName="[Table2]" displayFolder="" count="0" memberValueDatatype="130" unbalanced="0"/>
    <cacheHierarchy uniqueName="[Table2].[Address Line 1]" caption="Address Line 1" attribute="1" defaultMemberUniqueName="[Table2].[Address Line 1].[All]" allUniqueName="[Table2].[Address Line 1].[All]" dimensionUniqueName="[Table2]" displayFolder="" count="0" memberValueDatatype="130" unbalanced="0"/>
    <cacheHierarchy uniqueName="[Table2].[City]" caption="City" attribute="1" defaultMemberUniqueName="[Table2].[City].[All]" allUniqueName="[Table2].[City].[All]" dimensionUniqueName="[Table2]" displayFolder="" count="0" memberValueDatatype="130" unbalanced="0"/>
    <cacheHierarchy uniqueName="[Table2].[Country]" caption="Country" attribute="1" defaultMemberUniqueName="[Table2].[Country].[All]" allUniqueName="[Table2].[Country].[All]" dimensionUniqueName="[Table2]" displayFolder="" count="0" memberValueDatatype="130" unbalanced="0"/>
    <cacheHierarchy uniqueName="[Table2].[Postcode]" caption="Postcode" attribute="1" defaultMemberUniqueName="[Table2].[Postcode].[All]" allUniqueName="[Table2].[Postcode].[All]" dimensionUniqueName="[Table2]" displayFolder="" count="0" memberValueDatatype="130" unbalanced="0"/>
    <cacheHierarchy uniqueName="[Table2].[Loyalty Card]" caption="Loyalty Card" attribute="1" defaultMemberUniqueName="[Table2].[Loyalty Card].[All]" allUniqueName="[Table2].[Loyalty Card].[All]" dimensionUniqueName="[Table2]"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3">
    <dimension measure="1" name="Measures" uniqueName="[Measures]" caption="Measures"/>
    <dimension name="Orders" uniqueName="[Orders]" caption="Orders"/>
    <dimension name="Table2" uniqueName="[Table2]" caption="Table2"/>
  </dimensions>
  <measureGroups count="2">
    <measureGroup name="Orders" caption="Orders"/>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s Kengam" refreshedDate="45324.761098263887" backgroundQuery="1" createdVersion="8" refreshedVersion="8" minRefreshableVersion="3" recordCount="0" supportSubquery="1" supportAdvancedDrill="1" xr:uid="{5ED06277-6654-4A5C-819B-A40B0FC0910C}">
  <cacheSource type="external" connectionId="1"/>
  <cacheFields count="3">
    <cacheField name="[Orders].[Customer Name].[Customer Name]" caption="Customer Name" numFmtId="0" hierarchy="5" level="1">
      <sharedItems count="5">
        <s v="Allis Wilmore"/>
        <s v="Brenn Dundredge"/>
        <s v="Don Flintiff"/>
        <s v="Nealson Cuttler"/>
        <s v="Terri Farra"/>
      </sharedItems>
    </cacheField>
    <cacheField name="[Measures].[Sum of Sales]" caption="Sum of Sales" numFmtId="0" hierarchy="31" level="32767"/>
    <cacheField name="[Orders].[Size].[Size]" caption="Size" numFmtId="0" hierarchy="10" level="1">
      <sharedItems containsSemiMixedTypes="0" containsNonDate="0" containsString="0"/>
    </cacheField>
  </cacheFields>
  <cacheHierarchies count="32">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0"/>
      </fieldsUsage>
    </cacheHierarchy>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fieldsUsage count="2">
        <fieldUsage x="-1"/>
        <fieldUsage x="2"/>
      </fieldsUsage>
    </cacheHierarchy>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Table2].[Customer ID]" caption="Customer ID" attribute="1" defaultMemberUniqueName="[Table2].[Customer ID].[All]" allUniqueName="[Table2].[Customer ID].[All]" dimensionUniqueName="[Table2]" displayFolder="" count="0" memberValueDatatype="130" unbalanced="0"/>
    <cacheHierarchy uniqueName="[Table2].[Customer Name]" caption="Customer Name" attribute="1" defaultMemberUniqueName="[Table2].[Customer Name].[All]" allUniqueName="[Table2].[Customer Name].[All]" dimensionUniqueName="[Table2]" displayFolder="" count="0" memberValueDatatype="130" unbalanced="0"/>
    <cacheHierarchy uniqueName="[Table2].[Email]" caption="Email" attribute="1" defaultMemberUniqueName="[Table2].[Email].[All]" allUniqueName="[Table2].[Email].[All]" dimensionUniqueName="[Table2]" displayFolder="" count="0" memberValueDatatype="130" unbalanced="0"/>
    <cacheHierarchy uniqueName="[Table2].[Phone Number]" caption="Phone Number" attribute="1" defaultMemberUniqueName="[Table2].[Phone Number].[All]" allUniqueName="[Table2].[Phone Number].[All]" dimensionUniqueName="[Table2]" displayFolder="" count="0" memberValueDatatype="130" unbalanced="0"/>
    <cacheHierarchy uniqueName="[Table2].[Address Line 1]" caption="Address Line 1" attribute="1" defaultMemberUniqueName="[Table2].[Address Line 1].[All]" allUniqueName="[Table2].[Address Line 1].[All]" dimensionUniqueName="[Table2]" displayFolder="" count="0" memberValueDatatype="130" unbalanced="0"/>
    <cacheHierarchy uniqueName="[Table2].[City]" caption="City" attribute="1" defaultMemberUniqueName="[Table2].[City].[All]" allUniqueName="[Table2].[City].[All]" dimensionUniqueName="[Table2]" displayFolder="" count="0" memberValueDatatype="130" unbalanced="0"/>
    <cacheHierarchy uniqueName="[Table2].[Country]" caption="Country" attribute="1" defaultMemberUniqueName="[Table2].[Country].[All]" allUniqueName="[Table2].[Country].[All]" dimensionUniqueName="[Table2]" displayFolder="" count="0" memberValueDatatype="130" unbalanced="0"/>
    <cacheHierarchy uniqueName="[Table2].[Postcode]" caption="Postcode" attribute="1" defaultMemberUniqueName="[Table2].[Postcode].[All]" allUniqueName="[Table2].[Postcode].[All]" dimensionUniqueName="[Table2]" displayFolder="" count="0" memberValueDatatype="130" unbalanced="0"/>
    <cacheHierarchy uniqueName="[Table2].[Loyalty Card]" caption="Loyalty Card" attribute="1" defaultMemberUniqueName="[Table2].[Loyalty Card].[All]" allUniqueName="[Table2].[Loyalty Card].[All]" dimensionUniqueName="[Table2]"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3">
    <dimension measure="1" name="Measures" uniqueName="[Measures]" caption="Measures"/>
    <dimension name="Orders" uniqueName="[Orders]" caption="Orders"/>
    <dimension name="Table2" uniqueName="[Table2]" caption="Table2"/>
  </dimensions>
  <measureGroups count="2">
    <measureGroup name="Orders" caption="Orders"/>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s Kengam" refreshedDate="45324.742190972225" backgroundQuery="1" createdVersion="3" refreshedVersion="8" minRefreshableVersion="3" recordCount="0" supportSubquery="1" supportAdvancedDrill="1" xr:uid="{DBFFDD43-1B10-43C8-91FB-4422F47FB87B}">
  <cacheSource type="external" connectionId="1">
    <extLst>
      <ext xmlns:x14="http://schemas.microsoft.com/office/spreadsheetml/2009/9/main" uri="{F057638F-6D5F-4e77-A914-E7F072B9BCA8}">
        <x14:sourceConnection name="ThisWorkbookDataModel"/>
      </ext>
    </extLst>
  </cacheSource>
  <cacheFields count="0"/>
  <cacheHierarchies count="32">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Table2].[Customer ID]" caption="Customer ID" attribute="1" defaultMemberUniqueName="[Table2].[Customer ID].[All]" allUniqueName="[Table2].[Customer ID].[All]" dimensionUniqueName="[Table2]" displayFolder="" count="0" memberValueDatatype="130" unbalanced="0"/>
    <cacheHierarchy uniqueName="[Table2].[Customer Name]" caption="Customer Name" attribute="1" defaultMemberUniqueName="[Table2].[Customer Name].[All]" allUniqueName="[Table2].[Customer Name].[All]" dimensionUniqueName="[Table2]" displayFolder="" count="0" memberValueDatatype="130" unbalanced="0"/>
    <cacheHierarchy uniqueName="[Table2].[Email]" caption="Email" attribute="1" defaultMemberUniqueName="[Table2].[Email].[All]" allUniqueName="[Table2].[Email].[All]" dimensionUniqueName="[Table2]" displayFolder="" count="0" memberValueDatatype="130" unbalanced="0"/>
    <cacheHierarchy uniqueName="[Table2].[Phone Number]" caption="Phone Number" attribute="1" defaultMemberUniqueName="[Table2].[Phone Number].[All]" allUniqueName="[Table2].[Phone Number].[All]" dimensionUniqueName="[Table2]" displayFolder="" count="0" memberValueDatatype="130" unbalanced="0"/>
    <cacheHierarchy uniqueName="[Table2].[Address Line 1]" caption="Address Line 1" attribute="1" defaultMemberUniqueName="[Table2].[Address Line 1].[All]" allUniqueName="[Table2].[Address Line 1].[All]" dimensionUniqueName="[Table2]" displayFolder="" count="0" memberValueDatatype="130" unbalanced="0"/>
    <cacheHierarchy uniqueName="[Table2].[City]" caption="City" attribute="1" defaultMemberUniqueName="[Table2].[City].[All]" allUniqueName="[Table2].[City].[All]" dimensionUniqueName="[Table2]" displayFolder="" count="0" memberValueDatatype="130" unbalanced="0"/>
    <cacheHierarchy uniqueName="[Table2].[Country]" caption="Country" attribute="1" defaultMemberUniqueName="[Table2].[Country].[All]" allUniqueName="[Table2].[Country].[All]" dimensionUniqueName="[Table2]" displayFolder="" count="0" memberValueDatatype="130" unbalanced="0"/>
    <cacheHierarchy uniqueName="[Table2].[Postcode]" caption="Postcode" attribute="1" defaultMemberUniqueName="[Table2].[Postcode].[All]" allUniqueName="[Table2].[Postcode].[All]" dimensionUniqueName="[Table2]" displayFolder="" count="0" memberValueDatatype="130" unbalanced="0"/>
    <cacheHierarchy uniqueName="[Table2].[Loyalty Card]" caption="Loyalty Card" attribute="1" defaultMemberUniqueName="[Table2].[Loyalty Card].[All]" allUniqueName="[Table2].[Loyalty Card].[All]" dimensionUniqueName="[Table2]"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330729780"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s Kengam" refreshedDate="45324.742191319441" backgroundQuery="1" createdVersion="3" refreshedVersion="8" minRefreshableVersion="3" recordCount="0" supportSubquery="1" supportAdvancedDrill="1" xr:uid="{AFE07498-5FCF-4F8B-A083-B4AA3AD335D0}">
  <cacheSource type="external" connectionId="1">
    <extLst>
      <ext xmlns:x14="http://schemas.microsoft.com/office/spreadsheetml/2009/9/main" uri="{F057638F-6D5F-4e77-A914-E7F072B9BCA8}">
        <x14:sourceConnection name="ThisWorkbookDataModel"/>
      </ext>
    </extLst>
  </cacheSource>
  <cacheFields count="0"/>
  <cacheHierarchies count="32">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Table2].[Customer ID]" caption="Customer ID" attribute="1" defaultMemberUniqueName="[Table2].[Customer ID].[All]" allUniqueName="[Table2].[Customer ID].[All]" dimensionUniqueName="[Table2]" displayFolder="" count="0" memberValueDatatype="130" unbalanced="0"/>
    <cacheHierarchy uniqueName="[Table2].[Customer Name]" caption="Customer Name" attribute="1" defaultMemberUniqueName="[Table2].[Customer Name].[All]" allUniqueName="[Table2].[Customer Name].[All]" dimensionUniqueName="[Table2]" displayFolder="" count="0" memberValueDatatype="130" unbalanced="0"/>
    <cacheHierarchy uniqueName="[Table2].[Email]" caption="Email" attribute="1" defaultMemberUniqueName="[Table2].[Email].[All]" allUniqueName="[Table2].[Email].[All]" dimensionUniqueName="[Table2]" displayFolder="" count="0" memberValueDatatype="130" unbalanced="0"/>
    <cacheHierarchy uniqueName="[Table2].[Phone Number]" caption="Phone Number" attribute="1" defaultMemberUniqueName="[Table2].[Phone Number].[All]" allUniqueName="[Table2].[Phone Number].[All]" dimensionUniqueName="[Table2]" displayFolder="" count="0" memberValueDatatype="130" unbalanced="0"/>
    <cacheHierarchy uniqueName="[Table2].[Address Line 1]" caption="Address Line 1" attribute="1" defaultMemberUniqueName="[Table2].[Address Line 1].[All]" allUniqueName="[Table2].[Address Line 1].[All]" dimensionUniqueName="[Table2]" displayFolder="" count="0" memberValueDatatype="130" unbalanced="0"/>
    <cacheHierarchy uniqueName="[Table2].[City]" caption="City" attribute="1" defaultMemberUniqueName="[Table2].[City].[All]" allUniqueName="[Table2].[City].[All]" dimensionUniqueName="[Table2]" displayFolder="" count="0" memberValueDatatype="130" unbalanced="0"/>
    <cacheHierarchy uniqueName="[Table2].[Country]" caption="Country" attribute="1" defaultMemberUniqueName="[Table2].[Country].[All]" allUniqueName="[Table2].[Country].[All]" dimensionUniqueName="[Table2]" displayFolder="" count="0" memberValueDatatype="130" unbalanced="0"/>
    <cacheHierarchy uniqueName="[Table2].[Postcode]" caption="Postcode" attribute="1" defaultMemberUniqueName="[Table2].[Postcode].[All]" allUniqueName="[Table2].[Postcode].[All]" dimensionUniqueName="[Table2]" displayFolder="" count="0" memberValueDatatype="130" unbalanced="0"/>
    <cacheHierarchy uniqueName="[Table2].[Loyalty Card]" caption="Loyalty Card" attribute="1" defaultMemberUniqueName="[Table2].[Loyalty Card].[All]" allUniqueName="[Table2].[Loyalty Card].[All]" dimensionUniqueName="[Table2]"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pivotCacheId="114620468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AA2D7B-B193-479D-A18D-B9CF292673F2}" name="PivotTable3" cacheId="6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18:B24"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2"/>
    </i>
    <i>
      <x v="3"/>
    </i>
    <i>
      <x v="4"/>
    </i>
    <i>
      <x v="1"/>
    </i>
    <i>
      <x/>
    </i>
    <i t="grand">
      <x/>
    </i>
  </rowItems>
  <colItems count="1">
    <i/>
  </colItems>
  <dataFields count="1">
    <dataField name="Sum of Sales" fld="1" baseField="0" baseItem="2" numFmtId="17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filters count="1">
    <filter fld="0" type="count" id="2" iMeasureHier="31">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7C6279-30C0-473C-9F5B-DC923F8D6DD0}" name="PivotTable2" cacheId="60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7" firstHeaderRow="1" firstDataRow="1" firstDataCol="1"/>
  <pivotFields count="3">
    <pivotField axis="axisRow" allDrilled="1" subtotalTop="0" showAll="0" sortType="ascending" defaultSubtotal="0" defaultAttributeDrillState="1">
      <items count="3">
        <item s="1" x="0"/>
        <item s="1" x="1"/>
        <item s="1"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1"/>
    </i>
    <i>
      <x/>
    </i>
    <i>
      <x v="2"/>
    </i>
    <i t="grand">
      <x/>
    </i>
  </rowItems>
  <colItems count="1">
    <i/>
  </colItems>
  <dataFields count="1">
    <dataField name="Sum of Sales" fld="1" baseField="0" baseItem="0" numFmtId="17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05860F-CF0F-4D8A-99AD-DE34924F0B7E}" name="Total Sales" cacheId="60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5">
    <pivotField axis="axisRow" compact="0" allDrilled="1" outline="0" showAll="0" dataSourceSort="1" defaultSubtotal="0">
      <items count="12">
        <item x="0" e="0"/>
        <item x="1" e="0"/>
        <item x="2" e="0"/>
        <item x="3" e="0"/>
        <item x="4" e="0"/>
        <item x="5" e="0"/>
        <item x="6" e="0"/>
        <item x="7" e="0"/>
        <item x="8" e="0"/>
        <item x="9" e="0"/>
        <item x="10" e="0"/>
        <item x="11" e="0"/>
      </items>
    </pivotField>
    <pivotField axis="axisRow" compact="0" allDrilled="1" outline="0" showAll="0" dataSourceSort="1" defaultSubtotal="0" defaultAttributeDrillState="1">
      <items count="4">
        <item x="0"/>
        <item x="1"/>
        <item x="2"/>
        <item x="3"/>
      </items>
    </pivotField>
    <pivotField axis="axisCol" compact="0" allDrilled="1" outline="0" subtotalTop="0" showAll="0" dataSourceSort="1" defaultSubtotal="0" defaultAttributeDrillState="1">
      <items count="4">
        <item x="0"/>
        <item x="1"/>
        <item x="2"/>
        <item x="3"/>
      </items>
    </pivotField>
    <pivotField dataField="1" compact="0" outline="0" subtotalTop="0" showAll="0" defaultSubtotal="0"/>
    <pivotField compact="0" allDrilled="1" outline="0" subtotalTop="0" showAll="0" dataSourceSort="1" defaultSubtotal="0" defaultAttributeDrillState="1"/>
  </pivotFields>
  <rowFields count="2">
    <field x="1"/>
    <field x="0"/>
  </rowFields>
  <rowItems count="44">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rowItems>
  <colFields count="1">
    <field x="2"/>
  </colFields>
  <colItems count="4">
    <i>
      <x/>
    </i>
    <i>
      <x v="1"/>
    </i>
    <i>
      <x v="2"/>
    </i>
    <i>
      <x v="3"/>
    </i>
  </colItems>
  <dataFields count="1">
    <dataField name="Sum of Sales" fld="3" baseField="0" baseItem="5" numFmtId="3"/>
  </dataFields>
  <chartFormats count="9">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pivotArea type="data" outline="0" fieldPosition="0">
        <references count="4">
          <reference field="4294967294" count="1" selected="0">
            <x v="0"/>
          </reference>
          <reference field="0" count="1" selected="0">
            <x v="5"/>
          </reference>
          <reference field="1" count="1" selected="0">
            <x v="3"/>
          </reference>
          <reference field="2" count="1" selected="0">
            <x v="3"/>
          </reference>
        </references>
      </pivotArea>
    </chartFormat>
    <chartFormat chart="7" format="9" series="1">
      <pivotArea type="data" outline="0" fieldPosition="0">
        <references count="2">
          <reference field="4294967294" count="1" selected="0">
            <x v="0"/>
          </reference>
          <reference field="2" count="1" selected="0">
            <x v="0"/>
          </reference>
        </references>
      </pivotArea>
    </chartFormat>
    <chartFormat chart="7" format="10" series="1">
      <pivotArea type="data" outline="0" fieldPosition="0">
        <references count="2">
          <reference field="4294967294" count="1" selected="0">
            <x v="0"/>
          </reference>
          <reference field="2" count="1" selected="0">
            <x v="1"/>
          </reference>
        </references>
      </pivotArea>
    </chartFormat>
    <chartFormat chart="7" format="11" series="1">
      <pivotArea type="data" outline="0" fieldPosition="0">
        <references count="2">
          <reference field="4294967294" count="1" selected="0">
            <x v="0"/>
          </reference>
          <reference field="2" count="1" selected="0">
            <x v="2"/>
          </reference>
        </references>
      </pivotArea>
    </chartFormat>
    <chartFormat chart="7" format="12" series="1">
      <pivotArea type="data" outline="0" fieldPosition="0">
        <references count="2">
          <reference field="4294967294" count="1" selected="0">
            <x v="0"/>
          </reference>
          <reference field="2" count="1" selected="0">
            <x v="3"/>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0" showRowHeaders="1" showColHeaders="1" showRowStripes="0" showColStripes="0" showLastColumn="1"/>
  <rowHierarchiesUsage count="2">
    <rowHierarchyUsage hierarchyUsage="15"/>
    <rowHierarchyUsage hierarchyUsage="17"/>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B8E9065-E45C-495D-9A31-F9E309A11200}" sourceName="[Orders].[Roast Type Name]">
  <pivotTables>
    <pivotTable tabId="18" name="Total Sales"/>
    <pivotTable tabId="19" name="PivotTable2"/>
    <pivotTable tabId="19" name="PivotTable3"/>
  </pivotTables>
  <data>
    <olap pivotCacheId="1330729780">
      <levels count="2">
        <level uniqueName="[Orders].[Roast Type Name].[(All)]" sourceCaption="(All)" count="0"/>
        <level uniqueName="[Orders].[Roast Type Name].[Roast Type Name]" sourceCaption="Roast Type Name" count="3">
          <ranges>
            <range startItem="0">
              <i n="[Orders].[Roast Type Name].&amp;[Dark]" c="Dark"/>
              <i n="[Orders].[Roast Type Name].&amp;[Lite]" c="Lite"/>
              <i n="[Orders].[Roast Type Name].&amp;[Medium]" c="Medium"/>
            </range>
          </ranges>
        </level>
      </levels>
      <selections count="1">
        <selection n="[Orders].[Roast Type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1AF6124-AA57-496B-89ED-4BBE190E884D}" sourceName="[Orders].[Size]">
  <pivotTables>
    <pivotTable tabId="18" name="Total Sales"/>
    <pivotTable tabId="19" name="PivotTable2"/>
    <pivotTable tabId="19" name="PivotTable3"/>
  </pivotTables>
  <data>
    <olap pivotCacheId="1330729780">
      <levels count="2">
        <level uniqueName="[Orders].[Size].[(All)]" sourceCaption="(All)" count="0"/>
        <level uniqueName="[Orders].[Size].[Size]" sourceCaption="Size" count="4">
          <ranges>
            <range startItem="0">
              <i n="[Orders].[Size].&amp;[2.E-1]" c="0.2"/>
              <i n="[Orders].[Size].&amp;[5.E-1]" c="0.5"/>
              <i n="[Orders].[Size].&amp;[1.]" c="1"/>
              <i n="[Orders].[Size].&amp;[2.5]" c="2.5"/>
            </range>
          </ranges>
        </level>
      </levels>
      <selections count="1">
        <selection n="[Orders].[Siz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2B06857-BDEC-4C59-998F-88CD88B3B10C}" sourceName="[Table2].[Loyalty Card]">
  <pivotTables>
    <pivotTable tabId="18" name="Total Sales"/>
    <pivotTable tabId="19" name="PivotTable2"/>
    <pivotTable tabId="19" name="PivotTable3"/>
  </pivotTables>
  <data>
    <olap pivotCacheId="1330729780">
      <levels count="2">
        <level uniqueName="[Table2].[Loyalty Card].[(All)]" sourceCaption="(All)" count="0"/>
        <level uniqueName="[Table2].[Loyalty Card].[Loyalty Card]" sourceCaption="Loyalty Card" count="2">
          <ranges>
            <range startItem="0">
              <i n="[Table2].[Loyalty Card].&amp;[No]" c="No"/>
              <i n="[Table2].[Loyalty Card].&amp;[Yes]" c="Yes"/>
            </range>
          </ranges>
        </level>
      </levels>
      <selections count="1">
        <selection n="[Table2].[Loyalty Car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12E0FFCE-3040-4717-A7B2-B0BC9E67BBAE}" cache="Slicer_Roast_Type_Name" caption="Roast Type Name" columnCount="3" level="1" style="Slicer Style 5" rowHeight="234950"/>
  <slicer name="Size" xr10:uid="{916F8B96-59F4-4716-AE3A-5162B1176A5E}" cache="Slicer_Size" caption="Size" columnCount="2" level="1" style="Slicer Style 5" rowHeight="234950"/>
  <slicer name="Loyalty Card" xr10:uid="{8CF68E10-ED5D-44A1-8927-0EA949ABD290}" cache="Slicer_Loyalty_Card" caption="Loyalty Card" level="1" style="Slicer Style 5"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F9C2570D-78D7-47A0-A711-4680CC11E51E}" cache="Slicer_Roast_Type_Name" caption="Roast Type Name" columnCount="3" level="1" style="Slicer Style 5" rowHeight="234950"/>
  <slicer name="Size 1" xr10:uid="{11346737-444B-43A6-9793-11966D6CCD38}" cache="Slicer_Size" caption="Size" columnCount="2" level="1" style="Slicer Style 5" rowHeight="234950"/>
  <slicer name="Loyalty Card 1" xr10:uid="{4BB7095D-2B0C-45EC-B0DD-968F0226FA19}" cache="Slicer_Loyalty_Card" caption="Loyalty Card" level="1" style="Slicer Style 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97344D-2B4A-4C45-AEF2-8BC4BD5716EF}" name="Orders" displayName="Orders" ref="A1:O1001" totalsRowShown="0" headerRowDxfId="33">
  <autoFilter ref="A1:O1001" xr:uid="{AB97344D-2B4A-4C45-AEF2-8BC4BD5716EF}"/>
  <tableColumns count="15">
    <tableColumn id="1" xr3:uid="{5DFD34BD-C0CF-4E78-8168-56B787AFC1FE}" name="Order ID" dataDxfId="32"/>
    <tableColumn id="2" xr3:uid="{5CEA04D6-9C06-4002-AD2C-CBDE57B8E0E2}" name="Order Date" dataDxfId="31"/>
    <tableColumn id="3" xr3:uid="{F9C2E5B2-387E-498C-B96C-2B83B394080D}" name="Customer ID" dataDxfId="30"/>
    <tableColumn id="4" xr3:uid="{E0175458-A4CF-4637-B9E0-8481703DF132}" name="Product ID" dataDxfId="29"/>
    <tableColumn id="5" xr3:uid="{652C5FC8-236A-4245-8261-18720659762C}" name="Quantity" dataDxfId="28"/>
    <tableColumn id="6" xr3:uid="{61C0CD4F-AA86-4C9E-870A-22C2CE6910E2}" name="Customer Name" dataDxfId="27">
      <calculatedColumnFormula>_xlfn.XLOOKUP(C2, 'customers'!$A$1:$A$1001, 'customers'!$B$1:$B$1001, ,0)</calculatedColumnFormula>
    </tableColumn>
    <tableColumn id="7" xr3:uid="{1220892B-DA02-4B2C-944B-E5D741A535DB}" name="Email" dataDxfId="26">
      <calculatedColumnFormula>IF(_xlfn.XLOOKUP(C2, 'customers'!$A$1:$A$1001, 'customers'!$C$1:$C$1001, , 0)=0, "", _xlfn.XLOOKUP(C2, 'customers'!$A$1:$A$1001, 'customers'!$C$1:$C$1001, , 0))</calculatedColumnFormula>
    </tableColumn>
    <tableColumn id="8" xr3:uid="{1BBBE454-3196-4CB9-9E79-925B708F5F08}" name="Country" dataDxfId="25">
      <calculatedColumnFormula>_xlfn.XLOOKUP(C2, 'customers'!$A$1:$A$1001, 'customers'!G1:G1001,,0)</calculatedColumnFormula>
    </tableColumn>
    <tableColumn id="9" xr3:uid="{0A0BEB4C-9F41-48FC-A4D3-FB45625DB857}" name="Coffee Type" dataDxfId="24">
      <calculatedColumnFormula>_xlfn.XLOOKUP(D2, products!$A$1:$A$49, products!$B$1:$B$49, , 0)</calculatedColumnFormula>
    </tableColumn>
    <tableColumn id="10" xr3:uid="{45F56BBF-D455-4EA2-A772-B483842ED1AA}" name="Roast Type" dataDxfId="23">
      <calculatedColumnFormula>_xlfn.XLOOKUP(D2, products!$A$1:$A$49, products!$C$1:$C$49,,0)</calculatedColumnFormula>
    </tableColumn>
    <tableColumn id="11" xr3:uid="{C206C0DE-0EB3-4B5D-8BA0-E80AC255A361}" name="Size" dataDxfId="22">
      <calculatedColumnFormula>_xlfn.XLOOKUP(D2, products!$A$1:$A$49, products!$D$1:$D$49,,0)</calculatedColumnFormula>
    </tableColumn>
    <tableColumn id="12" xr3:uid="{40669C72-8271-4FE5-9F31-E20195E4D4AE}" name="Unit Price" dataDxfId="21" dataCellStyle="Currency">
      <calculatedColumnFormula>_xlfn.XLOOKUP(D2, products!$A$1:$A$49, products!$E$1:$E$49,,0)</calculatedColumnFormula>
    </tableColumn>
    <tableColumn id="13" xr3:uid="{3FE84661-8535-42CB-A879-350B4E452E4A}" name="Sales" dataDxfId="20" dataCellStyle="Currency">
      <calculatedColumnFormula>L2*E2</calculatedColumnFormula>
    </tableColumn>
    <tableColumn id="14" xr3:uid="{AF644771-30AC-4F02-8BDE-1EAEA2F18FAF}" name="Coffee Type Name" dataDxfId="19">
      <calculatedColumnFormula>IF(I2="Rob","Robusta",IF(I2="Exc","Excelsa",IF(I2="Lib","Liberica",IF(I2="Ara","Arabica",""))))</calculatedColumnFormula>
    </tableColumn>
    <tableColumn id="15" xr3:uid="{749FE83A-6910-42B6-B0EC-439449156A55}" name="Roast Type Name" dataDxfId="18">
      <calculatedColumnFormula>IF(J2="M", "Medium", IF(J2="L","Lite",IF(J2="D","Dark")))</calculatedColumnFormula>
    </tableColumn>
  </tableColumns>
  <tableStyleInfo name="TableStyleLight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C0BBE1-D17D-4470-BEDD-240D59E11147}" name="Customers" displayName="Customers" ref="A1:I1001" totalsRowShown="0" headerRowDxfId="7" dataDxfId="8">
  <autoFilter ref="A1:I1001" xr:uid="{E1C0BBE1-D17D-4470-BEDD-240D59E11147}"/>
  <tableColumns count="9">
    <tableColumn id="1" xr3:uid="{A4692D62-0797-4EAB-A2FF-B966F3C305DB}" name="Customer ID" dataDxfId="17"/>
    <tableColumn id="2" xr3:uid="{DB5EF5B3-3578-41D2-B957-1189AB7D6AF7}" name="Customer Name" dataDxfId="16"/>
    <tableColumn id="3" xr3:uid="{5CC93BAC-A5DA-4FA1-8811-2862F2F60086}" name="Email" dataDxfId="15"/>
    <tableColumn id="4" xr3:uid="{C4864558-AA67-4DE6-8C15-17FB4DF165F3}" name="Phone Number" dataDxfId="14"/>
    <tableColumn id="5" xr3:uid="{DE1BEDBA-EA47-4CF2-A249-9F28CB5CF205}" name="Address Line 1" dataDxfId="13"/>
    <tableColumn id="6" xr3:uid="{034715B3-751D-4C6B-BD66-52411070C537}" name="City" dataDxfId="12"/>
    <tableColumn id="7" xr3:uid="{E1BB5E3A-1BDF-423C-8D22-1D622C6B13B5}" name="Country" dataDxfId="11"/>
    <tableColumn id="8" xr3:uid="{E56B6AFD-C27C-4CD1-AB68-75BE04516DEA}" name="Postcode" dataDxfId="10"/>
    <tableColumn id="9" xr3:uid="{0D0D7447-454E-4CCF-93A8-EE26BA6AA8CF}" name="Loyalty Card" dataDxfId="9"/>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D16890B-E4ED-45DF-A18A-91FF129E0A35}" sourceName="[Orders].[Order Date]">
  <pivotTables>
    <pivotTable tabId="18" name="Total Sales"/>
    <pivotTable tabId="19" name="PivotTable2"/>
    <pivotTable tabId="19" name="PivotTable3"/>
  </pivotTables>
  <state minimalRefreshVersion="6" lastRefreshVersion="6" pivotCacheId="114620468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152860D-1717-4993-97B4-F0661B2C203E}" cache="Timeline_Order_Date" caption="Order Date" level="2" selectionLevel="2" scrollPosition="2019-04-01T00:00:00" style="Timeline Style 3"/>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3153FF29-A985-4AA5-A0C4-26F6F7AB39B6}" cache="Timeline_Order_Date" caption="Order Date" level="2" selectionLevel="2" scrollPosition="2019-04-01T00:00:00" style="Timeline Style 3"/>
</timeline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45C532B-4714-413C-8CE8-3A10C6292745}">
  <we:reference id="wa200001584" version="2.8.1.5" store="en-IN" storeType="OMEX"/>
  <we:alternateReferences>
    <we:reference id="WA200001584" version="2.8.1.5" store="WA200001584"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3.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1BE65-C619-4372-805F-43499905539F}">
  <dimension ref="A3:B24"/>
  <sheetViews>
    <sheetView topLeftCell="A10" workbookViewId="0">
      <selection activeCell="N17" sqref="N17"/>
    </sheetView>
  </sheetViews>
  <sheetFormatPr defaultRowHeight="14.4" x14ac:dyDescent="0.3"/>
  <cols>
    <col min="1" max="1" width="15.109375" bestFit="1" customWidth="1"/>
    <col min="2" max="2" width="11.6640625" bestFit="1" customWidth="1"/>
  </cols>
  <sheetData>
    <row r="3" spans="1:2" x14ac:dyDescent="0.3">
      <c r="A3" s="8" t="s">
        <v>6198</v>
      </c>
      <c r="B3" t="s">
        <v>6222</v>
      </c>
    </row>
    <row r="4" spans="1:2" x14ac:dyDescent="0.3">
      <c r="A4" s="1" t="s">
        <v>28</v>
      </c>
      <c r="B4" s="11">
        <v>1475.7299999999996</v>
      </c>
    </row>
    <row r="5" spans="1:2" x14ac:dyDescent="0.3">
      <c r="A5" s="1" t="s">
        <v>318</v>
      </c>
      <c r="B5" s="11">
        <v>3788.3050000000007</v>
      </c>
    </row>
    <row r="6" spans="1:2" x14ac:dyDescent="0.3">
      <c r="A6" s="1" t="s">
        <v>19</v>
      </c>
      <c r="B6" s="11">
        <v>16748.650000000001</v>
      </c>
    </row>
    <row r="7" spans="1:2" x14ac:dyDescent="0.3">
      <c r="A7" s="1" t="s">
        <v>6199</v>
      </c>
      <c r="B7" s="11">
        <v>22012.685000000009</v>
      </c>
    </row>
    <row r="18" spans="1:2" x14ac:dyDescent="0.3">
      <c r="A18" s="8" t="s">
        <v>6198</v>
      </c>
      <c r="B18" t="s">
        <v>6222</v>
      </c>
    </row>
    <row r="19" spans="1:2" x14ac:dyDescent="0.3">
      <c r="A19" s="1" t="s">
        <v>3753</v>
      </c>
      <c r="B19" s="11">
        <v>278.01</v>
      </c>
    </row>
    <row r="20" spans="1:2" x14ac:dyDescent="0.3">
      <c r="A20" s="1" t="s">
        <v>1598</v>
      </c>
      <c r="B20" s="11">
        <v>281.67499999999995</v>
      </c>
    </row>
    <row r="21" spans="1:2" x14ac:dyDescent="0.3">
      <c r="A21" s="1" t="s">
        <v>2587</v>
      </c>
      <c r="B21" s="11">
        <v>289.11</v>
      </c>
    </row>
    <row r="22" spans="1:2" x14ac:dyDescent="0.3">
      <c r="A22" s="1" t="s">
        <v>5765</v>
      </c>
      <c r="B22" s="11">
        <v>307.04499999999996</v>
      </c>
    </row>
    <row r="23" spans="1:2" x14ac:dyDescent="0.3">
      <c r="A23" s="1" t="s">
        <v>5114</v>
      </c>
      <c r="B23" s="11">
        <v>317.06999999999994</v>
      </c>
    </row>
    <row r="24" spans="1:2" x14ac:dyDescent="0.3">
      <c r="A24" s="1" t="s">
        <v>6199</v>
      </c>
      <c r="B24" s="11">
        <v>1472.9099999999996</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A01E0-FE8E-420E-BCEC-3F77C409F0C2}">
  <dimension ref="A3:X48"/>
  <sheetViews>
    <sheetView showGridLines="0" zoomScale="85" zoomScaleNormal="85" workbookViewId="0">
      <selection activeCell="B17" sqref="B17"/>
    </sheetView>
  </sheetViews>
  <sheetFormatPr defaultRowHeight="14.4" x14ac:dyDescent="0.3"/>
  <cols>
    <col min="1" max="1" width="12.5546875" bestFit="1" customWidth="1"/>
    <col min="2" max="2" width="21.6640625" bestFit="1" customWidth="1"/>
    <col min="3" max="3" width="19.88671875" bestFit="1" customWidth="1"/>
    <col min="4" max="4" width="7.21875" bestFit="1" customWidth="1"/>
    <col min="5" max="5" width="7.77734375" bestFit="1" customWidth="1"/>
    <col min="6" max="6" width="8.21875" bestFit="1" customWidth="1"/>
    <col min="7" max="7" width="7.88671875" bestFit="1" customWidth="1"/>
  </cols>
  <sheetData>
    <row r="3" spans="1:6" x14ac:dyDescent="0.3">
      <c r="A3" s="8" t="s">
        <v>6222</v>
      </c>
      <c r="C3" s="8" t="s">
        <v>6196</v>
      </c>
    </row>
    <row r="4" spans="1:6" x14ac:dyDescent="0.3">
      <c r="A4" s="8" t="s">
        <v>6216</v>
      </c>
      <c r="B4" s="8" t="s">
        <v>6217</v>
      </c>
      <c r="C4" t="s">
        <v>6218</v>
      </c>
      <c r="D4" t="s">
        <v>6219</v>
      </c>
      <c r="E4" t="s">
        <v>6220</v>
      </c>
      <c r="F4" t="s">
        <v>6221</v>
      </c>
    </row>
    <row r="5" spans="1:6" x14ac:dyDescent="0.3">
      <c r="A5" t="s">
        <v>6200</v>
      </c>
      <c r="B5" t="s">
        <v>6201</v>
      </c>
      <c r="C5" s="9">
        <v>186.85499999999999</v>
      </c>
      <c r="D5" s="9">
        <v>305.97000000000003</v>
      </c>
      <c r="E5" s="9">
        <v>213.15999999999997</v>
      </c>
      <c r="F5" s="9">
        <v>123</v>
      </c>
    </row>
    <row r="6" spans="1:6" x14ac:dyDescent="0.3">
      <c r="B6" t="s">
        <v>6202</v>
      </c>
      <c r="C6" s="9">
        <v>251.96499999999997</v>
      </c>
      <c r="D6" s="9">
        <v>129.46</v>
      </c>
      <c r="E6" s="9">
        <v>434.03999999999996</v>
      </c>
      <c r="F6" s="9">
        <v>171.93999999999997</v>
      </c>
    </row>
    <row r="7" spans="1:6" x14ac:dyDescent="0.3">
      <c r="B7" t="s">
        <v>6203</v>
      </c>
      <c r="C7" s="9">
        <v>224.94499999999999</v>
      </c>
      <c r="D7" s="9">
        <v>349.12</v>
      </c>
      <c r="E7" s="9">
        <v>321.04000000000002</v>
      </c>
      <c r="F7" s="9">
        <v>126.035</v>
      </c>
    </row>
    <row r="8" spans="1:6" x14ac:dyDescent="0.3">
      <c r="B8" t="s">
        <v>6204</v>
      </c>
      <c r="C8" s="9">
        <v>307.12</v>
      </c>
      <c r="D8" s="9">
        <v>681.07499999999993</v>
      </c>
      <c r="E8" s="9">
        <v>533.70499999999993</v>
      </c>
      <c r="F8" s="9">
        <v>158.85</v>
      </c>
    </row>
    <row r="9" spans="1:6" x14ac:dyDescent="0.3">
      <c r="B9" t="s">
        <v>6205</v>
      </c>
      <c r="C9" s="9">
        <v>53.664999999999992</v>
      </c>
      <c r="D9" s="9">
        <v>83.025000000000006</v>
      </c>
      <c r="E9" s="9">
        <v>193.83499999999998</v>
      </c>
      <c r="F9" s="9">
        <v>68.039999999999992</v>
      </c>
    </row>
    <row r="10" spans="1:6" x14ac:dyDescent="0.3">
      <c r="B10" t="s">
        <v>6206</v>
      </c>
      <c r="C10" s="9">
        <v>163.01999999999998</v>
      </c>
      <c r="D10" s="9">
        <v>678.3599999999999</v>
      </c>
      <c r="E10" s="9">
        <v>171.04500000000002</v>
      </c>
      <c r="F10" s="9">
        <v>372.255</v>
      </c>
    </row>
    <row r="11" spans="1:6" x14ac:dyDescent="0.3">
      <c r="B11" t="s">
        <v>6207</v>
      </c>
      <c r="C11" s="9">
        <v>345.02</v>
      </c>
      <c r="D11" s="9">
        <v>273.86999999999995</v>
      </c>
      <c r="E11" s="9">
        <v>184.12999999999997</v>
      </c>
      <c r="F11" s="9">
        <v>201.11499999999998</v>
      </c>
    </row>
    <row r="12" spans="1:6" x14ac:dyDescent="0.3">
      <c r="B12" t="s">
        <v>6208</v>
      </c>
      <c r="C12" s="9">
        <v>334.89</v>
      </c>
      <c r="D12" s="9">
        <v>70.95</v>
      </c>
      <c r="E12" s="9">
        <v>134.23000000000002</v>
      </c>
      <c r="F12" s="9">
        <v>166.27499999999998</v>
      </c>
    </row>
    <row r="13" spans="1:6" x14ac:dyDescent="0.3">
      <c r="B13" t="s">
        <v>6209</v>
      </c>
      <c r="C13" s="9">
        <v>178.70999999999998</v>
      </c>
      <c r="D13" s="9">
        <v>166.1</v>
      </c>
      <c r="E13" s="9">
        <v>439.30999999999995</v>
      </c>
      <c r="F13" s="9">
        <v>492.9</v>
      </c>
    </row>
    <row r="14" spans="1:6" x14ac:dyDescent="0.3">
      <c r="B14" t="s">
        <v>6210</v>
      </c>
      <c r="C14" s="9">
        <v>301.98500000000001</v>
      </c>
      <c r="D14" s="9">
        <v>153.76499999999999</v>
      </c>
      <c r="E14" s="9">
        <v>215.55499999999998</v>
      </c>
      <c r="F14" s="9">
        <v>213.66499999999999</v>
      </c>
    </row>
    <row r="15" spans="1:6" x14ac:dyDescent="0.3">
      <c r="B15" t="s">
        <v>6211</v>
      </c>
      <c r="C15" s="9">
        <v>312.83499999999998</v>
      </c>
      <c r="D15" s="9">
        <v>63.249999999999993</v>
      </c>
      <c r="E15" s="9">
        <v>350.89500000000004</v>
      </c>
      <c r="F15" s="9">
        <v>96.405000000000001</v>
      </c>
    </row>
    <row r="16" spans="1:6" x14ac:dyDescent="0.3">
      <c r="B16" t="s">
        <v>6212</v>
      </c>
      <c r="C16" s="9">
        <v>265.62</v>
      </c>
      <c r="D16" s="9">
        <v>526.51499999999987</v>
      </c>
      <c r="E16" s="9">
        <v>187.06</v>
      </c>
      <c r="F16" s="9">
        <v>210.58999999999997</v>
      </c>
    </row>
    <row r="17" spans="1:24" x14ac:dyDescent="0.3">
      <c r="A17" t="s">
        <v>6213</v>
      </c>
      <c r="B17" t="s">
        <v>6201</v>
      </c>
      <c r="C17" s="9">
        <v>47.25</v>
      </c>
      <c r="D17" s="9">
        <v>65.805000000000007</v>
      </c>
      <c r="E17" s="9">
        <v>274.67500000000001</v>
      </c>
      <c r="F17" s="9">
        <v>179.22</v>
      </c>
    </row>
    <row r="18" spans="1:24" x14ac:dyDescent="0.3">
      <c r="B18" t="s">
        <v>6202</v>
      </c>
      <c r="C18" s="9">
        <v>745.44999999999993</v>
      </c>
      <c r="D18" s="9">
        <v>428.88499999999999</v>
      </c>
      <c r="E18" s="9">
        <v>194.17499999999998</v>
      </c>
      <c r="F18" s="9">
        <v>429.82999999999993</v>
      </c>
    </row>
    <row r="19" spans="1:24" x14ac:dyDescent="0.3">
      <c r="B19" t="s">
        <v>6203</v>
      </c>
      <c r="C19" s="9">
        <v>130.47</v>
      </c>
      <c r="D19" s="9">
        <v>271.48500000000001</v>
      </c>
      <c r="E19" s="9">
        <v>281.20499999999998</v>
      </c>
      <c r="F19" s="9">
        <v>231.63000000000002</v>
      </c>
      <c r="X19" s="10"/>
    </row>
    <row r="20" spans="1:24" x14ac:dyDescent="0.3">
      <c r="B20" t="s">
        <v>6204</v>
      </c>
      <c r="C20" s="9">
        <v>27</v>
      </c>
      <c r="D20" s="9">
        <v>347.26</v>
      </c>
      <c r="E20" s="9">
        <v>147.51</v>
      </c>
      <c r="F20" s="9">
        <v>240.04</v>
      </c>
    </row>
    <row r="21" spans="1:24" x14ac:dyDescent="0.3">
      <c r="B21" t="s">
        <v>6205</v>
      </c>
      <c r="C21" s="9">
        <v>255.11499999999995</v>
      </c>
      <c r="D21" s="9">
        <v>541.73</v>
      </c>
      <c r="E21" s="9">
        <v>83.43</v>
      </c>
      <c r="F21" s="9">
        <v>59.079999999999991</v>
      </c>
    </row>
    <row r="22" spans="1:24" x14ac:dyDescent="0.3">
      <c r="B22" t="s">
        <v>6206</v>
      </c>
      <c r="C22" s="9">
        <v>584.78999999999985</v>
      </c>
      <c r="D22" s="9">
        <v>357.42999999999995</v>
      </c>
      <c r="E22" s="9">
        <v>355.34</v>
      </c>
      <c r="F22" s="9">
        <v>140.88</v>
      </c>
    </row>
    <row r="23" spans="1:24" x14ac:dyDescent="0.3">
      <c r="B23" t="s">
        <v>6207</v>
      </c>
      <c r="C23" s="9">
        <v>430.62</v>
      </c>
      <c r="D23" s="9">
        <v>227.42500000000001</v>
      </c>
      <c r="E23" s="9">
        <v>236.315</v>
      </c>
      <c r="F23" s="9">
        <v>414.58499999999992</v>
      </c>
    </row>
    <row r="24" spans="1:24" x14ac:dyDescent="0.3">
      <c r="B24" t="s">
        <v>6208</v>
      </c>
      <c r="C24" s="9">
        <v>22.5</v>
      </c>
      <c r="D24" s="9">
        <v>77.72</v>
      </c>
      <c r="E24" s="9">
        <v>60.5</v>
      </c>
      <c r="F24" s="9">
        <v>139.67999999999998</v>
      </c>
    </row>
    <row r="25" spans="1:24" x14ac:dyDescent="0.3">
      <c r="B25" t="s">
        <v>6209</v>
      </c>
      <c r="C25" s="9">
        <v>126.14999999999999</v>
      </c>
      <c r="D25" s="9">
        <v>195.11</v>
      </c>
      <c r="E25" s="9">
        <v>89.13</v>
      </c>
      <c r="F25" s="9">
        <v>302.65999999999997</v>
      </c>
    </row>
    <row r="26" spans="1:24" x14ac:dyDescent="0.3">
      <c r="B26" t="s">
        <v>6210</v>
      </c>
      <c r="C26" s="9">
        <v>376.03</v>
      </c>
      <c r="D26" s="9">
        <v>523.24</v>
      </c>
      <c r="E26" s="9">
        <v>440.96499999999997</v>
      </c>
      <c r="F26" s="9">
        <v>174.46999999999997</v>
      </c>
    </row>
    <row r="27" spans="1:24" x14ac:dyDescent="0.3">
      <c r="B27" t="s">
        <v>6211</v>
      </c>
      <c r="C27" s="9">
        <v>515.17999999999995</v>
      </c>
      <c r="D27" s="9">
        <v>142.56</v>
      </c>
      <c r="E27" s="9">
        <v>347.03999999999996</v>
      </c>
      <c r="F27" s="9">
        <v>104.08499999999999</v>
      </c>
    </row>
    <row r="28" spans="1:24" x14ac:dyDescent="0.3">
      <c r="B28" t="s">
        <v>6212</v>
      </c>
      <c r="C28" s="9">
        <v>95.859999999999985</v>
      </c>
      <c r="D28" s="9">
        <v>484.76</v>
      </c>
      <c r="E28" s="9">
        <v>94.17</v>
      </c>
      <c r="F28" s="9">
        <v>77.10499999999999</v>
      </c>
    </row>
    <row r="29" spans="1:24" x14ac:dyDescent="0.3">
      <c r="A29" t="s">
        <v>6214</v>
      </c>
      <c r="B29" t="s">
        <v>6201</v>
      </c>
      <c r="C29" s="9">
        <v>258.34500000000003</v>
      </c>
      <c r="D29" s="9">
        <v>139.625</v>
      </c>
      <c r="E29" s="9">
        <v>279.52000000000004</v>
      </c>
      <c r="F29" s="9">
        <v>160.19499999999999</v>
      </c>
    </row>
    <row r="30" spans="1:24" x14ac:dyDescent="0.3">
      <c r="B30" t="s">
        <v>6202</v>
      </c>
      <c r="C30" s="9">
        <v>342.2</v>
      </c>
      <c r="D30" s="9">
        <v>284.24999999999994</v>
      </c>
      <c r="E30" s="9">
        <v>251.83</v>
      </c>
      <c r="F30" s="9">
        <v>80.550000000000011</v>
      </c>
    </row>
    <row r="31" spans="1:24" x14ac:dyDescent="0.3">
      <c r="B31" t="s">
        <v>6203</v>
      </c>
      <c r="C31" s="9">
        <v>418.30499999999989</v>
      </c>
      <c r="D31" s="9">
        <v>468.125</v>
      </c>
      <c r="E31" s="9">
        <v>405.05500000000006</v>
      </c>
      <c r="F31" s="9">
        <v>253.15499999999997</v>
      </c>
    </row>
    <row r="32" spans="1:24" x14ac:dyDescent="0.3">
      <c r="B32" t="s">
        <v>6204</v>
      </c>
      <c r="C32" s="9">
        <v>102.32999999999998</v>
      </c>
      <c r="D32" s="9">
        <v>242.14000000000001</v>
      </c>
      <c r="E32" s="9">
        <v>554.875</v>
      </c>
      <c r="F32" s="9">
        <v>106.23999999999998</v>
      </c>
    </row>
    <row r="33" spans="1:6" x14ac:dyDescent="0.3">
      <c r="B33" t="s">
        <v>6205</v>
      </c>
      <c r="C33" s="9">
        <v>234.71999999999997</v>
      </c>
      <c r="D33" s="9">
        <v>133.08000000000001</v>
      </c>
      <c r="E33" s="9">
        <v>267.2</v>
      </c>
      <c r="F33" s="9">
        <v>272.68999999999994</v>
      </c>
    </row>
    <row r="34" spans="1:6" x14ac:dyDescent="0.3">
      <c r="B34" t="s">
        <v>6206</v>
      </c>
      <c r="C34" s="9">
        <v>430.39</v>
      </c>
      <c r="D34" s="9">
        <v>136.20500000000001</v>
      </c>
      <c r="E34" s="9">
        <v>209.6</v>
      </c>
      <c r="F34" s="9">
        <v>88.334999999999994</v>
      </c>
    </row>
    <row r="35" spans="1:6" x14ac:dyDescent="0.3">
      <c r="B35" t="s">
        <v>6207</v>
      </c>
      <c r="C35" s="9">
        <v>109.005</v>
      </c>
      <c r="D35" s="9">
        <v>393.57499999999999</v>
      </c>
      <c r="E35" s="9">
        <v>61.034999999999997</v>
      </c>
      <c r="F35" s="9">
        <v>199.48999999999998</v>
      </c>
    </row>
    <row r="36" spans="1:6" x14ac:dyDescent="0.3">
      <c r="B36" t="s">
        <v>6208</v>
      </c>
      <c r="C36" s="9">
        <v>287.52499999999998</v>
      </c>
      <c r="D36" s="9">
        <v>288.67</v>
      </c>
      <c r="E36" s="9">
        <v>125.58</v>
      </c>
      <c r="F36" s="9">
        <v>374.13499999999999</v>
      </c>
    </row>
    <row r="37" spans="1:6" x14ac:dyDescent="0.3">
      <c r="B37" t="s">
        <v>6209</v>
      </c>
      <c r="C37" s="9">
        <v>840.92999999999984</v>
      </c>
      <c r="D37" s="9">
        <v>409.875</v>
      </c>
      <c r="E37" s="9">
        <v>171.32999999999998</v>
      </c>
      <c r="F37" s="9">
        <v>221.43999999999997</v>
      </c>
    </row>
    <row r="38" spans="1:6" x14ac:dyDescent="0.3">
      <c r="B38" t="s">
        <v>6210</v>
      </c>
      <c r="C38" s="9">
        <v>299.07</v>
      </c>
      <c r="D38" s="9">
        <v>260.32499999999999</v>
      </c>
      <c r="E38" s="9">
        <v>584.64</v>
      </c>
      <c r="F38" s="9">
        <v>256.36500000000001</v>
      </c>
    </row>
    <row r="39" spans="1:6" x14ac:dyDescent="0.3">
      <c r="B39" t="s">
        <v>6211</v>
      </c>
      <c r="C39" s="9">
        <v>323.32499999999999</v>
      </c>
      <c r="D39" s="9">
        <v>565.57000000000005</v>
      </c>
      <c r="E39" s="9">
        <v>537.80999999999995</v>
      </c>
      <c r="F39" s="9">
        <v>189.47499999999999</v>
      </c>
    </row>
    <row r="40" spans="1:6" x14ac:dyDescent="0.3">
      <c r="B40" t="s">
        <v>6212</v>
      </c>
      <c r="C40" s="9">
        <v>399.48499999999996</v>
      </c>
      <c r="D40" s="9">
        <v>148.19999999999999</v>
      </c>
      <c r="E40" s="9">
        <v>388.21999999999997</v>
      </c>
      <c r="F40" s="9">
        <v>212.07499999999999</v>
      </c>
    </row>
    <row r="41" spans="1:6" x14ac:dyDescent="0.3">
      <c r="A41" t="s">
        <v>6215</v>
      </c>
      <c r="B41" t="s">
        <v>6201</v>
      </c>
      <c r="C41" s="9">
        <v>112.69499999999999</v>
      </c>
      <c r="D41" s="9">
        <v>166.32</v>
      </c>
      <c r="E41" s="9">
        <v>843.71499999999992</v>
      </c>
      <c r="F41" s="9">
        <v>146.685</v>
      </c>
    </row>
    <row r="42" spans="1:6" x14ac:dyDescent="0.3">
      <c r="B42" t="s">
        <v>6202</v>
      </c>
      <c r="C42" s="9">
        <v>114.87999999999998</v>
      </c>
      <c r="D42" s="9">
        <v>133.815</v>
      </c>
      <c r="E42" s="9">
        <v>91.175000000000011</v>
      </c>
      <c r="F42" s="9">
        <v>53.759999999999991</v>
      </c>
    </row>
    <row r="43" spans="1:6" x14ac:dyDescent="0.3">
      <c r="B43" t="s">
        <v>6203</v>
      </c>
      <c r="C43" s="9">
        <v>277.76</v>
      </c>
      <c r="D43" s="9">
        <v>175.41</v>
      </c>
      <c r="E43" s="9">
        <v>462.50999999999993</v>
      </c>
      <c r="F43" s="9">
        <v>399.52499999999998</v>
      </c>
    </row>
    <row r="44" spans="1:6" x14ac:dyDescent="0.3">
      <c r="B44" t="s">
        <v>6204</v>
      </c>
      <c r="C44" s="9">
        <v>197.89499999999998</v>
      </c>
      <c r="D44" s="9">
        <v>289.755</v>
      </c>
      <c r="E44" s="9">
        <v>88.545000000000002</v>
      </c>
      <c r="F44" s="9">
        <v>200.25499999999997</v>
      </c>
    </row>
    <row r="45" spans="1:6" x14ac:dyDescent="0.3">
      <c r="B45" t="s">
        <v>6205</v>
      </c>
      <c r="C45" s="9">
        <v>193.11499999999998</v>
      </c>
      <c r="D45" s="9">
        <v>212.49499999999998</v>
      </c>
      <c r="E45" s="9">
        <v>292.29000000000002</v>
      </c>
      <c r="F45" s="9">
        <v>304.46999999999997</v>
      </c>
    </row>
    <row r="46" spans="1:6" x14ac:dyDescent="0.3">
      <c r="B46" t="s">
        <v>6206</v>
      </c>
      <c r="C46" s="9">
        <v>179.79</v>
      </c>
      <c r="D46" s="9">
        <v>426.2</v>
      </c>
      <c r="E46" s="9">
        <v>170.08999999999997</v>
      </c>
      <c r="F46" s="9">
        <v>379.31</v>
      </c>
    </row>
    <row r="47" spans="1:6" x14ac:dyDescent="0.3">
      <c r="B47" t="s">
        <v>6207</v>
      </c>
      <c r="C47" s="9">
        <v>247.28999999999996</v>
      </c>
      <c r="D47" s="9">
        <v>246.685</v>
      </c>
      <c r="E47" s="9">
        <v>271.05499999999995</v>
      </c>
      <c r="F47" s="9">
        <v>141.69999999999999</v>
      </c>
    </row>
    <row r="48" spans="1:6" x14ac:dyDescent="0.3">
      <c r="B48" t="s">
        <v>6208</v>
      </c>
      <c r="C48" s="9">
        <v>116.39499999999998</v>
      </c>
      <c r="D48" s="9">
        <v>41.25</v>
      </c>
      <c r="E48" s="9">
        <v>15.54</v>
      </c>
      <c r="F48"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BF385-5F0D-4CBD-814A-37E5CE27F9B8}">
  <dimension ref="B1:U3"/>
  <sheetViews>
    <sheetView tabSelected="1" zoomScale="62" zoomScaleNormal="62" workbookViewId="0">
      <selection activeCell="AA21" sqref="AA21"/>
    </sheetView>
  </sheetViews>
  <sheetFormatPr defaultRowHeight="14.4" x14ac:dyDescent="0.3"/>
  <cols>
    <col min="1" max="1" width="4.77734375" customWidth="1"/>
  </cols>
  <sheetData>
    <row r="1" spans="2:21" ht="19.95" customHeight="1" x14ac:dyDescent="0.3"/>
    <row r="2" spans="2:21" x14ac:dyDescent="0.3">
      <c r="B2" s="13" t="s">
        <v>6223</v>
      </c>
      <c r="C2" s="12"/>
      <c r="D2" s="12"/>
      <c r="E2" s="12"/>
      <c r="F2" s="12"/>
      <c r="G2" s="12"/>
      <c r="H2" s="12"/>
      <c r="I2" s="12"/>
      <c r="J2" s="12"/>
      <c r="K2" s="12"/>
      <c r="L2" s="12"/>
      <c r="M2" s="12"/>
      <c r="N2" s="12"/>
      <c r="O2" s="12"/>
      <c r="P2" s="12"/>
      <c r="Q2" s="12"/>
      <c r="R2" s="12"/>
      <c r="S2" s="12"/>
      <c r="T2" s="12"/>
      <c r="U2" s="12"/>
    </row>
    <row r="3" spans="2:21" x14ac:dyDescent="0.3">
      <c r="B3" s="12"/>
      <c r="C3" s="12"/>
      <c r="D3" s="12"/>
      <c r="E3" s="12"/>
      <c r="F3" s="12"/>
      <c r="G3" s="12"/>
      <c r="H3" s="12"/>
      <c r="I3" s="12"/>
      <c r="J3" s="12"/>
      <c r="K3" s="12"/>
      <c r="L3" s="12"/>
      <c r="M3" s="12"/>
      <c r="N3" s="12"/>
      <c r="O3" s="12"/>
      <c r="P3" s="12"/>
      <c r="Q3" s="12"/>
      <c r="R3" s="12"/>
      <c r="S3" s="12"/>
      <c r="T3" s="12"/>
      <c r="U3" s="12"/>
    </row>
  </sheetData>
  <mergeCells count="1">
    <mergeCell ref="B2:U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topLeftCell="B1" zoomScaleNormal="100" workbookViewId="0">
      <pane ySplit="1" topLeftCell="A2" activePane="bottomLeft" state="frozen"/>
      <selection pane="bottomLeft" activeCell="P1" sqref="P1"/>
    </sheetView>
  </sheetViews>
  <sheetFormatPr defaultRowHeight="13.8" x14ac:dyDescent="0.3"/>
  <cols>
    <col min="1" max="1" width="14.77734375" style="3" bestFit="1" customWidth="1"/>
    <col min="2" max="2" width="16.44140625" style="3" bestFit="1" customWidth="1"/>
    <col min="3" max="3" width="15.5546875" style="3" bestFit="1" customWidth="1"/>
    <col min="4" max="4" width="11.21875" style="3" customWidth="1"/>
    <col min="5" max="5" width="9.77734375" style="3" customWidth="1"/>
    <col min="6" max="6" width="20.88671875" style="3" bestFit="1" customWidth="1"/>
    <col min="7" max="7" width="34.109375" style="3" bestFit="1" customWidth="1"/>
    <col min="8" max="8" width="13.6640625" style="3" bestFit="1" customWidth="1"/>
    <col min="9" max="9" width="12.21875" style="3" customWidth="1"/>
    <col min="10" max="10" width="11.6640625" style="3" customWidth="1"/>
    <col min="11" max="11" width="7.5546875" style="3" customWidth="1"/>
    <col min="12" max="12" width="10.5546875" style="3" customWidth="1"/>
    <col min="13" max="13" width="8.44140625" style="3" bestFit="1" customWidth="1"/>
    <col min="14" max="14" width="17.33203125" style="3" customWidth="1"/>
    <col min="15" max="15" width="16.6640625" style="3" customWidth="1"/>
    <col min="16" max="16384" width="8.88671875" style="3"/>
  </cols>
  <sheetData>
    <row r="1" spans="1:15" x14ac:dyDescent="0.3">
      <c r="A1" s="2" t="s">
        <v>0</v>
      </c>
      <c r="B1" s="2" t="s">
        <v>1</v>
      </c>
      <c r="C1" s="2" t="s">
        <v>3</v>
      </c>
      <c r="D1" s="2" t="s">
        <v>11</v>
      </c>
      <c r="E1" s="2" t="s">
        <v>14</v>
      </c>
      <c r="F1" s="2" t="s">
        <v>4</v>
      </c>
      <c r="G1" s="2" t="s">
        <v>2</v>
      </c>
      <c r="H1" s="2" t="s">
        <v>7</v>
      </c>
      <c r="I1" s="2" t="s">
        <v>9</v>
      </c>
      <c r="J1" s="2" t="s">
        <v>10</v>
      </c>
      <c r="K1" s="2" t="s">
        <v>12</v>
      </c>
      <c r="L1" s="2" t="s">
        <v>13</v>
      </c>
      <c r="M1" s="2" t="s">
        <v>15</v>
      </c>
      <c r="N1" s="3" t="s">
        <v>6196</v>
      </c>
      <c r="O1" s="3" t="s">
        <v>6197</v>
      </c>
    </row>
    <row r="2" spans="1:15" x14ac:dyDescent="0.3">
      <c r="A2" s="2" t="s">
        <v>490</v>
      </c>
      <c r="B2" s="5">
        <v>43713</v>
      </c>
      <c r="C2" s="2" t="s">
        <v>491</v>
      </c>
      <c r="D2" s="3" t="s">
        <v>6138</v>
      </c>
      <c r="E2" s="2">
        <v>2</v>
      </c>
      <c r="F2" s="2" t="str">
        <f>_xlfn.XLOOKUP(C2, 'customers'!$A$1:$A$1001, 'customers'!$B$1:$B$1001, ,0)</f>
        <v>Aloisia Allner</v>
      </c>
      <c r="G2" s="2" t="str">
        <f>IF(_xlfn.XLOOKUP(C2, 'customers'!$A$1:$A$1001, 'customers'!$C$1:$C$1001, , 0)=0, "", _xlfn.XLOOKUP(C2, 'customers'!$A$1:$A$1001, 'customers'!$C$1:$C$1001, , 0))</f>
        <v>aallner0@lulu.com</v>
      </c>
      <c r="H2" s="2" t="str">
        <f>_xlfn.XLOOKUP(C2, 'customers'!$A$1:$A$1001, 'customers'!G1:G1001,,0)</f>
        <v>United States</v>
      </c>
      <c r="I2" s="3" t="str">
        <f>_xlfn.XLOOKUP(D2, products!$A$1:$A$49, products!$B$1:$B$49, , 0)</f>
        <v>Rob</v>
      </c>
      <c r="J2" s="3" t="str">
        <f>_xlfn.XLOOKUP(D2, products!$A$1:$A$49, products!$C$1:$C$49,,0)</f>
        <v>M</v>
      </c>
      <c r="K2" s="6">
        <f>_xlfn.XLOOKUP(D2, products!$A$1:$A$49, products!$D$1:$D$49,,0)</f>
        <v>1</v>
      </c>
      <c r="L2" s="7">
        <f>_xlfn.XLOOKUP(D2, products!$A$1:$A$49, products!$E$1:$E$49,,0)</f>
        <v>9.9499999999999993</v>
      </c>
      <c r="M2" s="7">
        <f>L2*E2</f>
        <v>19.899999999999999</v>
      </c>
      <c r="N2" s="3" t="str">
        <f>IF(I2="Rob","Robusta",IF(I2="Exc","Excelsa",IF(I2="Lib","Liberica",IF(I2="Ara","Arabica",""))))</f>
        <v>Robusta</v>
      </c>
      <c r="O2" s="3" t="str">
        <f>IF(J2="M", "Medium", IF(J2="L","Lite",IF(J2="D","Dark")))</f>
        <v>Medium</v>
      </c>
    </row>
    <row r="3" spans="1:15" x14ac:dyDescent="0.3">
      <c r="A3" s="2" t="s">
        <v>490</v>
      </c>
      <c r="B3" s="5">
        <v>43713</v>
      </c>
      <c r="C3" s="2" t="s">
        <v>491</v>
      </c>
      <c r="D3" s="3" t="s">
        <v>6139</v>
      </c>
      <c r="E3" s="2">
        <v>5</v>
      </c>
      <c r="F3" s="2" t="str">
        <f>_xlfn.XLOOKUP(C3, 'customers'!$A$1:$A$1001, 'customers'!$B$1:$B$1001, ,0)</f>
        <v>Aloisia Allner</v>
      </c>
      <c r="G3" s="2" t="str">
        <f>IF(_xlfn.XLOOKUP(C3, 'customers'!$A$1:$A$1001, 'customers'!$C$1:$C$1001, , 0)=0, "", _xlfn.XLOOKUP(C3, 'customers'!$A$1:$A$1001, 'customers'!$C$1:$C$1001, , 0))</f>
        <v>aallner0@lulu.com</v>
      </c>
      <c r="H3" s="2" t="str">
        <f>_xlfn.XLOOKUP(C3, 'customers'!$A$1:$A$1001, 'customers'!G2:G1002,,0)</f>
        <v>Ireland</v>
      </c>
      <c r="I3" s="3" t="str">
        <f>_xlfn.XLOOKUP(D3, products!$A$1:$A$49, products!$B$1:$B$49, , 0)</f>
        <v>Exc</v>
      </c>
      <c r="J3" s="3" t="str">
        <f>_xlfn.XLOOKUP(D3, products!$A$1:$A$49, products!$C$1:$C$49,,0)</f>
        <v>M</v>
      </c>
      <c r="K3" s="6">
        <f>_xlfn.XLOOKUP(D3, products!$A$1:$A$49, products!$D$1:$D$49,,0)</f>
        <v>0.5</v>
      </c>
      <c r="L3" s="7">
        <f>_xlfn.XLOOKUP(D3, products!$A$1:$A$49, products!$E$1:$E$49,,0)</f>
        <v>8.25</v>
      </c>
      <c r="M3" s="7">
        <f t="shared" ref="M3:M66" si="0">L3*E3</f>
        <v>41.25</v>
      </c>
      <c r="N3" s="3" t="str">
        <f t="shared" ref="N3:N66" si="1">IF(I3="Rob","Robusta",IF(I3="Exc","Excelsa",IF(I3="Lib","Liberica",IF(I3="Ara","Arabica",""))))</f>
        <v>Excelsa</v>
      </c>
      <c r="O3" s="3" t="str">
        <f t="shared" ref="O3:O66" si="2">IF(J3="M", "Medium", IF(J3="L","Lite",IF(J3="D","Dark")))</f>
        <v>Medium</v>
      </c>
    </row>
    <row r="4" spans="1:15" x14ac:dyDescent="0.3">
      <c r="A4" s="2" t="s">
        <v>501</v>
      </c>
      <c r="B4" s="5">
        <v>44364</v>
      </c>
      <c r="C4" s="2" t="s">
        <v>502</v>
      </c>
      <c r="D4" s="3" t="s">
        <v>6140</v>
      </c>
      <c r="E4" s="2">
        <v>1</v>
      </c>
      <c r="F4" s="2" t="str">
        <f>_xlfn.XLOOKUP(C4, 'customers'!$A$1:$A$1001, 'customers'!$B$1:$B$1001, ,0)</f>
        <v>Jami Redholes</v>
      </c>
      <c r="G4" s="2" t="str">
        <f>IF(_xlfn.XLOOKUP(C4, 'customers'!$A$1:$A$1001, 'customers'!$C$1:$C$1001, , 0)=0, "", _xlfn.XLOOKUP(C4, 'customers'!$A$1:$A$1001, 'customers'!$C$1:$C$1001, , 0))</f>
        <v>jredholes2@tmall.com</v>
      </c>
      <c r="H4" s="2" t="str">
        <f>_xlfn.XLOOKUP(C4, 'customers'!$A$1:$A$1001, 'customers'!G3:G1003,,0)</f>
        <v>Ireland</v>
      </c>
      <c r="I4" s="3" t="str">
        <f>_xlfn.XLOOKUP(D4, products!$A$1:$A$49, products!$B$1:$B$49, , 0)</f>
        <v>Ara</v>
      </c>
      <c r="J4" s="3" t="str">
        <f>_xlfn.XLOOKUP(D4, products!$A$1:$A$49, products!$C$1:$C$49,,0)</f>
        <v>L</v>
      </c>
      <c r="K4" s="6">
        <f>_xlfn.XLOOKUP(D4, products!$A$1:$A$49, products!$D$1:$D$49,,0)</f>
        <v>1</v>
      </c>
      <c r="L4" s="7">
        <f>_xlfn.XLOOKUP(D4, products!$A$1:$A$49, products!$E$1:$E$49,,0)</f>
        <v>12.95</v>
      </c>
      <c r="M4" s="7">
        <f t="shared" si="0"/>
        <v>12.95</v>
      </c>
      <c r="N4" s="3" t="str">
        <f t="shared" si="1"/>
        <v>Arabica</v>
      </c>
      <c r="O4" s="3" t="str">
        <f t="shared" si="2"/>
        <v>Lite</v>
      </c>
    </row>
    <row r="5" spans="1:15" x14ac:dyDescent="0.3">
      <c r="A5" s="2" t="s">
        <v>512</v>
      </c>
      <c r="B5" s="5">
        <v>44392</v>
      </c>
      <c r="C5" s="2" t="s">
        <v>513</v>
      </c>
      <c r="D5" s="3" t="s">
        <v>6141</v>
      </c>
      <c r="E5" s="2">
        <v>2</v>
      </c>
      <c r="F5" s="2" t="str">
        <f>_xlfn.XLOOKUP(C5, 'customers'!$A$1:$A$1001, 'customers'!$B$1:$B$1001, ,0)</f>
        <v>Christoffer O' Shea</v>
      </c>
      <c r="G5" s="2" t="str">
        <f>IF(_xlfn.XLOOKUP(C5, 'customers'!$A$1:$A$1001, 'customers'!$C$1:$C$1001, , 0)=0, "", _xlfn.XLOOKUP(C5, 'customers'!$A$1:$A$1001, 'customers'!$C$1:$C$1001, , 0))</f>
        <v/>
      </c>
      <c r="H5" s="2" t="str">
        <f>_xlfn.XLOOKUP(C5, 'customers'!$A$1:$A$1001, 'customers'!G4:G1004,,0)</f>
        <v>Ireland</v>
      </c>
      <c r="I5" s="3" t="str">
        <f>_xlfn.XLOOKUP(D5, products!$A$1:$A$49, products!$B$1:$B$49, , 0)</f>
        <v>Exc</v>
      </c>
      <c r="J5" s="3" t="str">
        <f>_xlfn.XLOOKUP(D5, products!$A$1:$A$49, products!$C$1:$C$49,,0)</f>
        <v>M</v>
      </c>
      <c r="K5" s="6">
        <f>_xlfn.XLOOKUP(D5, products!$A$1:$A$49, products!$D$1:$D$49,,0)</f>
        <v>1</v>
      </c>
      <c r="L5" s="7">
        <f>_xlfn.XLOOKUP(D5, products!$A$1:$A$49, products!$E$1:$E$49,,0)</f>
        <v>13.75</v>
      </c>
      <c r="M5" s="7">
        <f t="shared" si="0"/>
        <v>27.5</v>
      </c>
      <c r="N5" s="3" t="str">
        <f t="shared" si="1"/>
        <v>Excelsa</v>
      </c>
      <c r="O5" s="3" t="str">
        <f t="shared" si="2"/>
        <v>Medium</v>
      </c>
    </row>
    <row r="6" spans="1:15" x14ac:dyDescent="0.3">
      <c r="A6" s="2" t="s">
        <v>512</v>
      </c>
      <c r="B6" s="5">
        <v>44392</v>
      </c>
      <c r="C6" s="2" t="s">
        <v>513</v>
      </c>
      <c r="D6" s="3" t="s">
        <v>6142</v>
      </c>
      <c r="E6" s="2">
        <v>2</v>
      </c>
      <c r="F6" s="2" t="str">
        <f>_xlfn.XLOOKUP(C6, 'customers'!$A$1:$A$1001, 'customers'!$B$1:$B$1001, ,0)</f>
        <v>Christoffer O' Shea</v>
      </c>
      <c r="G6" s="2" t="str">
        <f>IF(_xlfn.XLOOKUP(C6, 'customers'!$A$1:$A$1001, 'customers'!$C$1:$C$1001, , 0)=0, "", _xlfn.XLOOKUP(C6, 'customers'!$A$1:$A$1001, 'customers'!$C$1:$C$1001, , 0))</f>
        <v/>
      </c>
      <c r="H6" s="2" t="str">
        <f>_xlfn.XLOOKUP(C6, 'customers'!$A$1:$A$1001, 'customers'!G5:G1005,,0)</f>
        <v>United States</v>
      </c>
      <c r="I6" s="3" t="str">
        <f>_xlfn.XLOOKUP(D6, products!$A$1:$A$49, products!$B$1:$B$49, , 0)</f>
        <v>Rob</v>
      </c>
      <c r="J6" s="3" t="str">
        <f>_xlfn.XLOOKUP(D6, products!$A$1:$A$49, products!$C$1:$C$49,,0)</f>
        <v>L</v>
      </c>
      <c r="K6" s="6">
        <f>_xlfn.XLOOKUP(D6, products!$A$1:$A$49, products!$D$1:$D$49,,0)</f>
        <v>2.5</v>
      </c>
      <c r="L6" s="7">
        <f>_xlfn.XLOOKUP(D6, products!$A$1:$A$49, products!$E$1:$E$49,,0)</f>
        <v>27.484999999999996</v>
      </c>
      <c r="M6" s="7">
        <f t="shared" si="0"/>
        <v>54.969999999999992</v>
      </c>
      <c r="N6" s="3" t="str">
        <f t="shared" si="1"/>
        <v>Robusta</v>
      </c>
      <c r="O6" s="3" t="str">
        <f t="shared" si="2"/>
        <v>Lite</v>
      </c>
    </row>
    <row r="7" spans="1:15" x14ac:dyDescent="0.3">
      <c r="A7" s="2" t="s">
        <v>519</v>
      </c>
      <c r="B7" s="5">
        <v>44412</v>
      </c>
      <c r="C7" s="2" t="s">
        <v>520</v>
      </c>
      <c r="D7" s="3" t="s">
        <v>6143</v>
      </c>
      <c r="E7" s="2">
        <v>3</v>
      </c>
      <c r="F7" s="2" t="str">
        <f>_xlfn.XLOOKUP(C7, 'customers'!$A$1:$A$1001, 'customers'!$B$1:$B$1001, ,0)</f>
        <v>Beryle Cottier</v>
      </c>
      <c r="G7" s="2" t="str">
        <f>IF(_xlfn.XLOOKUP(C7, 'customers'!$A$1:$A$1001, 'customers'!$C$1:$C$1001, , 0)=0, "", _xlfn.XLOOKUP(C7, 'customers'!$A$1:$A$1001, 'customers'!$C$1:$C$1001, , 0))</f>
        <v/>
      </c>
      <c r="H7" s="2" t="str">
        <f>_xlfn.XLOOKUP(C7, 'customers'!$A$1:$A$1001, 'customers'!G6:G1006,,0)</f>
        <v>United States</v>
      </c>
      <c r="I7" s="3" t="str">
        <f>_xlfn.XLOOKUP(D7, products!$A$1:$A$49, products!$B$1:$B$49, , 0)</f>
        <v>Lib</v>
      </c>
      <c r="J7" s="3" t="str">
        <f>_xlfn.XLOOKUP(D7, products!$A$1:$A$49, products!$C$1:$C$49,,0)</f>
        <v>D</v>
      </c>
      <c r="K7" s="6">
        <f>_xlfn.XLOOKUP(D7, products!$A$1:$A$49, products!$D$1:$D$49,,0)</f>
        <v>1</v>
      </c>
      <c r="L7" s="7">
        <f>_xlfn.XLOOKUP(D7, products!$A$1:$A$49, products!$E$1:$E$49,,0)</f>
        <v>12.95</v>
      </c>
      <c r="M7" s="7">
        <f t="shared" si="0"/>
        <v>38.849999999999994</v>
      </c>
      <c r="N7" s="3" t="str">
        <f t="shared" si="1"/>
        <v>Liberica</v>
      </c>
      <c r="O7" s="3" t="str">
        <f t="shared" si="2"/>
        <v>Dark</v>
      </c>
    </row>
    <row r="8" spans="1:15" x14ac:dyDescent="0.3">
      <c r="A8" s="2" t="s">
        <v>524</v>
      </c>
      <c r="B8" s="5">
        <v>44582</v>
      </c>
      <c r="C8" s="2" t="s">
        <v>525</v>
      </c>
      <c r="D8" s="3" t="s">
        <v>6144</v>
      </c>
      <c r="E8" s="2">
        <v>3</v>
      </c>
      <c r="F8" s="2" t="str">
        <f>_xlfn.XLOOKUP(C8, 'customers'!$A$1:$A$1001, 'customers'!$B$1:$B$1001, ,0)</f>
        <v>Shaylynn Lobe</v>
      </c>
      <c r="G8" s="2" t="str">
        <f>IF(_xlfn.XLOOKUP(C8, 'customers'!$A$1:$A$1001, 'customers'!$C$1:$C$1001, , 0)=0, "", _xlfn.XLOOKUP(C8, 'customers'!$A$1:$A$1001, 'customers'!$C$1:$C$1001, , 0))</f>
        <v>slobe6@nifty.com</v>
      </c>
      <c r="H8" s="2" t="str">
        <f>_xlfn.XLOOKUP(C8, 'customers'!$A$1:$A$1001, 'customers'!G7:G1007,,0)</f>
        <v>United States</v>
      </c>
      <c r="I8" s="3" t="str">
        <f>_xlfn.XLOOKUP(D8, products!$A$1:$A$49, products!$B$1:$B$49, , 0)</f>
        <v>Exc</v>
      </c>
      <c r="J8" s="3" t="str">
        <f>_xlfn.XLOOKUP(D8, products!$A$1:$A$49, products!$C$1:$C$49,,0)</f>
        <v>D</v>
      </c>
      <c r="K8" s="6">
        <f>_xlfn.XLOOKUP(D8, products!$A$1:$A$49, products!$D$1:$D$49,,0)</f>
        <v>0.5</v>
      </c>
      <c r="L8" s="7">
        <f>_xlfn.XLOOKUP(D8, products!$A$1:$A$49, products!$E$1:$E$49,,0)</f>
        <v>7.29</v>
      </c>
      <c r="M8" s="7">
        <f t="shared" si="0"/>
        <v>21.87</v>
      </c>
      <c r="N8" s="3" t="str">
        <f t="shared" si="1"/>
        <v>Excelsa</v>
      </c>
      <c r="O8" s="3" t="str">
        <f t="shared" si="2"/>
        <v>Dark</v>
      </c>
    </row>
    <row r="9" spans="1:15" x14ac:dyDescent="0.3">
      <c r="A9" s="2" t="s">
        <v>530</v>
      </c>
      <c r="B9" s="5">
        <v>44701</v>
      </c>
      <c r="C9" s="2" t="s">
        <v>531</v>
      </c>
      <c r="D9" s="3" t="s">
        <v>6145</v>
      </c>
      <c r="E9" s="2">
        <v>1</v>
      </c>
      <c r="F9" s="2" t="str">
        <f>_xlfn.XLOOKUP(C9, 'customers'!$A$1:$A$1001, 'customers'!$B$1:$B$1001, ,0)</f>
        <v>Melvin Wharfe</v>
      </c>
      <c r="G9" s="2" t="str">
        <f>IF(_xlfn.XLOOKUP(C9, 'customers'!$A$1:$A$1001, 'customers'!$C$1:$C$1001, , 0)=0, "", _xlfn.XLOOKUP(C9, 'customers'!$A$1:$A$1001, 'customers'!$C$1:$C$1001, , 0))</f>
        <v/>
      </c>
      <c r="H9" s="2" t="str">
        <f>_xlfn.XLOOKUP(C9, 'customers'!$A$1:$A$1001, 'customers'!G8:G1008,,0)</f>
        <v>United States</v>
      </c>
      <c r="I9" s="3" t="str">
        <f>_xlfn.XLOOKUP(D9, products!$A$1:$A$49, products!$B$1:$B$49, , 0)</f>
        <v>Lib</v>
      </c>
      <c r="J9" s="3" t="str">
        <f>_xlfn.XLOOKUP(D9, products!$A$1:$A$49, products!$C$1:$C$49,,0)</f>
        <v>L</v>
      </c>
      <c r="K9" s="6">
        <f>_xlfn.XLOOKUP(D9, products!$A$1:$A$49, products!$D$1:$D$49,,0)</f>
        <v>0.2</v>
      </c>
      <c r="L9" s="7">
        <f>_xlfn.XLOOKUP(D9, products!$A$1:$A$49, products!$E$1:$E$49,,0)</f>
        <v>4.7549999999999999</v>
      </c>
      <c r="M9" s="7">
        <f t="shared" si="0"/>
        <v>4.7549999999999999</v>
      </c>
      <c r="N9" s="3" t="str">
        <f t="shared" si="1"/>
        <v>Liberica</v>
      </c>
      <c r="O9" s="3" t="str">
        <f t="shared" si="2"/>
        <v>Lite</v>
      </c>
    </row>
    <row r="10" spans="1:15" x14ac:dyDescent="0.3">
      <c r="A10" s="2" t="s">
        <v>535</v>
      </c>
      <c r="B10" s="5">
        <v>43467</v>
      </c>
      <c r="C10" s="2" t="s">
        <v>536</v>
      </c>
      <c r="D10" s="3" t="s">
        <v>6146</v>
      </c>
      <c r="E10" s="2">
        <v>3</v>
      </c>
      <c r="F10" s="2" t="str">
        <f>_xlfn.XLOOKUP(C10, 'customers'!$A$1:$A$1001, 'customers'!$B$1:$B$1001, ,0)</f>
        <v>Guthrey Petracci</v>
      </c>
      <c r="G10" s="2" t="str">
        <f>IF(_xlfn.XLOOKUP(C10, 'customers'!$A$1:$A$1001, 'customers'!$C$1:$C$1001, , 0)=0, "", _xlfn.XLOOKUP(C10, 'customers'!$A$1:$A$1001, 'customers'!$C$1:$C$1001, , 0))</f>
        <v>gpetracci8@livejournal.com</v>
      </c>
      <c r="H10" s="2" t="str">
        <f>_xlfn.XLOOKUP(C10, 'customers'!$A$1:$A$1001, 'customers'!G9:G1009,,0)</f>
        <v>United States</v>
      </c>
      <c r="I10" s="3" t="str">
        <f>_xlfn.XLOOKUP(D10, products!$A$1:$A$49, products!$B$1:$B$49, , 0)</f>
        <v>Rob</v>
      </c>
      <c r="J10" s="3" t="str">
        <f>_xlfn.XLOOKUP(D10, products!$A$1:$A$49, products!$C$1:$C$49,,0)</f>
        <v>M</v>
      </c>
      <c r="K10" s="6">
        <f>_xlfn.XLOOKUP(D10, products!$A$1:$A$49, products!$D$1:$D$49,,0)</f>
        <v>0.5</v>
      </c>
      <c r="L10" s="7">
        <f>_xlfn.XLOOKUP(D10, products!$A$1:$A$49, products!$E$1:$E$49,,0)</f>
        <v>5.97</v>
      </c>
      <c r="M10" s="7">
        <f t="shared" si="0"/>
        <v>17.91</v>
      </c>
      <c r="N10" s="3" t="str">
        <f t="shared" si="1"/>
        <v>Robusta</v>
      </c>
      <c r="O10" s="3" t="str">
        <f t="shared" si="2"/>
        <v>Medium</v>
      </c>
    </row>
    <row r="11" spans="1:15" x14ac:dyDescent="0.3">
      <c r="A11" s="2" t="s">
        <v>541</v>
      </c>
      <c r="B11" s="5">
        <v>43713</v>
      </c>
      <c r="C11" s="2" t="s">
        <v>542</v>
      </c>
      <c r="D11" s="3" t="s">
        <v>6146</v>
      </c>
      <c r="E11" s="2">
        <v>1</v>
      </c>
      <c r="F11" s="2" t="str">
        <f>_xlfn.XLOOKUP(C11, 'customers'!$A$1:$A$1001, 'customers'!$B$1:$B$1001, ,0)</f>
        <v>Rodger Raven</v>
      </c>
      <c r="G11" s="2" t="str">
        <f>IF(_xlfn.XLOOKUP(C11, 'customers'!$A$1:$A$1001, 'customers'!$C$1:$C$1001, , 0)=0, "", _xlfn.XLOOKUP(C11, 'customers'!$A$1:$A$1001, 'customers'!$C$1:$C$1001, , 0))</f>
        <v>rraven9@ed.gov</v>
      </c>
      <c r="H11" s="2" t="str">
        <f>_xlfn.XLOOKUP(C11, 'customers'!$A$1:$A$1001, 'customers'!G10:G1010,,0)</f>
        <v>Ireland</v>
      </c>
      <c r="I11" s="3" t="str">
        <f>_xlfn.XLOOKUP(D11, products!$A$1:$A$49, products!$B$1:$B$49, , 0)</f>
        <v>Rob</v>
      </c>
      <c r="J11" s="3" t="str">
        <f>_xlfn.XLOOKUP(D11, products!$A$1:$A$49, products!$C$1:$C$49,,0)</f>
        <v>M</v>
      </c>
      <c r="K11" s="6">
        <f>_xlfn.XLOOKUP(D11, products!$A$1:$A$49, products!$D$1:$D$49,,0)</f>
        <v>0.5</v>
      </c>
      <c r="L11" s="7">
        <f>_xlfn.XLOOKUP(D11, products!$A$1:$A$49, products!$E$1:$E$49,,0)</f>
        <v>5.97</v>
      </c>
      <c r="M11" s="7">
        <f t="shared" si="0"/>
        <v>5.97</v>
      </c>
      <c r="N11" s="3" t="str">
        <f t="shared" si="1"/>
        <v>Robusta</v>
      </c>
      <c r="O11" s="3" t="str">
        <f t="shared" si="2"/>
        <v>Medium</v>
      </c>
    </row>
    <row r="12" spans="1:15" x14ac:dyDescent="0.3">
      <c r="A12" s="2" t="s">
        <v>547</v>
      </c>
      <c r="B12" s="5">
        <v>44263</v>
      </c>
      <c r="C12" s="2" t="s">
        <v>548</v>
      </c>
      <c r="D12" s="3" t="s">
        <v>6147</v>
      </c>
      <c r="E12" s="2">
        <v>4</v>
      </c>
      <c r="F12" s="2" t="str">
        <f>_xlfn.XLOOKUP(C12, 'customers'!$A$1:$A$1001, 'customers'!$B$1:$B$1001, ,0)</f>
        <v>Ferrell Ferber</v>
      </c>
      <c r="G12" s="2" t="str">
        <f>IF(_xlfn.XLOOKUP(C12, 'customers'!$A$1:$A$1001, 'customers'!$C$1:$C$1001, , 0)=0, "", _xlfn.XLOOKUP(C12, 'customers'!$A$1:$A$1001, 'customers'!$C$1:$C$1001, , 0))</f>
        <v>fferbera@businesswire.com</v>
      </c>
      <c r="H12" s="2" t="str">
        <f>_xlfn.XLOOKUP(C12, 'customers'!$A$1:$A$1001, 'customers'!G11:G1011,,0)</f>
        <v>Ireland</v>
      </c>
      <c r="I12" s="3" t="str">
        <f>_xlfn.XLOOKUP(D12, products!$A$1:$A$49, products!$B$1:$B$49, , 0)</f>
        <v>Ara</v>
      </c>
      <c r="J12" s="3" t="str">
        <f>_xlfn.XLOOKUP(D12, products!$A$1:$A$49, products!$C$1:$C$49,,0)</f>
        <v>D</v>
      </c>
      <c r="K12" s="6">
        <f>_xlfn.XLOOKUP(D12, products!$A$1:$A$49, products!$D$1:$D$49,,0)</f>
        <v>1</v>
      </c>
      <c r="L12" s="7">
        <f>_xlfn.XLOOKUP(D12, products!$A$1:$A$49, products!$E$1:$E$49,,0)</f>
        <v>9.9499999999999993</v>
      </c>
      <c r="M12" s="7">
        <f t="shared" si="0"/>
        <v>39.799999999999997</v>
      </c>
      <c r="N12" s="3" t="str">
        <f t="shared" si="1"/>
        <v>Arabica</v>
      </c>
      <c r="O12" s="3" t="str">
        <f t="shared" si="2"/>
        <v>Dark</v>
      </c>
    </row>
    <row r="13" spans="1:15" x14ac:dyDescent="0.3">
      <c r="A13" s="2" t="s">
        <v>553</v>
      </c>
      <c r="B13" s="5">
        <v>44132</v>
      </c>
      <c r="C13" s="2" t="s">
        <v>554</v>
      </c>
      <c r="D13" s="3" t="s">
        <v>6148</v>
      </c>
      <c r="E13" s="2">
        <v>5</v>
      </c>
      <c r="F13" s="2" t="str">
        <f>_xlfn.XLOOKUP(C13, 'customers'!$A$1:$A$1001, 'customers'!$B$1:$B$1001, ,0)</f>
        <v>Duky Phizackerly</v>
      </c>
      <c r="G13" s="2" t="str">
        <f>IF(_xlfn.XLOOKUP(C13, 'customers'!$A$1:$A$1001, 'customers'!$C$1:$C$1001, , 0)=0, "", _xlfn.XLOOKUP(C13, 'customers'!$A$1:$A$1001, 'customers'!$C$1:$C$1001, , 0))</f>
        <v>dphizackerlyb@utexas.edu</v>
      </c>
      <c r="H13" s="2" t="str">
        <f>_xlfn.XLOOKUP(C13, 'customers'!$A$1:$A$1001, 'customers'!G12:G1012,,0)</f>
        <v>United States</v>
      </c>
      <c r="I13" s="3" t="str">
        <f>_xlfn.XLOOKUP(D13, products!$A$1:$A$49, products!$B$1:$B$49, , 0)</f>
        <v>Exc</v>
      </c>
      <c r="J13" s="3" t="str">
        <f>_xlfn.XLOOKUP(D13, products!$A$1:$A$49, products!$C$1:$C$49,,0)</f>
        <v>L</v>
      </c>
      <c r="K13" s="6">
        <f>_xlfn.XLOOKUP(D13, products!$A$1:$A$49, products!$D$1:$D$49,,0)</f>
        <v>2.5</v>
      </c>
      <c r="L13" s="7">
        <f>_xlfn.XLOOKUP(D13, products!$A$1:$A$49, products!$E$1:$E$49,,0)</f>
        <v>34.154999999999994</v>
      </c>
      <c r="M13" s="7">
        <f t="shared" si="0"/>
        <v>170.77499999999998</v>
      </c>
      <c r="N13" s="3" t="str">
        <f t="shared" si="1"/>
        <v>Excelsa</v>
      </c>
      <c r="O13" s="3" t="str">
        <f t="shared" si="2"/>
        <v>Lite</v>
      </c>
    </row>
    <row r="14" spans="1:15" x14ac:dyDescent="0.3">
      <c r="A14" s="2" t="s">
        <v>559</v>
      </c>
      <c r="B14" s="5">
        <v>44744</v>
      </c>
      <c r="C14" s="2" t="s">
        <v>560</v>
      </c>
      <c r="D14" s="3" t="s">
        <v>6138</v>
      </c>
      <c r="E14" s="2">
        <v>5</v>
      </c>
      <c r="F14" s="2" t="str">
        <f>_xlfn.XLOOKUP(C14, 'customers'!$A$1:$A$1001, 'customers'!$B$1:$B$1001, ,0)</f>
        <v>Rosaleen Scholar</v>
      </c>
      <c r="G14" s="2" t="str">
        <f>IF(_xlfn.XLOOKUP(C14, 'customers'!$A$1:$A$1001, 'customers'!$C$1:$C$1001, , 0)=0, "", _xlfn.XLOOKUP(C14, 'customers'!$A$1:$A$1001, 'customers'!$C$1:$C$1001, , 0))</f>
        <v>rscholarc@nyu.edu</v>
      </c>
      <c r="H14" s="2" t="str">
        <f>_xlfn.XLOOKUP(C14, 'customers'!$A$1:$A$1001, 'customers'!G13:G1013,,0)</f>
        <v>United States</v>
      </c>
      <c r="I14" s="3" t="str">
        <f>_xlfn.XLOOKUP(D14, products!$A$1:$A$49, products!$B$1:$B$49, , 0)</f>
        <v>Rob</v>
      </c>
      <c r="J14" s="3" t="str">
        <f>_xlfn.XLOOKUP(D14, products!$A$1:$A$49, products!$C$1:$C$49,,0)</f>
        <v>M</v>
      </c>
      <c r="K14" s="6">
        <f>_xlfn.XLOOKUP(D14, products!$A$1:$A$49, products!$D$1:$D$49,,0)</f>
        <v>1</v>
      </c>
      <c r="L14" s="7">
        <f>_xlfn.XLOOKUP(D14, products!$A$1:$A$49, products!$E$1:$E$49,,0)</f>
        <v>9.9499999999999993</v>
      </c>
      <c r="M14" s="7">
        <f t="shared" si="0"/>
        <v>49.75</v>
      </c>
      <c r="N14" s="3" t="str">
        <f t="shared" si="1"/>
        <v>Robusta</v>
      </c>
      <c r="O14" s="3" t="str">
        <f t="shared" si="2"/>
        <v>Medium</v>
      </c>
    </row>
    <row r="15" spans="1:15" x14ac:dyDescent="0.3">
      <c r="A15" s="2" t="s">
        <v>565</v>
      </c>
      <c r="B15" s="5">
        <v>43973</v>
      </c>
      <c r="C15" s="2" t="s">
        <v>566</v>
      </c>
      <c r="D15" s="3" t="s">
        <v>6149</v>
      </c>
      <c r="E15" s="2">
        <v>2</v>
      </c>
      <c r="F15" s="2" t="str">
        <f>_xlfn.XLOOKUP(C15, 'customers'!$A$1:$A$1001, 'customers'!$B$1:$B$1001, ,0)</f>
        <v>Terence Vanyutin</v>
      </c>
      <c r="G15" s="2" t="str">
        <f>IF(_xlfn.XLOOKUP(C15, 'customers'!$A$1:$A$1001, 'customers'!$C$1:$C$1001, , 0)=0, "", _xlfn.XLOOKUP(C15, 'customers'!$A$1:$A$1001, 'customers'!$C$1:$C$1001, , 0))</f>
        <v>tvanyutind@wix.com</v>
      </c>
      <c r="H15" s="2" t="str">
        <f>_xlfn.XLOOKUP(C15, 'customers'!$A$1:$A$1001, 'customers'!G14:G1014,,0)</f>
        <v>United States</v>
      </c>
      <c r="I15" s="3" t="str">
        <f>_xlfn.XLOOKUP(D15, products!$A$1:$A$49, products!$B$1:$B$49, , 0)</f>
        <v>Rob</v>
      </c>
      <c r="J15" s="3" t="str">
        <f>_xlfn.XLOOKUP(D15, products!$A$1:$A$49, products!$C$1:$C$49,,0)</f>
        <v>D</v>
      </c>
      <c r="K15" s="6">
        <f>_xlfn.XLOOKUP(D15, products!$A$1:$A$49, products!$D$1:$D$49,,0)</f>
        <v>2.5</v>
      </c>
      <c r="L15" s="7">
        <f>_xlfn.XLOOKUP(D15, products!$A$1:$A$49, products!$E$1:$E$49,,0)</f>
        <v>20.584999999999997</v>
      </c>
      <c r="M15" s="7">
        <f t="shared" si="0"/>
        <v>41.169999999999995</v>
      </c>
      <c r="N15" s="3" t="str">
        <f t="shared" si="1"/>
        <v>Robusta</v>
      </c>
      <c r="O15" s="3" t="str">
        <f t="shared" si="2"/>
        <v>Dark</v>
      </c>
    </row>
    <row r="16" spans="1:15" x14ac:dyDescent="0.3">
      <c r="A16" s="2" t="s">
        <v>570</v>
      </c>
      <c r="B16" s="5">
        <v>44656</v>
      </c>
      <c r="C16" s="2" t="s">
        <v>571</v>
      </c>
      <c r="D16" s="3" t="s">
        <v>6150</v>
      </c>
      <c r="E16" s="2">
        <v>3</v>
      </c>
      <c r="F16" s="2" t="str">
        <f>_xlfn.XLOOKUP(C16, 'customers'!$A$1:$A$1001, 'customers'!$B$1:$B$1001, ,0)</f>
        <v>Patrice Trobe</v>
      </c>
      <c r="G16" s="2" t="str">
        <f>IF(_xlfn.XLOOKUP(C16, 'customers'!$A$1:$A$1001, 'customers'!$C$1:$C$1001, , 0)=0, "", _xlfn.XLOOKUP(C16, 'customers'!$A$1:$A$1001, 'customers'!$C$1:$C$1001, , 0))</f>
        <v>ptrobee@wunderground.com</v>
      </c>
      <c r="H16" s="2" t="str">
        <f>_xlfn.XLOOKUP(C16, 'customers'!$A$1:$A$1001, 'customers'!G15:G1015,,0)</f>
        <v>Ireland</v>
      </c>
      <c r="I16" s="3" t="str">
        <f>_xlfn.XLOOKUP(D16, products!$A$1:$A$49, products!$B$1:$B$49, , 0)</f>
        <v>Lib</v>
      </c>
      <c r="J16" s="3" t="str">
        <f>_xlfn.XLOOKUP(D16, products!$A$1:$A$49, products!$C$1:$C$49,,0)</f>
        <v>D</v>
      </c>
      <c r="K16" s="6">
        <f>_xlfn.XLOOKUP(D16, products!$A$1:$A$49, products!$D$1:$D$49,,0)</f>
        <v>0.2</v>
      </c>
      <c r="L16" s="7">
        <f>_xlfn.XLOOKUP(D16, products!$A$1:$A$49, products!$E$1:$E$49,,0)</f>
        <v>3.8849999999999998</v>
      </c>
      <c r="M16" s="7">
        <f t="shared" si="0"/>
        <v>11.654999999999999</v>
      </c>
      <c r="N16" s="3" t="str">
        <f t="shared" si="1"/>
        <v>Liberica</v>
      </c>
      <c r="O16" s="3" t="str">
        <f t="shared" si="2"/>
        <v>Dark</v>
      </c>
    </row>
    <row r="17" spans="1:15" x14ac:dyDescent="0.3">
      <c r="A17" s="2" t="s">
        <v>576</v>
      </c>
      <c r="B17" s="5">
        <v>44719</v>
      </c>
      <c r="C17" s="2" t="s">
        <v>577</v>
      </c>
      <c r="D17" s="3" t="s">
        <v>6151</v>
      </c>
      <c r="E17" s="2">
        <v>5</v>
      </c>
      <c r="F17" s="2" t="str">
        <f>_xlfn.XLOOKUP(C17, 'customers'!$A$1:$A$1001, 'customers'!$B$1:$B$1001, ,0)</f>
        <v>Llywellyn Oscroft</v>
      </c>
      <c r="G17" s="2" t="str">
        <f>IF(_xlfn.XLOOKUP(C17, 'customers'!$A$1:$A$1001, 'customers'!$C$1:$C$1001, , 0)=0, "", _xlfn.XLOOKUP(C17, 'customers'!$A$1:$A$1001, 'customers'!$C$1:$C$1001, , 0))</f>
        <v>loscroftf@ebay.co.uk</v>
      </c>
      <c r="H17" s="2" t="str">
        <f>_xlfn.XLOOKUP(C17, 'customers'!$A$1:$A$1001, 'customers'!G16:G1016,,0)</f>
        <v>United States</v>
      </c>
      <c r="I17" s="3" t="str">
        <f>_xlfn.XLOOKUP(D17, products!$A$1:$A$49, products!$B$1:$B$49, , 0)</f>
        <v>Rob</v>
      </c>
      <c r="J17" s="3" t="str">
        <f>_xlfn.XLOOKUP(D17, products!$A$1:$A$49, products!$C$1:$C$49,,0)</f>
        <v>M</v>
      </c>
      <c r="K17" s="6">
        <f>_xlfn.XLOOKUP(D17, products!$A$1:$A$49, products!$D$1:$D$49,,0)</f>
        <v>2.5</v>
      </c>
      <c r="L17" s="7">
        <f>_xlfn.XLOOKUP(D17, products!$A$1:$A$49, products!$E$1:$E$49,,0)</f>
        <v>22.884999999999998</v>
      </c>
      <c r="M17" s="7">
        <f t="shared" si="0"/>
        <v>114.42499999999998</v>
      </c>
      <c r="N17" s="3" t="str">
        <f t="shared" si="1"/>
        <v>Robusta</v>
      </c>
      <c r="O17" s="3" t="str">
        <f t="shared" si="2"/>
        <v>Medium</v>
      </c>
    </row>
    <row r="18" spans="1:15" x14ac:dyDescent="0.3">
      <c r="A18" s="2" t="s">
        <v>581</v>
      </c>
      <c r="B18" s="5">
        <v>43544</v>
      </c>
      <c r="C18" s="2" t="s">
        <v>582</v>
      </c>
      <c r="D18" s="3" t="s">
        <v>6152</v>
      </c>
      <c r="E18" s="2">
        <v>6</v>
      </c>
      <c r="F18" s="2" t="str">
        <f>_xlfn.XLOOKUP(C18, 'customers'!$A$1:$A$1001, 'customers'!$B$1:$B$1001, ,0)</f>
        <v>Minni Alabaster</v>
      </c>
      <c r="G18" s="2" t="str">
        <f>IF(_xlfn.XLOOKUP(C18, 'customers'!$A$1:$A$1001, 'customers'!$C$1:$C$1001, , 0)=0, "", _xlfn.XLOOKUP(C18, 'customers'!$A$1:$A$1001, 'customers'!$C$1:$C$1001, , 0))</f>
        <v>malabasterg@hexun.com</v>
      </c>
      <c r="H18" s="2" t="str">
        <f>_xlfn.XLOOKUP(C18, 'customers'!$A$1:$A$1001, 'customers'!G17:G1017,,0)</f>
        <v>Ireland</v>
      </c>
      <c r="I18" s="3" t="str">
        <f>_xlfn.XLOOKUP(D18, products!$A$1:$A$49, products!$B$1:$B$49, , 0)</f>
        <v>Ara</v>
      </c>
      <c r="J18" s="3" t="str">
        <f>_xlfn.XLOOKUP(D18, products!$A$1:$A$49, products!$C$1:$C$49,,0)</f>
        <v>M</v>
      </c>
      <c r="K18" s="6">
        <f>_xlfn.XLOOKUP(D18, products!$A$1:$A$49, products!$D$1:$D$49,,0)</f>
        <v>0.2</v>
      </c>
      <c r="L18" s="7">
        <f>_xlfn.XLOOKUP(D18, products!$A$1:$A$49, products!$E$1:$E$49,,0)</f>
        <v>3.375</v>
      </c>
      <c r="M18" s="7">
        <f t="shared" si="0"/>
        <v>20.25</v>
      </c>
      <c r="N18" s="3" t="str">
        <f t="shared" si="1"/>
        <v>Arabica</v>
      </c>
      <c r="O18" s="3" t="str">
        <f t="shared" si="2"/>
        <v>Medium</v>
      </c>
    </row>
    <row r="19" spans="1:15" x14ac:dyDescent="0.3">
      <c r="A19" s="2" t="s">
        <v>587</v>
      </c>
      <c r="B19" s="5">
        <v>43757</v>
      </c>
      <c r="C19" s="2" t="s">
        <v>588</v>
      </c>
      <c r="D19" s="3" t="s">
        <v>6140</v>
      </c>
      <c r="E19" s="2">
        <v>6</v>
      </c>
      <c r="F19" s="2" t="str">
        <f>_xlfn.XLOOKUP(C19, 'customers'!$A$1:$A$1001, 'customers'!$B$1:$B$1001, ,0)</f>
        <v>Rhianon Broxup</v>
      </c>
      <c r="G19" s="2" t="str">
        <f>IF(_xlfn.XLOOKUP(C19, 'customers'!$A$1:$A$1001, 'customers'!$C$1:$C$1001, , 0)=0, "", _xlfn.XLOOKUP(C19, 'customers'!$A$1:$A$1001, 'customers'!$C$1:$C$1001, , 0))</f>
        <v>rbroxuph@jimdo.com</v>
      </c>
      <c r="H19" s="2" t="str">
        <f>_xlfn.XLOOKUP(C19, 'customers'!$A$1:$A$1001, 'customers'!G18:G1018,,0)</f>
        <v>United Kingdom</v>
      </c>
      <c r="I19" s="3" t="str">
        <f>_xlfn.XLOOKUP(D19, products!$A$1:$A$49, products!$B$1:$B$49, , 0)</f>
        <v>Ara</v>
      </c>
      <c r="J19" s="3" t="str">
        <f>_xlfn.XLOOKUP(D19, products!$A$1:$A$49, products!$C$1:$C$49,,0)</f>
        <v>L</v>
      </c>
      <c r="K19" s="6">
        <f>_xlfn.XLOOKUP(D19, products!$A$1:$A$49, products!$D$1:$D$49,,0)</f>
        <v>1</v>
      </c>
      <c r="L19" s="7">
        <f>_xlfn.XLOOKUP(D19, products!$A$1:$A$49, products!$E$1:$E$49,,0)</f>
        <v>12.95</v>
      </c>
      <c r="M19" s="7">
        <f t="shared" si="0"/>
        <v>77.699999999999989</v>
      </c>
      <c r="N19" s="3" t="str">
        <f t="shared" si="1"/>
        <v>Arabica</v>
      </c>
      <c r="O19" s="3" t="str">
        <f t="shared" si="2"/>
        <v>Lite</v>
      </c>
    </row>
    <row r="20" spans="1:15" x14ac:dyDescent="0.3">
      <c r="A20" s="2" t="s">
        <v>593</v>
      </c>
      <c r="B20" s="5">
        <v>43629</v>
      </c>
      <c r="C20" s="2" t="s">
        <v>594</v>
      </c>
      <c r="D20" s="3" t="s">
        <v>6149</v>
      </c>
      <c r="E20" s="2">
        <v>4</v>
      </c>
      <c r="F20" s="2" t="str">
        <f>_xlfn.XLOOKUP(C20, 'customers'!$A$1:$A$1001, 'customers'!$B$1:$B$1001, ,0)</f>
        <v>Pall Redford</v>
      </c>
      <c r="G20" s="2" t="str">
        <f>IF(_xlfn.XLOOKUP(C20, 'customers'!$A$1:$A$1001, 'customers'!$C$1:$C$1001, , 0)=0, "", _xlfn.XLOOKUP(C20, 'customers'!$A$1:$A$1001, 'customers'!$C$1:$C$1001, , 0))</f>
        <v>predfordi@ow.ly</v>
      </c>
      <c r="H20" s="2" t="str">
        <f>_xlfn.XLOOKUP(C20, 'customers'!$A$1:$A$1001, 'customers'!G19:G1019,,0)</f>
        <v>United States</v>
      </c>
      <c r="I20" s="3" t="str">
        <f>_xlfn.XLOOKUP(D20, products!$A$1:$A$49, products!$B$1:$B$49, , 0)</f>
        <v>Rob</v>
      </c>
      <c r="J20" s="3" t="str">
        <f>_xlfn.XLOOKUP(D20, products!$A$1:$A$49, products!$C$1:$C$49,,0)</f>
        <v>D</v>
      </c>
      <c r="K20" s="6">
        <f>_xlfn.XLOOKUP(D20, products!$A$1:$A$49, products!$D$1:$D$49,,0)</f>
        <v>2.5</v>
      </c>
      <c r="L20" s="7">
        <f>_xlfn.XLOOKUP(D20, products!$A$1:$A$49, products!$E$1:$E$49,,0)</f>
        <v>20.584999999999997</v>
      </c>
      <c r="M20" s="7">
        <f t="shared" si="0"/>
        <v>82.339999999999989</v>
      </c>
      <c r="N20" s="3" t="str">
        <f t="shared" si="1"/>
        <v>Robusta</v>
      </c>
      <c r="O20" s="3" t="str">
        <f t="shared" si="2"/>
        <v>Dark</v>
      </c>
    </row>
    <row r="21" spans="1:15" x14ac:dyDescent="0.3">
      <c r="A21" s="2" t="s">
        <v>598</v>
      </c>
      <c r="B21" s="5">
        <v>44169</v>
      </c>
      <c r="C21" s="2" t="s">
        <v>599</v>
      </c>
      <c r="D21" s="3" t="s">
        <v>6152</v>
      </c>
      <c r="E21" s="2">
        <v>5</v>
      </c>
      <c r="F21" s="2" t="str">
        <f>_xlfn.XLOOKUP(C21, 'customers'!$A$1:$A$1001, 'customers'!$B$1:$B$1001, ,0)</f>
        <v>Aurea Corradino</v>
      </c>
      <c r="G21" s="2" t="str">
        <f>IF(_xlfn.XLOOKUP(C21, 'customers'!$A$1:$A$1001, 'customers'!$C$1:$C$1001, , 0)=0, "", _xlfn.XLOOKUP(C21, 'customers'!$A$1:$A$1001, 'customers'!$C$1:$C$1001, , 0))</f>
        <v>acorradinoj@harvard.edu</v>
      </c>
      <c r="H21" s="2" t="str">
        <f>_xlfn.XLOOKUP(C21, 'customers'!$A$1:$A$1001, 'customers'!G20:G1020,,0)</f>
        <v>United States</v>
      </c>
      <c r="I21" s="3" t="str">
        <f>_xlfn.XLOOKUP(D21, products!$A$1:$A$49, products!$B$1:$B$49, , 0)</f>
        <v>Ara</v>
      </c>
      <c r="J21" s="3" t="str">
        <f>_xlfn.XLOOKUP(D21, products!$A$1:$A$49, products!$C$1:$C$49,,0)</f>
        <v>M</v>
      </c>
      <c r="K21" s="6">
        <f>_xlfn.XLOOKUP(D21, products!$A$1:$A$49, products!$D$1:$D$49,,0)</f>
        <v>0.2</v>
      </c>
      <c r="L21" s="7">
        <f>_xlfn.XLOOKUP(D21, products!$A$1:$A$49, products!$E$1:$E$49,,0)</f>
        <v>3.375</v>
      </c>
      <c r="M21" s="7">
        <f t="shared" si="0"/>
        <v>16.875</v>
      </c>
      <c r="N21" s="3" t="str">
        <f t="shared" si="1"/>
        <v>Arabica</v>
      </c>
      <c r="O21" s="3" t="str">
        <f t="shared" si="2"/>
        <v>Medium</v>
      </c>
    </row>
    <row r="22" spans="1:15" x14ac:dyDescent="0.3">
      <c r="A22" s="2" t="s">
        <v>598</v>
      </c>
      <c r="B22" s="5">
        <v>44169</v>
      </c>
      <c r="C22" s="2" t="s">
        <v>599</v>
      </c>
      <c r="D22" s="3" t="s">
        <v>6153</v>
      </c>
      <c r="E22" s="2">
        <v>4</v>
      </c>
      <c r="F22" s="2" t="str">
        <f>_xlfn.XLOOKUP(C22, 'customers'!$A$1:$A$1001, 'customers'!$B$1:$B$1001, ,0)</f>
        <v>Aurea Corradino</v>
      </c>
      <c r="G22" s="2" t="str">
        <f>IF(_xlfn.XLOOKUP(C22, 'customers'!$A$1:$A$1001, 'customers'!$C$1:$C$1001, , 0)=0, "", _xlfn.XLOOKUP(C22, 'customers'!$A$1:$A$1001, 'customers'!$C$1:$C$1001, , 0))</f>
        <v>acorradinoj@harvard.edu</v>
      </c>
      <c r="H22" s="2" t="str">
        <f>_xlfn.XLOOKUP(C22, 'customers'!$A$1:$A$1001, 'customers'!G21:G1021,,0)</f>
        <v>United States</v>
      </c>
      <c r="I22" s="3" t="str">
        <f>_xlfn.XLOOKUP(D22, products!$A$1:$A$49, products!$B$1:$B$49, , 0)</f>
        <v>Exc</v>
      </c>
      <c r="J22" s="3" t="str">
        <f>_xlfn.XLOOKUP(D22, products!$A$1:$A$49, products!$C$1:$C$49,,0)</f>
        <v>D</v>
      </c>
      <c r="K22" s="6">
        <f>_xlfn.XLOOKUP(D22, products!$A$1:$A$49, products!$D$1:$D$49,,0)</f>
        <v>0.2</v>
      </c>
      <c r="L22" s="7">
        <f>_xlfn.XLOOKUP(D22, products!$A$1:$A$49, products!$E$1:$E$49,,0)</f>
        <v>3.645</v>
      </c>
      <c r="M22" s="7">
        <f t="shared" si="0"/>
        <v>14.58</v>
      </c>
      <c r="N22" s="3" t="str">
        <f t="shared" si="1"/>
        <v>Excelsa</v>
      </c>
      <c r="O22" s="3" t="str">
        <f t="shared" si="2"/>
        <v>Dark</v>
      </c>
    </row>
    <row r="23" spans="1:15" x14ac:dyDescent="0.3">
      <c r="A23" s="2" t="s">
        <v>608</v>
      </c>
      <c r="B23" s="5">
        <v>44169</v>
      </c>
      <c r="C23" s="2" t="s">
        <v>609</v>
      </c>
      <c r="D23" s="3" t="s">
        <v>6154</v>
      </c>
      <c r="E23" s="2">
        <v>6</v>
      </c>
      <c r="F23" s="2" t="str">
        <f>_xlfn.XLOOKUP(C23, 'customers'!$A$1:$A$1001, 'customers'!$B$1:$B$1001, ,0)</f>
        <v>Avrit Davidowsky</v>
      </c>
      <c r="G23" s="2" t="str">
        <f>IF(_xlfn.XLOOKUP(C23, 'customers'!$A$1:$A$1001, 'customers'!$C$1:$C$1001, , 0)=0, "", _xlfn.XLOOKUP(C23, 'customers'!$A$1:$A$1001, 'customers'!$C$1:$C$1001, , 0))</f>
        <v>adavidowskyl@netvibes.com</v>
      </c>
      <c r="H23" s="2" t="str">
        <f>_xlfn.XLOOKUP(C23, 'customers'!$A$1:$A$1001, 'customers'!G22:G1022,,0)</f>
        <v>United States</v>
      </c>
      <c r="I23" s="3" t="str">
        <f>_xlfn.XLOOKUP(D23, products!$A$1:$A$49, products!$B$1:$B$49, , 0)</f>
        <v>Ara</v>
      </c>
      <c r="J23" s="3" t="str">
        <f>_xlfn.XLOOKUP(D23, products!$A$1:$A$49, products!$C$1:$C$49,,0)</f>
        <v>D</v>
      </c>
      <c r="K23" s="6">
        <f>_xlfn.XLOOKUP(D23, products!$A$1:$A$49, products!$D$1:$D$49,,0)</f>
        <v>0.2</v>
      </c>
      <c r="L23" s="7">
        <f>_xlfn.XLOOKUP(D23, products!$A$1:$A$49, products!$E$1:$E$49,,0)</f>
        <v>2.9849999999999999</v>
      </c>
      <c r="M23" s="7">
        <f t="shared" si="0"/>
        <v>17.91</v>
      </c>
      <c r="N23" s="3" t="str">
        <f t="shared" si="1"/>
        <v>Arabica</v>
      </c>
      <c r="O23" s="3" t="str">
        <f t="shared" si="2"/>
        <v>Dark</v>
      </c>
    </row>
    <row r="24" spans="1:15" x14ac:dyDescent="0.3">
      <c r="A24" s="2" t="s">
        <v>614</v>
      </c>
      <c r="B24" s="5">
        <v>44218</v>
      </c>
      <c r="C24" s="2" t="s">
        <v>615</v>
      </c>
      <c r="D24" s="3" t="s">
        <v>6151</v>
      </c>
      <c r="E24" s="2">
        <v>4</v>
      </c>
      <c r="F24" s="2" t="str">
        <f>_xlfn.XLOOKUP(C24, 'customers'!$A$1:$A$1001, 'customers'!$B$1:$B$1001, ,0)</f>
        <v>Annabel Antuk</v>
      </c>
      <c r="G24" s="2" t="str">
        <f>IF(_xlfn.XLOOKUP(C24, 'customers'!$A$1:$A$1001, 'customers'!$C$1:$C$1001, , 0)=0, "", _xlfn.XLOOKUP(C24, 'customers'!$A$1:$A$1001, 'customers'!$C$1:$C$1001, , 0))</f>
        <v>aantukm@kickstarter.com</v>
      </c>
      <c r="H24" s="2" t="str">
        <f>_xlfn.XLOOKUP(C24, 'customers'!$A$1:$A$1001, 'customers'!G23:G1023,,0)</f>
        <v>United States</v>
      </c>
      <c r="I24" s="3" t="str">
        <f>_xlfn.XLOOKUP(D24, products!$A$1:$A$49, products!$B$1:$B$49, , 0)</f>
        <v>Rob</v>
      </c>
      <c r="J24" s="3" t="str">
        <f>_xlfn.XLOOKUP(D24, products!$A$1:$A$49, products!$C$1:$C$49,,0)</f>
        <v>M</v>
      </c>
      <c r="K24" s="6">
        <f>_xlfn.XLOOKUP(D24, products!$A$1:$A$49, products!$D$1:$D$49,,0)</f>
        <v>2.5</v>
      </c>
      <c r="L24" s="7">
        <f>_xlfn.XLOOKUP(D24, products!$A$1:$A$49, products!$E$1:$E$49,,0)</f>
        <v>22.884999999999998</v>
      </c>
      <c r="M24" s="7">
        <f t="shared" si="0"/>
        <v>91.539999999999992</v>
      </c>
      <c r="N24" s="3" t="str">
        <f t="shared" si="1"/>
        <v>Robusta</v>
      </c>
      <c r="O24" s="3" t="str">
        <f t="shared" si="2"/>
        <v>Medium</v>
      </c>
    </row>
    <row r="25" spans="1:15" x14ac:dyDescent="0.3">
      <c r="A25" s="2" t="s">
        <v>620</v>
      </c>
      <c r="B25" s="5">
        <v>44603</v>
      </c>
      <c r="C25" s="2" t="s">
        <v>621</v>
      </c>
      <c r="D25" s="3" t="s">
        <v>6154</v>
      </c>
      <c r="E25" s="2">
        <v>4</v>
      </c>
      <c r="F25" s="2" t="str">
        <f>_xlfn.XLOOKUP(C25, 'customers'!$A$1:$A$1001, 'customers'!$B$1:$B$1001, ,0)</f>
        <v>Iorgo Kleinert</v>
      </c>
      <c r="G25" s="2" t="str">
        <f>IF(_xlfn.XLOOKUP(C25, 'customers'!$A$1:$A$1001, 'customers'!$C$1:$C$1001, , 0)=0, "", _xlfn.XLOOKUP(C25, 'customers'!$A$1:$A$1001, 'customers'!$C$1:$C$1001, , 0))</f>
        <v>ikleinertn@timesonline.co.uk</v>
      </c>
      <c r="H25" s="2" t="str">
        <f>_xlfn.XLOOKUP(C25, 'customers'!$A$1:$A$1001, 'customers'!G24:G1024,,0)</f>
        <v>United States</v>
      </c>
      <c r="I25" s="3" t="str">
        <f>_xlfn.XLOOKUP(D25, products!$A$1:$A$49, products!$B$1:$B$49, , 0)</f>
        <v>Ara</v>
      </c>
      <c r="J25" s="3" t="str">
        <f>_xlfn.XLOOKUP(D25, products!$A$1:$A$49, products!$C$1:$C$49,,0)</f>
        <v>D</v>
      </c>
      <c r="K25" s="6">
        <f>_xlfn.XLOOKUP(D25, products!$A$1:$A$49, products!$D$1:$D$49,,0)</f>
        <v>0.2</v>
      </c>
      <c r="L25" s="7">
        <f>_xlfn.XLOOKUP(D25, products!$A$1:$A$49, products!$E$1:$E$49,,0)</f>
        <v>2.9849999999999999</v>
      </c>
      <c r="M25" s="7">
        <f t="shared" si="0"/>
        <v>11.94</v>
      </c>
      <c r="N25" s="3" t="str">
        <f t="shared" si="1"/>
        <v>Arabica</v>
      </c>
      <c r="O25" s="3" t="str">
        <f t="shared" si="2"/>
        <v>Dark</v>
      </c>
    </row>
    <row r="26" spans="1:15" x14ac:dyDescent="0.3">
      <c r="A26" s="2" t="s">
        <v>626</v>
      </c>
      <c r="B26" s="5">
        <v>44454</v>
      </c>
      <c r="C26" s="2" t="s">
        <v>627</v>
      </c>
      <c r="D26" s="3" t="s">
        <v>6155</v>
      </c>
      <c r="E26" s="2">
        <v>1</v>
      </c>
      <c r="F26" s="2" t="str">
        <f>_xlfn.XLOOKUP(C26, 'customers'!$A$1:$A$1001, 'customers'!$B$1:$B$1001, ,0)</f>
        <v>Chrisy Blofeld</v>
      </c>
      <c r="G26" s="2" t="str">
        <f>IF(_xlfn.XLOOKUP(C26, 'customers'!$A$1:$A$1001, 'customers'!$C$1:$C$1001, , 0)=0, "", _xlfn.XLOOKUP(C26, 'customers'!$A$1:$A$1001, 'customers'!$C$1:$C$1001, , 0))</f>
        <v>cblofeldo@amazon.co.uk</v>
      </c>
      <c r="H26" s="2" t="str">
        <f>_xlfn.XLOOKUP(C26, 'customers'!$A$1:$A$1001, 'customers'!G25:G1025,,0)</f>
        <v>United States</v>
      </c>
      <c r="I26" s="3" t="str">
        <f>_xlfn.XLOOKUP(D26, products!$A$1:$A$49, products!$B$1:$B$49, , 0)</f>
        <v>Ara</v>
      </c>
      <c r="J26" s="3" t="str">
        <f>_xlfn.XLOOKUP(D26, products!$A$1:$A$49, products!$C$1:$C$49,,0)</f>
        <v>M</v>
      </c>
      <c r="K26" s="6">
        <f>_xlfn.XLOOKUP(D26, products!$A$1:$A$49, products!$D$1:$D$49,,0)</f>
        <v>1</v>
      </c>
      <c r="L26" s="7">
        <f>_xlfn.XLOOKUP(D26, products!$A$1:$A$49, products!$E$1:$E$49,,0)</f>
        <v>11.25</v>
      </c>
      <c r="M26" s="7">
        <f t="shared" si="0"/>
        <v>11.25</v>
      </c>
      <c r="N26" s="3" t="str">
        <f t="shared" si="1"/>
        <v>Arabica</v>
      </c>
      <c r="O26" s="3" t="str">
        <f t="shared" si="2"/>
        <v>Medium</v>
      </c>
    </row>
    <row r="27" spans="1:15" x14ac:dyDescent="0.3">
      <c r="A27" s="2" t="s">
        <v>632</v>
      </c>
      <c r="B27" s="5">
        <v>44128</v>
      </c>
      <c r="C27" s="2" t="s">
        <v>633</v>
      </c>
      <c r="D27" s="3" t="s">
        <v>6156</v>
      </c>
      <c r="E27" s="2">
        <v>3</v>
      </c>
      <c r="F27" s="2" t="str">
        <f>_xlfn.XLOOKUP(C27, 'customers'!$A$1:$A$1001, 'customers'!$B$1:$B$1001, ,0)</f>
        <v>Culley Farris</v>
      </c>
      <c r="G27" s="2" t="str">
        <f>IF(_xlfn.XLOOKUP(C27, 'customers'!$A$1:$A$1001, 'customers'!$C$1:$C$1001, , 0)=0, "", _xlfn.XLOOKUP(C27, 'customers'!$A$1:$A$1001, 'customers'!$C$1:$C$1001, , 0))</f>
        <v/>
      </c>
      <c r="H27" s="2" t="str">
        <f>_xlfn.XLOOKUP(C27, 'customers'!$A$1:$A$1001, 'customers'!G26:G1026,,0)</f>
        <v>United States</v>
      </c>
      <c r="I27" s="3" t="str">
        <f>_xlfn.XLOOKUP(D27, products!$A$1:$A$49, products!$B$1:$B$49, , 0)</f>
        <v>Exc</v>
      </c>
      <c r="J27" s="3" t="str">
        <f>_xlfn.XLOOKUP(D27, products!$A$1:$A$49, products!$C$1:$C$49,,0)</f>
        <v>M</v>
      </c>
      <c r="K27" s="6">
        <f>_xlfn.XLOOKUP(D27, products!$A$1:$A$49, products!$D$1:$D$49,,0)</f>
        <v>0.2</v>
      </c>
      <c r="L27" s="7">
        <f>_xlfn.XLOOKUP(D27, products!$A$1:$A$49, products!$E$1:$E$49,,0)</f>
        <v>4.125</v>
      </c>
      <c r="M27" s="7">
        <f t="shared" si="0"/>
        <v>12.375</v>
      </c>
      <c r="N27" s="3" t="str">
        <f t="shared" si="1"/>
        <v>Excelsa</v>
      </c>
      <c r="O27" s="3" t="str">
        <f t="shared" si="2"/>
        <v>Medium</v>
      </c>
    </row>
    <row r="28" spans="1:15" x14ac:dyDescent="0.3">
      <c r="A28" s="2" t="s">
        <v>637</v>
      </c>
      <c r="B28" s="5">
        <v>43516</v>
      </c>
      <c r="C28" s="2" t="s">
        <v>638</v>
      </c>
      <c r="D28" s="3" t="s">
        <v>6157</v>
      </c>
      <c r="E28" s="2">
        <v>4</v>
      </c>
      <c r="F28" s="2" t="str">
        <f>_xlfn.XLOOKUP(C28, 'customers'!$A$1:$A$1001, 'customers'!$B$1:$B$1001, ,0)</f>
        <v>Selene Shales</v>
      </c>
      <c r="G28" s="2" t="str">
        <f>IF(_xlfn.XLOOKUP(C28, 'customers'!$A$1:$A$1001, 'customers'!$C$1:$C$1001, , 0)=0, "", _xlfn.XLOOKUP(C28, 'customers'!$A$1:$A$1001, 'customers'!$C$1:$C$1001, , 0))</f>
        <v>sshalesq@umich.edu</v>
      </c>
      <c r="H28" s="2" t="str">
        <f>_xlfn.XLOOKUP(C28, 'customers'!$A$1:$A$1001, 'customers'!G27:G1027,,0)</f>
        <v>United Kingdom</v>
      </c>
      <c r="I28" s="3" t="str">
        <f>_xlfn.XLOOKUP(D28, products!$A$1:$A$49, products!$B$1:$B$49, , 0)</f>
        <v>Ara</v>
      </c>
      <c r="J28" s="3" t="str">
        <f>_xlfn.XLOOKUP(D28, products!$A$1:$A$49, products!$C$1:$C$49,,0)</f>
        <v>M</v>
      </c>
      <c r="K28" s="6">
        <f>_xlfn.XLOOKUP(D28, products!$A$1:$A$49, products!$D$1:$D$49,,0)</f>
        <v>0.5</v>
      </c>
      <c r="L28" s="7">
        <f>_xlfn.XLOOKUP(D28, products!$A$1:$A$49, products!$E$1:$E$49,,0)</f>
        <v>6.75</v>
      </c>
      <c r="M28" s="7">
        <f t="shared" si="0"/>
        <v>27</v>
      </c>
      <c r="N28" s="3" t="str">
        <f t="shared" si="1"/>
        <v>Arabica</v>
      </c>
      <c r="O28" s="3" t="str">
        <f t="shared" si="2"/>
        <v>Medium</v>
      </c>
    </row>
    <row r="29" spans="1:15" x14ac:dyDescent="0.3">
      <c r="A29" s="2" t="s">
        <v>643</v>
      </c>
      <c r="B29" s="5">
        <v>43746</v>
      </c>
      <c r="C29" s="2" t="s">
        <v>644</v>
      </c>
      <c r="D29" s="3" t="s">
        <v>6152</v>
      </c>
      <c r="E29" s="2">
        <v>5</v>
      </c>
      <c r="F29" s="2" t="str">
        <f>_xlfn.XLOOKUP(C29, 'customers'!$A$1:$A$1001, 'customers'!$B$1:$B$1001, ,0)</f>
        <v>Vivie Danneil</v>
      </c>
      <c r="G29" s="2" t="str">
        <f>IF(_xlfn.XLOOKUP(C29, 'customers'!$A$1:$A$1001, 'customers'!$C$1:$C$1001, , 0)=0, "", _xlfn.XLOOKUP(C29, 'customers'!$A$1:$A$1001, 'customers'!$C$1:$C$1001, , 0))</f>
        <v>vdanneilr@mtv.com</v>
      </c>
      <c r="H29" s="2" t="str">
        <f>_xlfn.XLOOKUP(C29, 'customers'!$A$1:$A$1001, 'customers'!G28:G1028,,0)</f>
        <v>United States</v>
      </c>
      <c r="I29" s="3" t="str">
        <f>_xlfn.XLOOKUP(D29, products!$A$1:$A$49, products!$B$1:$B$49, , 0)</f>
        <v>Ara</v>
      </c>
      <c r="J29" s="3" t="str">
        <f>_xlfn.XLOOKUP(D29, products!$A$1:$A$49, products!$C$1:$C$49,,0)</f>
        <v>M</v>
      </c>
      <c r="K29" s="6">
        <f>_xlfn.XLOOKUP(D29, products!$A$1:$A$49, products!$D$1:$D$49,,0)</f>
        <v>0.2</v>
      </c>
      <c r="L29" s="7">
        <f>_xlfn.XLOOKUP(D29, products!$A$1:$A$49, products!$E$1:$E$49,,0)</f>
        <v>3.375</v>
      </c>
      <c r="M29" s="7">
        <f t="shared" si="0"/>
        <v>16.875</v>
      </c>
      <c r="N29" s="3" t="str">
        <f t="shared" si="1"/>
        <v>Arabica</v>
      </c>
      <c r="O29" s="3" t="str">
        <f t="shared" si="2"/>
        <v>Medium</v>
      </c>
    </row>
    <row r="30" spans="1:15" x14ac:dyDescent="0.3">
      <c r="A30" s="2" t="s">
        <v>649</v>
      </c>
      <c r="B30" s="5">
        <v>44775</v>
      </c>
      <c r="C30" s="2" t="s">
        <v>650</v>
      </c>
      <c r="D30" s="3" t="s">
        <v>6158</v>
      </c>
      <c r="E30" s="2">
        <v>3</v>
      </c>
      <c r="F30" s="2" t="str">
        <f>_xlfn.XLOOKUP(C30, 'customers'!$A$1:$A$1001, 'customers'!$B$1:$B$1001, ,0)</f>
        <v>Theresita Newbury</v>
      </c>
      <c r="G30" s="2" t="str">
        <f>IF(_xlfn.XLOOKUP(C30, 'customers'!$A$1:$A$1001, 'customers'!$C$1:$C$1001, , 0)=0, "", _xlfn.XLOOKUP(C30, 'customers'!$A$1:$A$1001, 'customers'!$C$1:$C$1001, , 0))</f>
        <v>tnewburys@usda.gov</v>
      </c>
      <c r="H30" s="2" t="str">
        <f>_xlfn.XLOOKUP(C30, 'customers'!$A$1:$A$1001, 'customers'!G29:G1029,,0)</f>
        <v>United States</v>
      </c>
      <c r="I30" s="3" t="str">
        <f>_xlfn.XLOOKUP(D30, products!$A$1:$A$49, products!$B$1:$B$49, , 0)</f>
        <v>Ara</v>
      </c>
      <c r="J30" s="3" t="str">
        <f>_xlfn.XLOOKUP(D30, products!$A$1:$A$49, products!$C$1:$C$49,,0)</f>
        <v>D</v>
      </c>
      <c r="K30" s="6">
        <f>_xlfn.XLOOKUP(D30, products!$A$1:$A$49, products!$D$1:$D$49,,0)</f>
        <v>0.5</v>
      </c>
      <c r="L30" s="7">
        <f>_xlfn.XLOOKUP(D30, products!$A$1:$A$49, products!$E$1:$E$49,,0)</f>
        <v>5.97</v>
      </c>
      <c r="M30" s="7">
        <f t="shared" si="0"/>
        <v>17.91</v>
      </c>
      <c r="N30" s="3" t="str">
        <f t="shared" si="1"/>
        <v>Arabica</v>
      </c>
      <c r="O30" s="3" t="str">
        <f t="shared" si="2"/>
        <v>Dark</v>
      </c>
    </row>
    <row r="31" spans="1:15" x14ac:dyDescent="0.3">
      <c r="A31" s="2" t="s">
        <v>655</v>
      </c>
      <c r="B31" s="5">
        <v>43516</v>
      </c>
      <c r="C31" s="2" t="s">
        <v>656</v>
      </c>
      <c r="D31" s="3" t="s">
        <v>6147</v>
      </c>
      <c r="E31" s="2">
        <v>4</v>
      </c>
      <c r="F31" s="2" t="str">
        <f>_xlfn.XLOOKUP(C31, 'customers'!$A$1:$A$1001, 'customers'!$B$1:$B$1001, ,0)</f>
        <v>Mozelle Calcutt</v>
      </c>
      <c r="G31" s="2" t="str">
        <f>IF(_xlfn.XLOOKUP(C31, 'customers'!$A$1:$A$1001, 'customers'!$C$1:$C$1001, , 0)=0, "", _xlfn.XLOOKUP(C31, 'customers'!$A$1:$A$1001, 'customers'!$C$1:$C$1001, , 0))</f>
        <v>mcalcuttt@baidu.com</v>
      </c>
      <c r="H31" s="2" t="str">
        <f>_xlfn.XLOOKUP(C31, 'customers'!$A$1:$A$1001, 'customers'!G30:G1030,,0)</f>
        <v>United States</v>
      </c>
      <c r="I31" s="3" t="str">
        <f>_xlfn.XLOOKUP(D31, products!$A$1:$A$49, products!$B$1:$B$49, , 0)</f>
        <v>Ara</v>
      </c>
      <c r="J31" s="3" t="str">
        <f>_xlfn.XLOOKUP(D31, products!$A$1:$A$49, products!$C$1:$C$49,,0)</f>
        <v>D</v>
      </c>
      <c r="K31" s="6">
        <f>_xlfn.XLOOKUP(D31, products!$A$1:$A$49, products!$D$1:$D$49,,0)</f>
        <v>1</v>
      </c>
      <c r="L31" s="7">
        <f>_xlfn.XLOOKUP(D31, products!$A$1:$A$49, products!$E$1:$E$49,,0)</f>
        <v>9.9499999999999993</v>
      </c>
      <c r="M31" s="7">
        <f t="shared" si="0"/>
        <v>39.799999999999997</v>
      </c>
      <c r="N31" s="3" t="str">
        <f t="shared" si="1"/>
        <v>Arabica</v>
      </c>
      <c r="O31" s="3" t="str">
        <f t="shared" si="2"/>
        <v>Dark</v>
      </c>
    </row>
    <row r="32" spans="1:15" x14ac:dyDescent="0.3">
      <c r="A32" s="2" t="s">
        <v>661</v>
      </c>
      <c r="B32" s="5">
        <v>44464</v>
      </c>
      <c r="C32" s="2" t="s">
        <v>662</v>
      </c>
      <c r="D32" s="3" t="s">
        <v>6159</v>
      </c>
      <c r="E32" s="2">
        <v>5</v>
      </c>
      <c r="F32" s="2" t="str">
        <f>_xlfn.XLOOKUP(C32, 'customers'!$A$1:$A$1001, 'customers'!$B$1:$B$1001, ,0)</f>
        <v>Adrian Swaine</v>
      </c>
      <c r="G32" s="2" t="str">
        <f>IF(_xlfn.XLOOKUP(C32, 'customers'!$A$1:$A$1001, 'customers'!$C$1:$C$1001, , 0)=0, "", _xlfn.XLOOKUP(C32, 'customers'!$A$1:$A$1001, 'customers'!$C$1:$C$1001, , 0))</f>
        <v/>
      </c>
      <c r="H32" s="2" t="str">
        <f>_xlfn.XLOOKUP(C32, 'customers'!$A$1:$A$1001, 'customers'!G31:G1031,,0)</f>
        <v>United States</v>
      </c>
      <c r="I32" s="3" t="str">
        <f>_xlfn.XLOOKUP(D32, products!$A$1:$A$49, products!$B$1:$B$49, , 0)</f>
        <v>Lib</v>
      </c>
      <c r="J32" s="3" t="str">
        <f>_xlfn.XLOOKUP(D32, products!$A$1:$A$49, products!$C$1:$C$49,,0)</f>
        <v>M</v>
      </c>
      <c r="K32" s="6">
        <f>_xlfn.XLOOKUP(D32, products!$A$1:$A$49, products!$D$1:$D$49,,0)</f>
        <v>0.2</v>
      </c>
      <c r="L32" s="7">
        <f>_xlfn.XLOOKUP(D32, products!$A$1:$A$49, products!$E$1:$E$49,,0)</f>
        <v>4.3650000000000002</v>
      </c>
      <c r="M32" s="7">
        <f t="shared" si="0"/>
        <v>21.825000000000003</v>
      </c>
      <c r="N32" s="3" t="str">
        <f t="shared" si="1"/>
        <v>Liberica</v>
      </c>
      <c r="O32" s="3" t="str">
        <f t="shared" si="2"/>
        <v>Medium</v>
      </c>
    </row>
    <row r="33" spans="1:15" x14ac:dyDescent="0.3">
      <c r="A33" s="2" t="s">
        <v>661</v>
      </c>
      <c r="B33" s="5">
        <v>44464</v>
      </c>
      <c r="C33" s="2" t="s">
        <v>662</v>
      </c>
      <c r="D33" s="3" t="s">
        <v>6158</v>
      </c>
      <c r="E33" s="2">
        <v>6</v>
      </c>
      <c r="F33" s="2" t="str">
        <f>_xlfn.XLOOKUP(C33, 'customers'!$A$1:$A$1001, 'customers'!$B$1:$B$1001, ,0)</f>
        <v>Adrian Swaine</v>
      </c>
      <c r="G33" s="2" t="str">
        <f>IF(_xlfn.XLOOKUP(C33, 'customers'!$A$1:$A$1001, 'customers'!$C$1:$C$1001, , 0)=0, "", _xlfn.XLOOKUP(C33, 'customers'!$A$1:$A$1001, 'customers'!$C$1:$C$1001, , 0))</f>
        <v/>
      </c>
      <c r="H33" s="2" t="str">
        <f>_xlfn.XLOOKUP(C33, 'customers'!$A$1:$A$1001, 'customers'!G32:G1032,,0)</f>
        <v>United Kingdom</v>
      </c>
      <c r="I33" s="3" t="str">
        <f>_xlfn.XLOOKUP(D33, products!$A$1:$A$49, products!$B$1:$B$49, , 0)</f>
        <v>Ara</v>
      </c>
      <c r="J33" s="3" t="str">
        <f>_xlfn.XLOOKUP(D33, products!$A$1:$A$49, products!$C$1:$C$49,,0)</f>
        <v>D</v>
      </c>
      <c r="K33" s="6">
        <f>_xlfn.XLOOKUP(D33, products!$A$1:$A$49, products!$D$1:$D$49,,0)</f>
        <v>0.5</v>
      </c>
      <c r="L33" s="7">
        <f>_xlfn.XLOOKUP(D33, products!$A$1:$A$49, products!$E$1:$E$49,,0)</f>
        <v>5.97</v>
      </c>
      <c r="M33" s="7">
        <f t="shared" si="0"/>
        <v>35.82</v>
      </c>
      <c r="N33" s="3" t="str">
        <f t="shared" si="1"/>
        <v>Arabica</v>
      </c>
      <c r="O33" s="3" t="str">
        <f t="shared" si="2"/>
        <v>Dark</v>
      </c>
    </row>
    <row r="34" spans="1:15" x14ac:dyDescent="0.3">
      <c r="A34" s="2" t="s">
        <v>661</v>
      </c>
      <c r="B34" s="5">
        <v>44464</v>
      </c>
      <c r="C34" s="2" t="s">
        <v>662</v>
      </c>
      <c r="D34" s="3" t="s">
        <v>6160</v>
      </c>
      <c r="E34" s="2">
        <v>6</v>
      </c>
      <c r="F34" s="2" t="str">
        <f>_xlfn.XLOOKUP(C34, 'customers'!$A$1:$A$1001, 'customers'!$B$1:$B$1001, ,0)</f>
        <v>Adrian Swaine</v>
      </c>
      <c r="G34" s="2" t="str">
        <f>IF(_xlfn.XLOOKUP(C34, 'customers'!$A$1:$A$1001, 'customers'!$C$1:$C$1001, , 0)=0, "", _xlfn.XLOOKUP(C34, 'customers'!$A$1:$A$1001, 'customers'!$C$1:$C$1001, , 0))</f>
        <v/>
      </c>
      <c r="H34" s="2" t="str">
        <f>_xlfn.XLOOKUP(C34, 'customers'!$A$1:$A$1001, 'customers'!G33:G1033,,0)</f>
        <v>United States</v>
      </c>
      <c r="I34" s="3" t="str">
        <f>_xlfn.XLOOKUP(D34, products!$A$1:$A$49, products!$B$1:$B$49, , 0)</f>
        <v>Lib</v>
      </c>
      <c r="J34" s="3" t="str">
        <f>_xlfn.XLOOKUP(D34, products!$A$1:$A$49, products!$C$1:$C$49,,0)</f>
        <v>M</v>
      </c>
      <c r="K34" s="6">
        <f>_xlfn.XLOOKUP(D34, products!$A$1:$A$49, products!$D$1:$D$49,,0)</f>
        <v>0.5</v>
      </c>
      <c r="L34" s="7">
        <f>_xlfn.XLOOKUP(D34, products!$A$1:$A$49, products!$E$1:$E$49,,0)</f>
        <v>8.73</v>
      </c>
      <c r="M34" s="7">
        <f t="shared" si="0"/>
        <v>52.38</v>
      </c>
      <c r="N34" s="3" t="str">
        <f t="shared" si="1"/>
        <v>Liberica</v>
      </c>
      <c r="O34" s="3" t="str">
        <f t="shared" si="2"/>
        <v>Medium</v>
      </c>
    </row>
    <row r="35" spans="1:15" x14ac:dyDescent="0.3">
      <c r="A35" s="2" t="s">
        <v>676</v>
      </c>
      <c r="B35" s="5">
        <v>44394</v>
      </c>
      <c r="C35" s="2" t="s">
        <v>677</v>
      </c>
      <c r="D35" s="3" t="s">
        <v>6145</v>
      </c>
      <c r="E35" s="2">
        <v>5</v>
      </c>
      <c r="F35" s="2" t="str">
        <f>_xlfn.XLOOKUP(C35, 'customers'!$A$1:$A$1001, 'customers'!$B$1:$B$1001, ,0)</f>
        <v>Gallard Gatheral</v>
      </c>
      <c r="G35" s="2" t="str">
        <f>IF(_xlfn.XLOOKUP(C35, 'customers'!$A$1:$A$1001, 'customers'!$C$1:$C$1001, , 0)=0, "", _xlfn.XLOOKUP(C35, 'customers'!$A$1:$A$1001, 'customers'!$C$1:$C$1001, , 0))</f>
        <v>ggatheralx@123-reg.co.uk</v>
      </c>
      <c r="H35" s="2" t="str">
        <f>_xlfn.XLOOKUP(C35, 'customers'!$A$1:$A$1001, 'customers'!G34:G1034,,0)</f>
        <v>United States</v>
      </c>
      <c r="I35" s="3" t="str">
        <f>_xlfn.XLOOKUP(D35, products!$A$1:$A$49, products!$B$1:$B$49, , 0)</f>
        <v>Lib</v>
      </c>
      <c r="J35" s="3" t="str">
        <f>_xlfn.XLOOKUP(D35, products!$A$1:$A$49, products!$C$1:$C$49,,0)</f>
        <v>L</v>
      </c>
      <c r="K35" s="6">
        <f>_xlfn.XLOOKUP(D35, products!$A$1:$A$49, products!$D$1:$D$49,,0)</f>
        <v>0.2</v>
      </c>
      <c r="L35" s="7">
        <f>_xlfn.XLOOKUP(D35, products!$A$1:$A$49, products!$E$1:$E$49,,0)</f>
        <v>4.7549999999999999</v>
      </c>
      <c r="M35" s="7">
        <f t="shared" si="0"/>
        <v>23.774999999999999</v>
      </c>
      <c r="N35" s="3" t="str">
        <f t="shared" si="1"/>
        <v>Liberica</v>
      </c>
      <c r="O35" s="3" t="str">
        <f t="shared" si="2"/>
        <v>Lite</v>
      </c>
    </row>
    <row r="36" spans="1:15" x14ac:dyDescent="0.3">
      <c r="A36" s="2" t="s">
        <v>681</v>
      </c>
      <c r="B36" s="5">
        <v>44011</v>
      </c>
      <c r="C36" s="2" t="s">
        <v>682</v>
      </c>
      <c r="D36" s="3" t="s">
        <v>6161</v>
      </c>
      <c r="E36" s="2">
        <v>6</v>
      </c>
      <c r="F36" s="2" t="str">
        <f>_xlfn.XLOOKUP(C36, 'customers'!$A$1:$A$1001, 'customers'!$B$1:$B$1001, ,0)</f>
        <v>Una Welberry</v>
      </c>
      <c r="G36" s="2" t="str">
        <f>IF(_xlfn.XLOOKUP(C36, 'customers'!$A$1:$A$1001, 'customers'!$C$1:$C$1001, , 0)=0, "", _xlfn.XLOOKUP(C36, 'customers'!$A$1:$A$1001, 'customers'!$C$1:$C$1001, , 0))</f>
        <v>uwelberryy@ebay.co.uk</v>
      </c>
      <c r="H36" s="2" t="str">
        <f>_xlfn.XLOOKUP(C36, 'customers'!$A$1:$A$1001, 'customers'!G35:G1035,,0)</f>
        <v>United States</v>
      </c>
      <c r="I36" s="3" t="str">
        <f>_xlfn.XLOOKUP(D36, products!$A$1:$A$49, products!$B$1:$B$49, , 0)</f>
        <v>Lib</v>
      </c>
      <c r="J36" s="3" t="str">
        <f>_xlfn.XLOOKUP(D36, products!$A$1:$A$49, products!$C$1:$C$49,,0)</f>
        <v>L</v>
      </c>
      <c r="K36" s="6">
        <f>_xlfn.XLOOKUP(D36, products!$A$1:$A$49, products!$D$1:$D$49,,0)</f>
        <v>0.5</v>
      </c>
      <c r="L36" s="7">
        <f>_xlfn.XLOOKUP(D36, products!$A$1:$A$49, products!$E$1:$E$49,,0)</f>
        <v>9.51</v>
      </c>
      <c r="M36" s="7">
        <f t="shared" si="0"/>
        <v>57.06</v>
      </c>
      <c r="N36" s="3" t="str">
        <f t="shared" si="1"/>
        <v>Liberica</v>
      </c>
      <c r="O36" s="3" t="str">
        <f t="shared" si="2"/>
        <v>Lite</v>
      </c>
    </row>
    <row r="37" spans="1:15" x14ac:dyDescent="0.3">
      <c r="A37" s="2" t="s">
        <v>687</v>
      </c>
      <c r="B37" s="5">
        <v>44348</v>
      </c>
      <c r="C37" s="2" t="s">
        <v>688</v>
      </c>
      <c r="D37" s="3" t="s">
        <v>6158</v>
      </c>
      <c r="E37" s="2">
        <v>6</v>
      </c>
      <c r="F37" s="2" t="str">
        <f>_xlfn.XLOOKUP(C37, 'customers'!$A$1:$A$1001, 'customers'!$B$1:$B$1001, ,0)</f>
        <v>Faber Eilhart</v>
      </c>
      <c r="G37" s="2" t="str">
        <f>IF(_xlfn.XLOOKUP(C37, 'customers'!$A$1:$A$1001, 'customers'!$C$1:$C$1001, , 0)=0, "", _xlfn.XLOOKUP(C37, 'customers'!$A$1:$A$1001, 'customers'!$C$1:$C$1001, , 0))</f>
        <v>feilhartz@who.int</v>
      </c>
      <c r="H37" s="2" t="str">
        <f>_xlfn.XLOOKUP(C37, 'customers'!$A$1:$A$1001, 'customers'!G36:G1036,,0)</f>
        <v>United States</v>
      </c>
      <c r="I37" s="3" t="str">
        <f>_xlfn.XLOOKUP(D37, products!$A$1:$A$49, products!$B$1:$B$49, , 0)</f>
        <v>Ara</v>
      </c>
      <c r="J37" s="3" t="str">
        <f>_xlfn.XLOOKUP(D37, products!$A$1:$A$49, products!$C$1:$C$49,,0)</f>
        <v>D</v>
      </c>
      <c r="K37" s="6">
        <f>_xlfn.XLOOKUP(D37, products!$A$1:$A$49, products!$D$1:$D$49,,0)</f>
        <v>0.5</v>
      </c>
      <c r="L37" s="7">
        <f>_xlfn.XLOOKUP(D37, products!$A$1:$A$49, products!$E$1:$E$49,,0)</f>
        <v>5.97</v>
      </c>
      <c r="M37" s="7">
        <f t="shared" si="0"/>
        <v>35.82</v>
      </c>
      <c r="N37" s="3" t="str">
        <f t="shared" si="1"/>
        <v>Arabica</v>
      </c>
      <c r="O37" s="3" t="str">
        <f t="shared" si="2"/>
        <v>Dark</v>
      </c>
    </row>
    <row r="38" spans="1:15" x14ac:dyDescent="0.3">
      <c r="A38" s="2" t="s">
        <v>693</v>
      </c>
      <c r="B38" s="5">
        <v>44233</v>
      </c>
      <c r="C38" s="2" t="s">
        <v>694</v>
      </c>
      <c r="D38" s="3" t="s">
        <v>6159</v>
      </c>
      <c r="E38" s="2">
        <v>2</v>
      </c>
      <c r="F38" s="2" t="str">
        <f>_xlfn.XLOOKUP(C38, 'customers'!$A$1:$A$1001, 'customers'!$B$1:$B$1001, ,0)</f>
        <v>Zorina Ponting</v>
      </c>
      <c r="G38" s="2" t="str">
        <f>IF(_xlfn.XLOOKUP(C38, 'customers'!$A$1:$A$1001, 'customers'!$C$1:$C$1001, , 0)=0, "", _xlfn.XLOOKUP(C38, 'customers'!$A$1:$A$1001, 'customers'!$C$1:$C$1001, , 0))</f>
        <v>zponting10@altervista.org</v>
      </c>
      <c r="H38" s="2" t="str">
        <f>_xlfn.XLOOKUP(C38, 'customers'!$A$1:$A$1001, 'customers'!G37:G1037,,0)</f>
        <v>United States</v>
      </c>
      <c r="I38" s="3" t="str">
        <f>_xlfn.XLOOKUP(D38, products!$A$1:$A$49, products!$B$1:$B$49, , 0)</f>
        <v>Lib</v>
      </c>
      <c r="J38" s="3" t="str">
        <f>_xlfn.XLOOKUP(D38, products!$A$1:$A$49, products!$C$1:$C$49,,0)</f>
        <v>M</v>
      </c>
      <c r="K38" s="6">
        <f>_xlfn.XLOOKUP(D38, products!$A$1:$A$49, products!$D$1:$D$49,,0)</f>
        <v>0.2</v>
      </c>
      <c r="L38" s="7">
        <f>_xlfn.XLOOKUP(D38, products!$A$1:$A$49, products!$E$1:$E$49,,0)</f>
        <v>4.3650000000000002</v>
      </c>
      <c r="M38" s="7">
        <f t="shared" si="0"/>
        <v>8.73</v>
      </c>
      <c r="N38" s="3" t="str">
        <f t="shared" si="1"/>
        <v>Liberica</v>
      </c>
      <c r="O38" s="3" t="str">
        <f t="shared" si="2"/>
        <v>Medium</v>
      </c>
    </row>
    <row r="39" spans="1:15" x14ac:dyDescent="0.3">
      <c r="A39" s="2" t="s">
        <v>699</v>
      </c>
      <c r="B39" s="5">
        <v>43580</v>
      </c>
      <c r="C39" s="2" t="s">
        <v>700</v>
      </c>
      <c r="D39" s="3" t="s">
        <v>6161</v>
      </c>
      <c r="E39" s="2">
        <v>3</v>
      </c>
      <c r="F39" s="2" t="str">
        <f>_xlfn.XLOOKUP(C39, 'customers'!$A$1:$A$1001, 'customers'!$B$1:$B$1001, ,0)</f>
        <v>Silvio Strase</v>
      </c>
      <c r="G39" s="2" t="str">
        <f>IF(_xlfn.XLOOKUP(C39, 'customers'!$A$1:$A$1001, 'customers'!$C$1:$C$1001, , 0)=0, "", _xlfn.XLOOKUP(C39, 'customers'!$A$1:$A$1001, 'customers'!$C$1:$C$1001, , 0))</f>
        <v>sstrase11@booking.com</v>
      </c>
      <c r="H39" s="2" t="str">
        <f>_xlfn.XLOOKUP(C39, 'customers'!$A$1:$A$1001, 'customers'!G38:G1038,,0)</f>
        <v>United States</v>
      </c>
      <c r="I39" s="3" t="str">
        <f>_xlfn.XLOOKUP(D39, products!$A$1:$A$49, products!$B$1:$B$49, , 0)</f>
        <v>Lib</v>
      </c>
      <c r="J39" s="3" t="str">
        <f>_xlfn.XLOOKUP(D39, products!$A$1:$A$49, products!$C$1:$C$49,,0)</f>
        <v>L</v>
      </c>
      <c r="K39" s="6">
        <f>_xlfn.XLOOKUP(D39, products!$A$1:$A$49, products!$D$1:$D$49,,0)</f>
        <v>0.5</v>
      </c>
      <c r="L39" s="7">
        <f>_xlfn.XLOOKUP(D39, products!$A$1:$A$49, products!$E$1:$E$49,,0)</f>
        <v>9.51</v>
      </c>
      <c r="M39" s="7">
        <f t="shared" si="0"/>
        <v>28.53</v>
      </c>
      <c r="N39" s="3" t="str">
        <f t="shared" si="1"/>
        <v>Liberica</v>
      </c>
      <c r="O39" s="3" t="str">
        <f t="shared" si="2"/>
        <v>Lite</v>
      </c>
    </row>
    <row r="40" spans="1:15" x14ac:dyDescent="0.3">
      <c r="A40" s="2" t="s">
        <v>705</v>
      </c>
      <c r="B40" s="5">
        <v>43946</v>
      </c>
      <c r="C40" s="2" t="s">
        <v>706</v>
      </c>
      <c r="D40" s="3" t="s">
        <v>6151</v>
      </c>
      <c r="E40" s="2">
        <v>5</v>
      </c>
      <c r="F40" s="2" t="str">
        <f>_xlfn.XLOOKUP(C40, 'customers'!$A$1:$A$1001, 'customers'!$B$1:$B$1001, ,0)</f>
        <v>Dorie de la Tremoille</v>
      </c>
      <c r="G40" s="2" t="str">
        <f>IF(_xlfn.XLOOKUP(C40, 'customers'!$A$1:$A$1001, 'customers'!$C$1:$C$1001, , 0)=0, "", _xlfn.XLOOKUP(C40, 'customers'!$A$1:$A$1001, 'customers'!$C$1:$C$1001, , 0))</f>
        <v>dde12@unesco.org</v>
      </c>
      <c r="H40" s="2" t="str">
        <f>_xlfn.XLOOKUP(C40, 'customers'!$A$1:$A$1001, 'customers'!G39:G1039,,0)</f>
        <v>Ireland</v>
      </c>
      <c r="I40" s="3" t="str">
        <f>_xlfn.XLOOKUP(D40, products!$A$1:$A$49, products!$B$1:$B$49, , 0)</f>
        <v>Rob</v>
      </c>
      <c r="J40" s="3" t="str">
        <f>_xlfn.XLOOKUP(D40, products!$A$1:$A$49, products!$C$1:$C$49,,0)</f>
        <v>M</v>
      </c>
      <c r="K40" s="6">
        <f>_xlfn.XLOOKUP(D40, products!$A$1:$A$49, products!$D$1:$D$49,,0)</f>
        <v>2.5</v>
      </c>
      <c r="L40" s="7">
        <f>_xlfn.XLOOKUP(D40, products!$A$1:$A$49, products!$E$1:$E$49,,0)</f>
        <v>22.884999999999998</v>
      </c>
      <c r="M40" s="7">
        <f t="shared" si="0"/>
        <v>114.42499999999998</v>
      </c>
      <c r="N40" s="3" t="str">
        <f t="shared" si="1"/>
        <v>Robusta</v>
      </c>
      <c r="O40" s="3" t="str">
        <f t="shared" si="2"/>
        <v>Medium</v>
      </c>
    </row>
    <row r="41" spans="1:15" x14ac:dyDescent="0.3">
      <c r="A41" s="2" t="s">
        <v>711</v>
      </c>
      <c r="B41" s="5">
        <v>44524</v>
      </c>
      <c r="C41" s="2" t="s">
        <v>712</v>
      </c>
      <c r="D41" s="3" t="s">
        <v>6138</v>
      </c>
      <c r="E41" s="2">
        <v>6</v>
      </c>
      <c r="F41" s="2" t="str">
        <f>_xlfn.XLOOKUP(C41, 'customers'!$A$1:$A$1001, 'customers'!$B$1:$B$1001, ,0)</f>
        <v>Hy Zanetto</v>
      </c>
      <c r="G41" s="2" t="str">
        <f>IF(_xlfn.XLOOKUP(C41, 'customers'!$A$1:$A$1001, 'customers'!$C$1:$C$1001, , 0)=0, "", _xlfn.XLOOKUP(C41, 'customers'!$A$1:$A$1001, 'customers'!$C$1:$C$1001, , 0))</f>
        <v/>
      </c>
      <c r="H41" s="2" t="str">
        <f>_xlfn.XLOOKUP(C41, 'customers'!$A$1:$A$1001, 'customers'!G40:G1040,,0)</f>
        <v>United States</v>
      </c>
      <c r="I41" s="3" t="str">
        <f>_xlfn.XLOOKUP(D41, products!$A$1:$A$49, products!$B$1:$B$49, , 0)</f>
        <v>Rob</v>
      </c>
      <c r="J41" s="3" t="str">
        <f>_xlfn.XLOOKUP(D41, products!$A$1:$A$49, products!$C$1:$C$49,,0)</f>
        <v>M</v>
      </c>
      <c r="K41" s="6">
        <f>_xlfn.XLOOKUP(D41, products!$A$1:$A$49, products!$D$1:$D$49,,0)</f>
        <v>1</v>
      </c>
      <c r="L41" s="7">
        <f>_xlfn.XLOOKUP(D41, products!$A$1:$A$49, products!$E$1:$E$49,,0)</f>
        <v>9.9499999999999993</v>
      </c>
      <c r="M41" s="7">
        <f t="shared" si="0"/>
        <v>59.699999999999996</v>
      </c>
      <c r="N41" s="3" t="str">
        <f t="shared" si="1"/>
        <v>Robusta</v>
      </c>
      <c r="O41" s="3" t="str">
        <f t="shared" si="2"/>
        <v>Medium</v>
      </c>
    </row>
    <row r="42" spans="1:15" x14ac:dyDescent="0.3">
      <c r="A42" s="2" t="s">
        <v>715</v>
      </c>
      <c r="B42" s="5">
        <v>44305</v>
      </c>
      <c r="C42" s="2" t="s">
        <v>716</v>
      </c>
      <c r="D42" s="3" t="s">
        <v>6162</v>
      </c>
      <c r="E42" s="2">
        <v>3</v>
      </c>
      <c r="F42" s="2" t="str">
        <f>_xlfn.XLOOKUP(C42, 'customers'!$A$1:$A$1001, 'customers'!$B$1:$B$1001, ,0)</f>
        <v>Jessica McNess</v>
      </c>
      <c r="G42" s="2" t="str">
        <f>IF(_xlfn.XLOOKUP(C42, 'customers'!$A$1:$A$1001, 'customers'!$C$1:$C$1001, , 0)=0, "", _xlfn.XLOOKUP(C42, 'customers'!$A$1:$A$1001, 'customers'!$C$1:$C$1001, , 0))</f>
        <v/>
      </c>
      <c r="H42" s="2" t="str">
        <f>_xlfn.XLOOKUP(C42, 'customers'!$A$1:$A$1001, 'customers'!G41:G1041,,0)</f>
        <v>United States</v>
      </c>
      <c r="I42" s="3" t="str">
        <f>_xlfn.XLOOKUP(D42, products!$A$1:$A$49, products!$B$1:$B$49, , 0)</f>
        <v>Lib</v>
      </c>
      <c r="J42" s="3" t="str">
        <f>_xlfn.XLOOKUP(D42, products!$A$1:$A$49, products!$C$1:$C$49,,0)</f>
        <v>M</v>
      </c>
      <c r="K42" s="6">
        <f>_xlfn.XLOOKUP(D42, products!$A$1:$A$49, products!$D$1:$D$49,,0)</f>
        <v>1</v>
      </c>
      <c r="L42" s="7">
        <f>_xlfn.XLOOKUP(D42, products!$A$1:$A$49, products!$E$1:$E$49,,0)</f>
        <v>14.55</v>
      </c>
      <c r="M42" s="7">
        <f t="shared" si="0"/>
        <v>43.650000000000006</v>
      </c>
      <c r="N42" s="3" t="str">
        <f t="shared" si="1"/>
        <v>Liberica</v>
      </c>
      <c r="O42" s="3" t="str">
        <f t="shared" si="2"/>
        <v>Medium</v>
      </c>
    </row>
    <row r="43" spans="1:15" x14ac:dyDescent="0.3">
      <c r="A43" s="2" t="s">
        <v>720</v>
      </c>
      <c r="B43" s="5">
        <v>44749</v>
      </c>
      <c r="C43" s="2" t="s">
        <v>721</v>
      </c>
      <c r="D43" s="3" t="s">
        <v>6153</v>
      </c>
      <c r="E43" s="2">
        <v>2</v>
      </c>
      <c r="F43" s="2" t="str">
        <f>_xlfn.XLOOKUP(C43, 'customers'!$A$1:$A$1001, 'customers'!$B$1:$B$1001, ,0)</f>
        <v>Lorenzo Yeoland</v>
      </c>
      <c r="G43" s="2" t="str">
        <f>IF(_xlfn.XLOOKUP(C43, 'customers'!$A$1:$A$1001, 'customers'!$C$1:$C$1001, , 0)=0, "", _xlfn.XLOOKUP(C43, 'customers'!$A$1:$A$1001, 'customers'!$C$1:$C$1001, , 0))</f>
        <v>lyeoland15@pbs.org</v>
      </c>
      <c r="H43" s="2" t="str">
        <f>_xlfn.XLOOKUP(C43, 'customers'!$A$1:$A$1001, 'customers'!G42:G1042,,0)</f>
        <v>Ireland</v>
      </c>
      <c r="I43" s="3" t="str">
        <f>_xlfn.XLOOKUP(D43, products!$A$1:$A$49, products!$B$1:$B$49, , 0)</f>
        <v>Exc</v>
      </c>
      <c r="J43" s="3" t="str">
        <f>_xlfn.XLOOKUP(D43, products!$A$1:$A$49, products!$C$1:$C$49,,0)</f>
        <v>D</v>
      </c>
      <c r="K43" s="6">
        <f>_xlfn.XLOOKUP(D43, products!$A$1:$A$49, products!$D$1:$D$49,,0)</f>
        <v>0.2</v>
      </c>
      <c r="L43" s="7">
        <f>_xlfn.XLOOKUP(D43, products!$A$1:$A$49, products!$E$1:$E$49,,0)</f>
        <v>3.645</v>
      </c>
      <c r="M43" s="7">
        <f t="shared" si="0"/>
        <v>7.29</v>
      </c>
      <c r="N43" s="3" t="str">
        <f t="shared" si="1"/>
        <v>Excelsa</v>
      </c>
      <c r="O43" s="3" t="str">
        <f t="shared" si="2"/>
        <v>Dark</v>
      </c>
    </row>
    <row r="44" spans="1:15" x14ac:dyDescent="0.3">
      <c r="A44" s="2" t="s">
        <v>726</v>
      </c>
      <c r="B44" s="5">
        <v>43607</v>
      </c>
      <c r="C44" s="2" t="s">
        <v>727</v>
      </c>
      <c r="D44" s="3" t="s">
        <v>6163</v>
      </c>
      <c r="E44" s="2">
        <v>3</v>
      </c>
      <c r="F44" s="2" t="str">
        <f>_xlfn.XLOOKUP(C44, 'customers'!$A$1:$A$1001, 'customers'!$B$1:$B$1001, ,0)</f>
        <v>Abigail Tolworthy</v>
      </c>
      <c r="G44" s="2" t="str">
        <f>IF(_xlfn.XLOOKUP(C44, 'customers'!$A$1:$A$1001, 'customers'!$C$1:$C$1001, , 0)=0, "", _xlfn.XLOOKUP(C44, 'customers'!$A$1:$A$1001, 'customers'!$C$1:$C$1001, , 0))</f>
        <v>atolworthy16@toplist.cz</v>
      </c>
      <c r="H44" s="2" t="str">
        <f>_xlfn.XLOOKUP(C44, 'customers'!$A$1:$A$1001, 'customers'!G43:G1043,,0)</f>
        <v>United States</v>
      </c>
      <c r="I44" s="3" t="str">
        <f>_xlfn.XLOOKUP(D44, products!$A$1:$A$49, products!$B$1:$B$49, , 0)</f>
        <v>Rob</v>
      </c>
      <c r="J44" s="3" t="str">
        <f>_xlfn.XLOOKUP(D44, products!$A$1:$A$49, products!$C$1:$C$49,,0)</f>
        <v>D</v>
      </c>
      <c r="K44" s="6">
        <f>_xlfn.XLOOKUP(D44, products!$A$1:$A$49, products!$D$1:$D$49,,0)</f>
        <v>0.2</v>
      </c>
      <c r="L44" s="7">
        <f>_xlfn.XLOOKUP(D44, products!$A$1:$A$49, products!$E$1:$E$49,,0)</f>
        <v>2.6849999999999996</v>
      </c>
      <c r="M44" s="7">
        <f t="shared" si="0"/>
        <v>8.0549999999999997</v>
      </c>
      <c r="N44" s="3" t="str">
        <f t="shared" si="1"/>
        <v>Robusta</v>
      </c>
      <c r="O44" s="3" t="str">
        <f t="shared" si="2"/>
        <v>Dark</v>
      </c>
    </row>
    <row r="45" spans="1:15" x14ac:dyDescent="0.3">
      <c r="A45" s="2" t="s">
        <v>733</v>
      </c>
      <c r="B45" s="5">
        <v>44473</v>
      </c>
      <c r="C45" s="2" t="s">
        <v>734</v>
      </c>
      <c r="D45" s="3" t="s">
        <v>6164</v>
      </c>
      <c r="E45" s="2">
        <v>2</v>
      </c>
      <c r="F45" s="2" t="str">
        <f>_xlfn.XLOOKUP(C45, 'customers'!$A$1:$A$1001, 'customers'!$B$1:$B$1001, ,0)</f>
        <v>Maurie Bartol</v>
      </c>
      <c r="G45" s="2" t="str">
        <f>IF(_xlfn.XLOOKUP(C45, 'customers'!$A$1:$A$1001, 'customers'!$C$1:$C$1001, , 0)=0, "", _xlfn.XLOOKUP(C45, 'customers'!$A$1:$A$1001, 'customers'!$C$1:$C$1001, , 0))</f>
        <v/>
      </c>
      <c r="H45" s="2" t="str">
        <f>_xlfn.XLOOKUP(C45, 'customers'!$A$1:$A$1001, 'customers'!G44:G1044,,0)</f>
        <v>United States</v>
      </c>
      <c r="I45" s="3" t="str">
        <f>_xlfn.XLOOKUP(D45, products!$A$1:$A$49, products!$B$1:$B$49, , 0)</f>
        <v>Lib</v>
      </c>
      <c r="J45" s="3" t="str">
        <f>_xlfn.XLOOKUP(D45, products!$A$1:$A$49, products!$C$1:$C$49,,0)</f>
        <v>L</v>
      </c>
      <c r="K45" s="6">
        <f>_xlfn.XLOOKUP(D45, products!$A$1:$A$49, products!$D$1:$D$49,,0)</f>
        <v>2.5</v>
      </c>
      <c r="L45" s="7">
        <f>_xlfn.XLOOKUP(D45, products!$A$1:$A$49, products!$E$1:$E$49,,0)</f>
        <v>36.454999999999998</v>
      </c>
      <c r="M45" s="7">
        <f t="shared" si="0"/>
        <v>72.91</v>
      </c>
      <c r="N45" s="3" t="str">
        <f t="shared" si="1"/>
        <v>Liberica</v>
      </c>
      <c r="O45" s="3" t="str">
        <f t="shared" si="2"/>
        <v>Lite</v>
      </c>
    </row>
    <row r="46" spans="1:15" x14ac:dyDescent="0.3">
      <c r="A46" s="2" t="s">
        <v>738</v>
      </c>
      <c r="B46" s="5">
        <v>43932</v>
      </c>
      <c r="C46" s="2" t="s">
        <v>739</v>
      </c>
      <c r="D46" s="3" t="s">
        <v>6139</v>
      </c>
      <c r="E46" s="2">
        <v>2</v>
      </c>
      <c r="F46" s="2" t="str">
        <f>_xlfn.XLOOKUP(C46, 'customers'!$A$1:$A$1001, 'customers'!$B$1:$B$1001, ,0)</f>
        <v>Olag Baudassi</v>
      </c>
      <c r="G46" s="2" t="str">
        <f>IF(_xlfn.XLOOKUP(C46, 'customers'!$A$1:$A$1001, 'customers'!$C$1:$C$1001, , 0)=0, "", _xlfn.XLOOKUP(C46, 'customers'!$A$1:$A$1001, 'customers'!$C$1:$C$1001, , 0))</f>
        <v>obaudassi18@seesaa.net</v>
      </c>
      <c r="H46" s="2" t="str">
        <f>_xlfn.XLOOKUP(C46, 'customers'!$A$1:$A$1001, 'customers'!G45:G1045,,0)</f>
        <v>United States</v>
      </c>
      <c r="I46" s="3" t="str">
        <f>_xlfn.XLOOKUP(D46, products!$A$1:$A$49, products!$B$1:$B$49, , 0)</f>
        <v>Exc</v>
      </c>
      <c r="J46" s="3" t="str">
        <f>_xlfn.XLOOKUP(D46, products!$A$1:$A$49, products!$C$1:$C$49,,0)</f>
        <v>M</v>
      </c>
      <c r="K46" s="6">
        <f>_xlfn.XLOOKUP(D46, products!$A$1:$A$49, products!$D$1:$D$49,,0)</f>
        <v>0.5</v>
      </c>
      <c r="L46" s="7">
        <f>_xlfn.XLOOKUP(D46, products!$A$1:$A$49, products!$E$1:$E$49,,0)</f>
        <v>8.25</v>
      </c>
      <c r="M46" s="7">
        <f t="shared" si="0"/>
        <v>16.5</v>
      </c>
      <c r="N46" s="3" t="str">
        <f t="shared" si="1"/>
        <v>Excelsa</v>
      </c>
      <c r="O46" s="3" t="str">
        <f t="shared" si="2"/>
        <v>Medium</v>
      </c>
    </row>
    <row r="47" spans="1:15" x14ac:dyDescent="0.3">
      <c r="A47" s="2" t="s">
        <v>744</v>
      </c>
      <c r="B47" s="5">
        <v>44592</v>
      </c>
      <c r="C47" s="2" t="s">
        <v>745</v>
      </c>
      <c r="D47" s="3" t="s">
        <v>6165</v>
      </c>
      <c r="E47" s="2">
        <v>6</v>
      </c>
      <c r="F47" s="2" t="str">
        <f>_xlfn.XLOOKUP(C47, 'customers'!$A$1:$A$1001, 'customers'!$B$1:$B$1001, ,0)</f>
        <v>Petey Kingsbury</v>
      </c>
      <c r="G47" s="2" t="str">
        <f>IF(_xlfn.XLOOKUP(C47, 'customers'!$A$1:$A$1001, 'customers'!$C$1:$C$1001, , 0)=0, "", _xlfn.XLOOKUP(C47, 'customers'!$A$1:$A$1001, 'customers'!$C$1:$C$1001, , 0))</f>
        <v>pkingsbury19@comcast.net</v>
      </c>
      <c r="H47" s="2" t="str">
        <f>_xlfn.XLOOKUP(C47, 'customers'!$A$1:$A$1001, 'customers'!G46:G1046,,0)</f>
        <v>Ireland</v>
      </c>
      <c r="I47" s="3" t="str">
        <f>_xlfn.XLOOKUP(D47, products!$A$1:$A$49, products!$B$1:$B$49, , 0)</f>
        <v>Lib</v>
      </c>
      <c r="J47" s="3" t="str">
        <f>_xlfn.XLOOKUP(D47, products!$A$1:$A$49, products!$C$1:$C$49,,0)</f>
        <v>D</v>
      </c>
      <c r="K47" s="6">
        <f>_xlfn.XLOOKUP(D47, products!$A$1:$A$49, products!$D$1:$D$49,,0)</f>
        <v>2.5</v>
      </c>
      <c r="L47" s="7">
        <f>_xlfn.XLOOKUP(D47, products!$A$1:$A$49, products!$E$1:$E$49,,0)</f>
        <v>29.784999999999997</v>
      </c>
      <c r="M47" s="7">
        <f t="shared" si="0"/>
        <v>178.70999999999998</v>
      </c>
      <c r="N47" s="3" t="str">
        <f t="shared" si="1"/>
        <v>Liberica</v>
      </c>
      <c r="O47" s="3" t="str">
        <f t="shared" si="2"/>
        <v>Dark</v>
      </c>
    </row>
    <row r="48" spans="1:15" x14ac:dyDescent="0.3">
      <c r="A48" s="2" t="s">
        <v>750</v>
      </c>
      <c r="B48" s="5">
        <v>43776</v>
      </c>
      <c r="C48" s="2" t="s">
        <v>751</v>
      </c>
      <c r="D48" s="3" t="s">
        <v>6166</v>
      </c>
      <c r="E48" s="2">
        <v>2</v>
      </c>
      <c r="F48" s="2" t="str">
        <f>_xlfn.XLOOKUP(C48, 'customers'!$A$1:$A$1001, 'customers'!$B$1:$B$1001, ,0)</f>
        <v>Donna Baskeyfied</v>
      </c>
      <c r="G48" s="2" t="str">
        <f>IF(_xlfn.XLOOKUP(C48, 'customers'!$A$1:$A$1001, 'customers'!$C$1:$C$1001, , 0)=0, "", _xlfn.XLOOKUP(C48, 'customers'!$A$1:$A$1001, 'customers'!$C$1:$C$1001, , 0))</f>
        <v/>
      </c>
      <c r="H48" s="2" t="str">
        <f>_xlfn.XLOOKUP(C48, 'customers'!$A$1:$A$1001, 'customers'!G47:G1047,,0)</f>
        <v>United States</v>
      </c>
      <c r="I48" s="3" t="str">
        <f>_xlfn.XLOOKUP(D48, products!$A$1:$A$49, products!$B$1:$B$49, , 0)</f>
        <v>Exc</v>
      </c>
      <c r="J48" s="3" t="str">
        <f>_xlfn.XLOOKUP(D48, products!$A$1:$A$49, products!$C$1:$C$49,,0)</f>
        <v>M</v>
      </c>
      <c r="K48" s="6">
        <f>_xlfn.XLOOKUP(D48, products!$A$1:$A$49, products!$D$1:$D$49,,0)</f>
        <v>2.5</v>
      </c>
      <c r="L48" s="7">
        <f>_xlfn.XLOOKUP(D48, products!$A$1:$A$49, products!$E$1:$E$49,,0)</f>
        <v>31.624999999999996</v>
      </c>
      <c r="M48" s="7">
        <f t="shared" si="0"/>
        <v>63.249999999999993</v>
      </c>
      <c r="N48" s="3" t="str">
        <f t="shared" si="1"/>
        <v>Excelsa</v>
      </c>
      <c r="O48" s="3" t="str">
        <f t="shared" si="2"/>
        <v>Medium</v>
      </c>
    </row>
    <row r="49" spans="1:15" x14ac:dyDescent="0.3">
      <c r="A49" s="2" t="s">
        <v>755</v>
      </c>
      <c r="B49" s="5">
        <v>43644</v>
      </c>
      <c r="C49" s="2" t="s">
        <v>756</v>
      </c>
      <c r="D49" s="3" t="s">
        <v>6167</v>
      </c>
      <c r="E49" s="2">
        <v>2</v>
      </c>
      <c r="F49" s="2" t="str">
        <f>_xlfn.XLOOKUP(C49, 'customers'!$A$1:$A$1001, 'customers'!$B$1:$B$1001, ,0)</f>
        <v>Arda Curley</v>
      </c>
      <c r="G49" s="2" t="str">
        <f>IF(_xlfn.XLOOKUP(C49, 'customers'!$A$1:$A$1001, 'customers'!$C$1:$C$1001, , 0)=0, "", _xlfn.XLOOKUP(C49, 'customers'!$A$1:$A$1001, 'customers'!$C$1:$C$1001, , 0))</f>
        <v>acurley1b@hao123.com</v>
      </c>
      <c r="H49" s="2" t="str">
        <f>_xlfn.XLOOKUP(C49, 'customers'!$A$1:$A$1001, 'customers'!G48:G1048,,0)</f>
        <v>Ireland</v>
      </c>
      <c r="I49" s="3" t="str">
        <f>_xlfn.XLOOKUP(D49, products!$A$1:$A$49, products!$B$1:$B$49, , 0)</f>
        <v>Ara</v>
      </c>
      <c r="J49" s="3" t="str">
        <f>_xlfn.XLOOKUP(D49, products!$A$1:$A$49, products!$C$1:$C$49,,0)</f>
        <v>L</v>
      </c>
      <c r="K49" s="6">
        <f>_xlfn.XLOOKUP(D49, products!$A$1:$A$49, products!$D$1:$D$49,,0)</f>
        <v>0.2</v>
      </c>
      <c r="L49" s="7">
        <f>_xlfn.XLOOKUP(D49, products!$A$1:$A$49, products!$E$1:$E$49,,0)</f>
        <v>3.8849999999999998</v>
      </c>
      <c r="M49" s="7">
        <f t="shared" si="0"/>
        <v>7.77</v>
      </c>
      <c r="N49" s="3" t="str">
        <f t="shared" si="1"/>
        <v>Arabica</v>
      </c>
      <c r="O49" s="3" t="str">
        <f t="shared" si="2"/>
        <v>Lite</v>
      </c>
    </row>
    <row r="50" spans="1:15" x14ac:dyDescent="0.3">
      <c r="A50" s="2" t="s">
        <v>761</v>
      </c>
      <c r="B50" s="5">
        <v>44085</v>
      </c>
      <c r="C50" s="2" t="s">
        <v>762</v>
      </c>
      <c r="D50" s="3" t="s">
        <v>6168</v>
      </c>
      <c r="E50" s="2">
        <v>4</v>
      </c>
      <c r="F50" s="2" t="str">
        <f>_xlfn.XLOOKUP(C50, 'customers'!$A$1:$A$1001, 'customers'!$B$1:$B$1001, ,0)</f>
        <v>Raynor McGilvary</v>
      </c>
      <c r="G50" s="2" t="str">
        <f>IF(_xlfn.XLOOKUP(C50, 'customers'!$A$1:$A$1001, 'customers'!$C$1:$C$1001, , 0)=0, "", _xlfn.XLOOKUP(C50, 'customers'!$A$1:$A$1001, 'customers'!$C$1:$C$1001, , 0))</f>
        <v>rmcgilvary1c@tamu.edu</v>
      </c>
      <c r="H50" s="2" t="str">
        <f>_xlfn.XLOOKUP(C50, 'customers'!$A$1:$A$1001, 'customers'!G49:G1049,,0)</f>
        <v>United States</v>
      </c>
      <c r="I50" s="3" t="str">
        <f>_xlfn.XLOOKUP(D50, products!$A$1:$A$49, products!$B$1:$B$49, , 0)</f>
        <v>Ara</v>
      </c>
      <c r="J50" s="3" t="str">
        <f>_xlfn.XLOOKUP(D50, products!$A$1:$A$49, products!$C$1:$C$49,,0)</f>
        <v>D</v>
      </c>
      <c r="K50" s="6">
        <f>_xlfn.XLOOKUP(D50, products!$A$1:$A$49, products!$D$1:$D$49,,0)</f>
        <v>2.5</v>
      </c>
      <c r="L50" s="7">
        <f>_xlfn.XLOOKUP(D50, products!$A$1:$A$49, products!$E$1:$E$49,,0)</f>
        <v>22.884999999999998</v>
      </c>
      <c r="M50" s="7">
        <f t="shared" si="0"/>
        <v>91.539999999999992</v>
      </c>
      <c r="N50" s="3" t="str">
        <f t="shared" si="1"/>
        <v>Arabica</v>
      </c>
      <c r="O50" s="3" t="str">
        <f t="shared" si="2"/>
        <v>Dark</v>
      </c>
    </row>
    <row r="51" spans="1:15" x14ac:dyDescent="0.3">
      <c r="A51" s="2" t="s">
        <v>766</v>
      </c>
      <c r="B51" s="5">
        <v>44790</v>
      </c>
      <c r="C51" s="2" t="s">
        <v>767</v>
      </c>
      <c r="D51" s="3" t="s">
        <v>6140</v>
      </c>
      <c r="E51" s="2">
        <v>3</v>
      </c>
      <c r="F51" s="2" t="str">
        <f>_xlfn.XLOOKUP(C51, 'customers'!$A$1:$A$1001, 'customers'!$B$1:$B$1001, ,0)</f>
        <v>Isis Pikett</v>
      </c>
      <c r="G51" s="2" t="str">
        <f>IF(_xlfn.XLOOKUP(C51, 'customers'!$A$1:$A$1001, 'customers'!$C$1:$C$1001, , 0)=0, "", _xlfn.XLOOKUP(C51, 'customers'!$A$1:$A$1001, 'customers'!$C$1:$C$1001, , 0))</f>
        <v>ipikett1d@xinhuanet.com</v>
      </c>
      <c r="H51" s="2" t="str">
        <f>_xlfn.XLOOKUP(C51, 'customers'!$A$1:$A$1001, 'customers'!G50:G1050,,0)</f>
        <v>Ireland</v>
      </c>
      <c r="I51" s="3" t="str">
        <f>_xlfn.XLOOKUP(D51, products!$A$1:$A$49, products!$B$1:$B$49, , 0)</f>
        <v>Ara</v>
      </c>
      <c r="J51" s="3" t="str">
        <f>_xlfn.XLOOKUP(D51, products!$A$1:$A$49, products!$C$1:$C$49,,0)</f>
        <v>L</v>
      </c>
      <c r="K51" s="6">
        <f>_xlfn.XLOOKUP(D51, products!$A$1:$A$49, products!$D$1:$D$49,,0)</f>
        <v>1</v>
      </c>
      <c r="L51" s="7">
        <f>_xlfn.XLOOKUP(D51, products!$A$1:$A$49, products!$E$1:$E$49,,0)</f>
        <v>12.95</v>
      </c>
      <c r="M51" s="7">
        <f t="shared" si="0"/>
        <v>38.849999999999994</v>
      </c>
      <c r="N51" s="3" t="str">
        <f t="shared" si="1"/>
        <v>Arabica</v>
      </c>
      <c r="O51" s="3" t="str">
        <f t="shared" si="2"/>
        <v>Lite</v>
      </c>
    </row>
    <row r="52" spans="1:15" x14ac:dyDescent="0.3">
      <c r="A52" s="2" t="s">
        <v>772</v>
      </c>
      <c r="B52" s="5">
        <v>44792</v>
      </c>
      <c r="C52" s="2" t="s">
        <v>773</v>
      </c>
      <c r="D52" s="3" t="s">
        <v>6169</v>
      </c>
      <c r="E52" s="2">
        <v>2</v>
      </c>
      <c r="F52" s="2" t="str">
        <f>_xlfn.XLOOKUP(C52, 'customers'!$A$1:$A$1001, 'customers'!$B$1:$B$1001, ,0)</f>
        <v>Inger Bouldon</v>
      </c>
      <c r="G52" s="2" t="str">
        <f>IF(_xlfn.XLOOKUP(C52, 'customers'!$A$1:$A$1001, 'customers'!$C$1:$C$1001, , 0)=0, "", _xlfn.XLOOKUP(C52, 'customers'!$A$1:$A$1001, 'customers'!$C$1:$C$1001, , 0))</f>
        <v>ibouldon1e@gizmodo.com</v>
      </c>
      <c r="H52" s="2" t="str">
        <f>_xlfn.XLOOKUP(C52, 'customers'!$A$1:$A$1001, 'customers'!G51:G1051,,0)</f>
        <v>United States</v>
      </c>
      <c r="I52" s="3" t="str">
        <f>_xlfn.XLOOKUP(D52, products!$A$1:$A$49, products!$B$1:$B$49, , 0)</f>
        <v>Lib</v>
      </c>
      <c r="J52" s="3" t="str">
        <f>_xlfn.XLOOKUP(D52, products!$A$1:$A$49, products!$C$1:$C$49,,0)</f>
        <v>D</v>
      </c>
      <c r="K52" s="6">
        <f>_xlfn.XLOOKUP(D52, products!$A$1:$A$49, products!$D$1:$D$49,,0)</f>
        <v>0.5</v>
      </c>
      <c r="L52" s="7">
        <f>_xlfn.XLOOKUP(D52, products!$A$1:$A$49, products!$E$1:$E$49,,0)</f>
        <v>7.77</v>
      </c>
      <c r="M52" s="7">
        <f t="shared" si="0"/>
        <v>15.54</v>
      </c>
      <c r="N52" s="3" t="str">
        <f t="shared" si="1"/>
        <v>Liberica</v>
      </c>
      <c r="O52" s="3" t="str">
        <f t="shared" si="2"/>
        <v>Dark</v>
      </c>
    </row>
    <row r="53" spans="1:15" x14ac:dyDescent="0.3">
      <c r="A53" s="2" t="s">
        <v>778</v>
      </c>
      <c r="B53" s="5">
        <v>43600</v>
      </c>
      <c r="C53" s="2" t="s">
        <v>779</v>
      </c>
      <c r="D53" s="3" t="s">
        <v>6164</v>
      </c>
      <c r="E53" s="2">
        <v>4</v>
      </c>
      <c r="F53" s="2" t="str">
        <f>_xlfn.XLOOKUP(C53, 'customers'!$A$1:$A$1001, 'customers'!$B$1:$B$1001, ,0)</f>
        <v>Karry Flanders</v>
      </c>
      <c r="G53" s="2" t="str">
        <f>IF(_xlfn.XLOOKUP(C53, 'customers'!$A$1:$A$1001, 'customers'!$C$1:$C$1001, , 0)=0, "", _xlfn.XLOOKUP(C53, 'customers'!$A$1:$A$1001, 'customers'!$C$1:$C$1001, , 0))</f>
        <v>kflanders1f@over-blog.com</v>
      </c>
      <c r="H53" s="2" t="str">
        <f>_xlfn.XLOOKUP(C53, 'customers'!$A$1:$A$1001, 'customers'!G52:G1052,,0)</f>
        <v>Ireland</v>
      </c>
      <c r="I53" s="3" t="str">
        <f>_xlfn.XLOOKUP(D53, products!$A$1:$A$49, products!$B$1:$B$49, , 0)</f>
        <v>Lib</v>
      </c>
      <c r="J53" s="3" t="str">
        <f>_xlfn.XLOOKUP(D53, products!$A$1:$A$49, products!$C$1:$C$49,,0)</f>
        <v>L</v>
      </c>
      <c r="K53" s="6">
        <f>_xlfn.XLOOKUP(D53, products!$A$1:$A$49, products!$D$1:$D$49,,0)</f>
        <v>2.5</v>
      </c>
      <c r="L53" s="7">
        <f>_xlfn.XLOOKUP(D53, products!$A$1:$A$49, products!$E$1:$E$49,,0)</f>
        <v>36.454999999999998</v>
      </c>
      <c r="M53" s="7">
        <f t="shared" si="0"/>
        <v>145.82</v>
      </c>
      <c r="N53" s="3" t="str">
        <f t="shared" si="1"/>
        <v>Liberica</v>
      </c>
      <c r="O53" s="3" t="str">
        <f t="shared" si="2"/>
        <v>Lite</v>
      </c>
    </row>
    <row r="54" spans="1:15" x14ac:dyDescent="0.3">
      <c r="A54" s="2" t="s">
        <v>784</v>
      </c>
      <c r="B54" s="5">
        <v>43719</v>
      </c>
      <c r="C54" s="2" t="s">
        <v>785</v>
      </c>
      <c r="D54" s="3" t="s">
        <v>6146</v>
      </c>
      <c r="E54" s="2">
        <v>5</v>
      </c>
      <c r="F54" s="2" t="str">
        <f>_xlfn.XLOOKUP(C54, 'customers'!$A$1:$A$1001, 'customers'!$B$1:$B$1001, ,0)</f>
        <v>Hartley Mattioli</v>
      </c>
      <c r="G54" s="2" t="str">
        <f>IF(_xlfn.XLOOKUP(C54, 'customers'!$A$1:$A$1001, 'customers'!$C$1:$C$1001, , 0)=0, "", _xlfn.XLOOKUP(C54, 'customers'!$A$1:$A$1001, 'customers'!$C$1:$C$1001, , 0))</f>
        <v>hmattioli1g@webmd.com</v>
      </c>
      <c r="H54" s="2" t="str">
        <f>_xlfn.XLOOKUP(C54, 'customers'!$A$1:$A$1001, 'customers'!G53:G1053,,0)</f>
        <v>United States</v>
      </c>
      <c r="I54" s="3" t="str">
        <f>_xlfn.XLOOKUP(D54, products!$A$1:$A$49, products!$B$1:$B$49, , 0)</f>
        <v>Rob</v>
      </c>
      <c r="J54" s="3" t="str">
        <f>_xlfn.XLOOKUP(D54, products!$A$1:$A$49, products!$C$1:$C$49,,0)</f>
        <v>M</v>
      </c>
      <c r="K54" s="6">
        <f>_xlfn.XLOOKUP(D54, products!$A$1:$A$49, products!$D$1:$D$49,,0)</f>
        <v>0.5</v>
      </c>
      <c r="L54" s="7">
        <f>_xlfn.XLOOKUP(D54, products!$A$1:$A$49, products!$E$1:$E$49,,0)</f>
        <v>5.97</v>
      </c>
      <c r="M54" s="7">
        <f t="shared" si="0"/>
        <v>29.849999999999998</v>
      </c>
      <c r="N54" s="3" t="str">
        <f t="shared" si="1"/>
        <v>Robusta</v>
      </c>
      <c r="O54" s="3" t="str">
        <f t="shared" si="2"/>
        <v>Medium</v>
      </c>
    </row>
    <row r="55" spans="1:15" x14ac:dyDescent="0.3">
      <c r="A55" s="2" t="s">
        <v>784</v>
      </c>
      <c r="B55" s="5">
        <v>43719</v>
      </c>
      <c r="C55" s="2" t="s">
        <v>785</v>
      </c>
      <c r="D55" s="3" t="s">
        <v>6164</v>
      </c>
      <c r="E55" s="2">
        <v>2</v>
      </c>
      <c r="F55" s="2" t="str">
        <f>_xlfn.XLOOKUP(C55, 'customers'!$A$1:$A$1001, 'customers'!$B$1:$B$1001, ,0)</f>
        <v>Hartley Mattioli</v>
      </c>
      <c r="G55" s="2" t="str">
        <f>IF(_xlfn.XLOOKUP(C55, 'customers'!$A$1:$A$1001, 'customers'!$C$1:$C$1001, , 0)=0, "", _xlfn.XLOOKUP(C55, 'customers'!$A$1:$A$1001, 'customers'!$C$1:$C$1001, , 0))</f>
        <v>hmattioli1g@webmd.com</v>
      </c>
      <c r="H55" s="2" t="str">
        <f>_xlfn.XLOOKUP(C55, 'customers'!$A$1:$A$1001, 'customers'!G54:G1054,,0)</f>
        <v>United States</v>
      </c>
      <c r="I55" s="3" t="str">
        <f>_xlfn.XLOOKUP(D55, products!$A$1:$A$49, products!$B$1:$B$49, , 0)</f>
        <v>Lib</v>
      </c>
      <c r="J55" s="3" t="str">
        <f>_xlfn.XLOOKUP(D55, products!$A$1:$A$49, products!$C$1:$C$49,,0)</f>
        <v>L</v>
      </c>
      <c r="K55" s="6">
        <f>_xlfn.XLOOKUP(D55, products!$A$1:$A$49, products!$D$1:$D$49,,0)</f>
        <v>2.5</v>
      </c>
      <c r="L55" s="7">
        <f>_xlfn.XLOOKUP(D55, products!$A$1:$A$49, products!$E$1:$E$49,,0)</f>
        <v>36.454999999999998</v>
      </c>
      <c r="M55" s="7">
        <f t="shared" si="0"/>
        <v>72.91</v>
      </c>
      <c r="N55" s="3" t="str">
        <f t="shared" si="1"/>
        <v>Liberica</v>
      </c>
      <c r="O55" s="3" t="str">
        <f t="shared" si="2"/>
        <v>Lite</v>
      </c>
    </row>
    <row r="56" spans="1:15" x14ac:dyDescent="0.3">
      <c r="A56" s="2" t="s">
        <v>794</v>
      </c>
      <c r="B56" s="5">
        <v>44271</v>
      </c>
      <c r="C56" s="2" t="s">
        <v>795</v>
      </c>
      <c r="D56" s="3" t="s">
        <v>6162</v>
      </c>
      <c r="E56" s="2">
        <v>5</v>
      </c>
      <c r="F56" s="2" t="str">
        <f>_xlfn.XLOOKUP(C56, 'customers'!$A$1:$A$1001, 'customers'!$B$1:$B$1001, ,0)</f>
        <v>Archambault Gillard</v>
      </c>
      <c r="G56" s="2" t="str">
        <f>IF(_xlfn.XLOOKUP(C56, 'customers'!$A$1:$A$1001, 'customers'!$C$1:$C$1001, , 0)=0, "", _xlfn.XLOOKUP(C56, 'customers'!$A$1:$A$1001, 'customers'!$C$1:$C$1001, , 0))</f>
        <v>agillard1i@issuu.com</v>
      </c>
      <c r="H56" s="2" t="str">
        <f>_xlfn.XLOOKUP(C56, 'customers'!$A$1:$A$1001, 'customers'!G55:G1055,,0)</f>
        <v>United States</v>
      </c>
      <c r="I56" s="3" t="str">
        <f>_xlfn.XLOOKUP(D56, products!$A$1:$A$49, products!$B$1:$B$49, , 0)</f>
        <v>Lib</v>
      </c>
      <c r="J56" s="3" t="str">
        <f>_xlfn.XLOOKUP(D56, products!$A$1:$A$49, products!$C$1:$C$49,,0)</f>
        <v>M</v>
      </c>
      <c r="K56" s="6">
        <f>_xlfn.XLOOKUP(D56, products!$A$1:$A$49, products!$D$1:$D$49,,0)</f>
        <v>1</v>
      </c>
      <c r="L56" s="7">
        <f>_xlfn.XLOOKUP(D56, products!$A$1:$A$49, products!$E$1:$E$49,,0)</f>
        <v>14.55</v>
      </c>
      <c r="M56" s="7">
        <f t="shared" si="0"/>
        <v>72.75</v>
      </c>
      <c r="N56" s="3" t="str">
        <f t="shared" si="1"/>
        <v>Liberica</v>
      </c>
      <c r="O56" s="3" t="str">
        <f t="shared" si="2"/>
        <v>Medium</v>
      </c>
    </row>
    <row r="57" spans="1:15" x14ac:dyDescent="0.3">
      <c r="A57" s="2" t="s">
        <v>800</v>
      </c>
      <c r="B57" s="5">
        <v>44168</v>
      </c>
      <c r="C57" s="2" t="s">
        <v>801</v>
      </c>
      <c r="D57" s="3" t="s">
        <v>6170</v>
      </c>
      <c r="E57" s="2">
        <v>3</v>
      </c>
      <c r="F57" s="2" t="str">
        <f>_xlfn.XLOOKUP(C57, 'customers'!$A$1:$A$1001, 'customers'!$B$1:$B$1001, ,0)</f>
        <v>Salomo Cushworth</v>
      </c>
      <c r="G57" s="2" t="str">
        <f>IF(_xlfn.XLOOKUP(C57, 'customers'!$A$1:$A$1001, 'customers'!$C$1:$C$1001, , 0)=0, "", _xlfn.XLOOKUP(C57, 'customers'!$A$1:$A$1001, 'customers'!$C$1:$C$1001, , 0))</f>
        <v/>
      </c>
      <c r="H57" s="2" t="str">
        <f>_xlfn.XLOOKUP(C57, 'customers'!$A$1:$A$1001, 'customers'!G56:G1056,,0)</f>
        <v>United States</v>
      </c>
      <c r="I57" s="3" t="str">
        <f>_xlfn.XLOOKUP(D57, products!$A$1:$A$49, products!$B$1:$B$49, , 0)</f>
        <v>Lib</v>
      </c>
      <c r="J57" s="3" t="str">
        <f>_xlfn.XLOOKUP(D57, products!$A$1:$A$49, products!$C$1:$C$49,,0)</f>
        <v>L</v>
      </c>
      <c r="K57" s="6">
        <f>_xlfn.XLOOKUP(D57, products!$A$1:$A$49, products!$D$1:$D$49,,0)</f>
        <v>1</v>
      </c>
      <c r="L57" s="7">
        <f>_xlfn.XLOOKUP(D57, products!$A$1:$A$49, products!$E$1:$E$49,,0)</f>
        <v>15.85</v>
      </c>
      <c r="M57" s="7">
        <f t="shared" si="0"/>
        <v>47.55</v>
      </c>
      <c r="N57" s="3" t="str">
        <f t="shared" si="1"/>
        <v>Liberica</v>
      </c>
      <c r="O57" s="3" t="str">
        <f t="shared" si="2"/>
        <v>Lite</v>
      </c>
    </row>
    <row r="58" spans="1:15" x14ac:dyDescent="0.3">
      <c r="A58" s="2" t="s">
        <v>805</v>
      </c>
      <c r="B58" s="5">
        <v>43857</v>
      </c>
      <c r="C58" s="2" t="s">
        <v>806</v>
      </c>
      <c r="D58" s="3" t="s">
        <v>6153</v>
      </c>
      <c r="E58" s="2">
        <v>3</v>
      </c>
      <c r="F58" s="2" t="str">
        <f>_xlfn.XLOOKUP(C58, 'customers'!$A$1:$A$1001, 'customers'!$B$1:$B$1001, ,0)</f>
        <v>Theda Grizard</v>
      </c>
      <c r="G58" s="2" t="str">
        <f>IF(_xlfn.XLOOKUP(C58, 'customers'!$A$1:$A$1001, 'customers'!$C$1:$C$1001, , 0)=0, "", _xlfn.XLOOKUP(C58, 'customers'!$A$1:$A$1001, 'customers'!$C$1:$C$1001, , 0))</f>
        <v>tgrizard1k@odnoklassniki.ru</v>
      </c>
      <c r="H58" s="2" t="str">
        <f>_xlfn.XLOOKUP(C58, 'customers'!$A$1:$A$1001, 'customers'!G57:G1057,,0)</f>
        <v>United States</v>
      </c>
      <c r="I58" s="3" t="str">
        <f>_xlfn.XLOOKUP(D58, products!$A$1:$A$49, products!$B$1:$B$49, , 0)</f>
        <v>Exc</v>
      </c>
      <c r="J58" s="3" t="str">
        <f>_xlfn.XLOOKUP(D58, products!$A$1:$A$49, products!$C$1:$C$49,,0)</f>
        <v>D</v>
      </c>
      <c r="K58" s="6">
        <f>_xlfn.XLOOKUP(D58, products!$A$1:$A$49, products!$D$1:$D$49,,0)</f>
        <v>0.2</v>
      </c>
      <c r="L58" s="7">
        <f>_xlfn.XLOOKUP(D58, products!$A$1:$A$49, products!$E$1:$E$49,,0)</f>
        <v>3.645</v>
      </c>
      <c r="M58" s="7">
        <f t="shared" si="0"/>
        <v>10.935</v>
      </c>
      <c r="N58" s="3" t="str">
        <f t="shared" si="1"/>
        <v>Excelsa</v>
      </c>
      <c r="O58" s="3" t="str">
        <f t="shared" si="2"/>
        <v>Dark</v>
      </c>
    </row>
    <row r="59" spans="1:15" x14ac:dyDescent="0.3">
      <c r="A59" s="2" t="s">
        <v>811</v>
      </c>
      <c r="B59" s="5">
        <v>44759</v>
      </c>
      <c r="C59" s="2" t="s">
        <v>812</v>
      </c>
      <c r="D59" s="3" t="s">
        <v>6171</v>
      </c>
      <c r="E59" s="2">
        <v>4</v>
      </c>
      <c r="F59" s="2" t="str">
        <f>_xlfn.XLOOKUP(C59, 'customers'!$A$1:$A$1001, 'customers'!$B$1:$B$1001, ,0)</f>
        <v>Rozele Relton</v>
      </c>
      <c r="G59" s="2" t="str">
        <f>IF(_xlfn.XLOOKUP(C59, 'customers'!$A$1:$A$1001, 'customers'!$C$1:$C$1001, , 0)=0, "", _xlfn.XLOOKUP(C59, 'customers'!$A$1:$A$1001, 'customers'!$C$1:$C$1001, , 0))</f>
        <v>rrelton1l@stanford.edu</v>
      </c>
      <c r="H59" s="2" t="str">
        <f>_xlfn.XLOOKUP(C59, 'customers'!$A$1:$A$1001, 'customers'!G58:G1058,,0)</f>
        <v>United States</v>
      </c>
      <c r="I59" s="3" t="str">
        <f>_xlfn.XLOOKUP(D59, products!$A$1:$A$49, products!$B$1:$B$49, , 0)</f>
        <v>Exc</v>
      </c>
      <c r="J59" s="3" t="str">
        <f>_xlfn.XLOOKUP(D59, products!$A$1:$A$49, products!$C$1:$C$49,,0)</f>
        <v>L</v>
      </c>
      <c r="K59" s="6">
        <f>_xlfn.XLOOKUP(D59, products!$A$1:$A$49, products!$D$1:$D$49,,0)</f>
        <v>1</v>
      </c>
      <c r="L59" s="7">
        <f>_xlfn.XLOOKUP(D59, products!$A$1:$A$49, products!$E$1:$E$49,,0)</f>
        <v>14.85</v>
      </c>
      <c r="M59" s="7">
        <f t="shared" si="0"/>
        <v>59.4</v>
      </c>
      <c r="N59" s="3" t="str">
        <f t="shared" si="1"/>
        <v>Excelsa</v>
      </c>
      <c r="O59" s="3" t="str">
        <f t="shared" si="2"/>
        <v>Lite</v>
      </c>
    </row>
    <row r="60" spans="1:15" x14ac:dyDescent="0.3">
      <c r="A60" s="2" t="s">
        <v>817</v>
      </c>
      <c r="B60" s="5">
        <v>44624</v>
      </c>
      <c r="C60" s="2" t="s">
        <v>818</v>
      </c>
      <c r="D60" s="3" t="s">
        <v>6165</v>
      </c>
      <c r="E60" s="2">
        <v>3</v>
      </c>
      <c r="F60" s="2" t="str">
        <f>_xlfn.XLOOKUP(C60, 'customers'!$A$1:$A$1001, 'customers'!$B$1:$B$1001, ,0)</f>
        <v>Willa Rolling</v>
      </c>
      <c r="G60" s="2" t="str">
        <f>IF(_xlfn.XLOOKUP(C60, 'customers'!$A$1:$A$1001, 'customers'!$C$1:$C$1001, , 0)=0, "", _xlfn.XLOOKUP(C60, 'customers'!$A$1:$A$1001, 'customers'!$C$1:$C$1001, , 0))</f>
        <v/>
      </c>
      <c r="H60" s="2" t="str">
        <f>_xlfn.XLOOKUP(C60, 'customers'!$A$1:$A$1001, 'customers'!G59:G1059,,0)</f>
        <v>Ireland</v>
      </c>
      <c r="I60" s="3" t="str">
        <f>_xlfn.XLOOKUP(D60, products!$A$1:$A$49, products!$B$1:$B$49, , 0)</f>
        <v>Lib</v>
      </c>
      <c r="J60" s="3" t="str">
        <f>_xlfn.XLOOKUP(D60, products!$A$1:$A$49, products!$C$1:$C$49,,0)</f>
        <v>D</v>
      </c>
      <c r="K60" s="6">
        <f>_xlfn.XLOOKUP(D60, products!$A$1:$A$49, products!$D$1:$D$49,,0)</f>
        <v>2.5</v>
      </c>
      <c r="L60" s="7">
        <f>_xlfn.XLOOKUP(D60, products!$A$1:$A$49, products!$E$1:$E$49,,0)</f>
        <v>29.784999999999997</v>
      </c>
      <c r="M60" s="7">
        <f t="shared" si="0"/>
        <v>89.35499999999999</v>
      </c>
      <c r="N60" s="3" t="str">
        <f t="shared" si="1"/>
        <v>Liberica</v>
      </c>
      <c r="O60" s="3" t="str">
        <f t="shared" si="2"/>
        <v>Dark</v>
      </c>
    </row>
    <row r="61" spans="1:15" x14ac:dyDescent="0.3">
      <c r="A61" s="2" t="s">
        <v>822</v>
      </c>
      <c r="B61" s="5">
        <v>44537</v>
      </c>
      <c r="C61" s="2" t="s">
        <v>823</v>
      </c>
      <c r="D61" s="3" t="s">
        <v>6160</v>
      </c>
      <c r="E61" s="2">
        <v>3</v>
      </c>
      <c r="F61" s="2" t="str">
        <f>_xlfn.XLOOKUP(C61, 'customers'!$A$1:$A$1001, 'customers'!$B$1:$B$1001, ,0)</f>
        <v>Stanislaus Gilroy</v>
      </c>
      <c r="G61" s="2" t="str">
        <f>IF(_xlfn.XLOOKUP(C61, 'customers'!$A$1:$A$1001, 'customers'!$C$1:$C$1001, , 0)=0, "", _xlfn.XLOOKUP(C61, 'customers'!$A$1:$A$1001, 'customers'!$C$1:$C$1001, , 0))</f>
        <v>sgilroy1n@eepurl.com</v>
      </c>
      <c r="H61" s="2" t="str">
        <f>_xlfn.XLOOKUP(C61, 'customers'!$A$1:$A$1001, 'customers'!G60:G1060,,0)</f>
        <v>United States</v>
      </c>
      <c r="I61" s="3" t="str">
        <f>_xlfn.XLOOKUP(D61, products!$A$1:$A$49, products!$B$1:$B$49, , 0)</f>
        <v>Lib</v>
      </c>
      <c r="J61" s="3" t="str">
        <f>_xlfn.XLOOKUP(D61, products!$A$1:$A$49, products!$C$1:$C$49,,0)</f>
        <v>M</v>
      </c>
      <c r="K61" s="6">
        <f>_xlfn.XLOOKUP(D61, products!$A$1:$A$49, products!$D$1:$D$49,,0)</f>
        <v>0.5</v>
      </c>
      <c r="L61" s="7">
        <f>_xlfn.XLOOKUP(D61, products!$A$1:$A$49, products!$E$1:$E$49,,0)</f>
        <v>8.73</v>
      </c>
      <c r="M61" s="7">
        <f t="shared" si="0"/>
        <v>26.19</v>
      </c>
      <c r="N61" s="3" t="str">
        <f t="shared" si="1"/>
        <v>Liberica</v>
      </c>
      <c r="O61" s="3" t="str">
        <f t="shared" si="2"/>
        <v>Medium</v>
      </c>
    </row>
    <row r="62" spans="1:15" x14ac:dyDescent="0.3">
      <c r="A62" s="2" t="s">
        <v>827</v>
      </c>
      <c r="B62" s="5">
        <v>44252</v>
      </c>
      <c r="C62" s="2" t="s">
        <v>828</v>
      </c>
      <c r="D62" s="3" t="s">
        <v>6168</v>
      </c>
      <c r="E62" s="2">
        <v>5</v>
      </c>
      <c r="F62" s="2" t="str">
        <f>_xlfn.XLOOKUP(C62, 'customers'!$A$1:$A$1001, 'customers'!$B$1:$B$1001, ,0)</f>
        <v>Correy Cottingham</v>
      </c>
      <c r="G62" s="2" t="str">
        <f>IF(_xlfn.XLOOKUP(C62, 'customers'!$A$1:$A$1001, 'customers'!$C$1:$C$1001, , 0)=0, "", _xlfn.XLOOKUP(C62, 'customers'!$A$1:$A$1001, 'customers'!$C$1:$C$1001, , 0))</f>
        <v>ccottingham1o@wikipedia.org</v>
      </c>
      <c r="H62" s="2" t="str">
        <f>_xlfn.XLOOKUP(C62, 'customers'!$A$1:$A$1001, 'customers'!G61:G1061,,0)</f>
        <v>United States</v>
      </c>
      <c r="I62" s="3" t="str">
        <f>_xlfn.XLOOKUP(D62, products!$A$1:$A$49, products!$B$1:$B$49, , 0)</f>
        <v>Ara</v>
      </c>
      <c r="J62" s="3" t="str">
        <f>_xlfn.XLOOKUP(D62, products!$A$1:$A$49, products!$C$1:$C$49,,0)</f>
        <v>D</v>
      </c>
      <c r="K62" s="6">
        <f>_xlfn.XLOOKUP(D62, products!$A$1:$A$49, products!$D$1:$D$49,,0)</f>
        <v>2.5</v>
      </c>
      <c r="L62" s="7">
        <f>_xlfn.XLOOKUP(D62, products!$A$1:$A$49, products!$E$1:$E$49,,0)</f>
        <v>22.884999999999998</v>
      </c>
      <c r="M62" s="7">
        <f t="shared" si="0"/>
        <v>114.42499999999998</v>
      </c>
      <c r="N62" s="3" t="str">
        <f t="shared" si="1"/>
        <v>Arabica</v>
      </c>
      <c r="O62" s="3" t="str">
        <f t="shared" si="2"/>
        <v>Dark</v>
      </c>
    </row>
    <row r="63" spans="1:15" x14ac:dyDescent="0.3">
      <c r="A63" s="2" t="s">
        <v>833</v>
      </c>
      <c r="B63" s="5">
        <v>43521</v>
      </c>
      <c r="C63" s="2" t="s">
        <v>834</v>
      </c>
      <c r="D63" s="3" t="s">
        <v>6172</v>
      </c>
      <c r="E63" s="2">
        <v>5</v>
      </c>
      <c r="F63" s="2" t="str">
        <f>_xlfn.XLOOKUP(C63, 'customers'!$A$1:$A$1001, 'customers'!$B$1:$B$1001, ,0)</f>
        <v>Pammi Endacott</v>
      </c>
      <c r="G63" s="2" t="str">
        <f>IF(_xlfn.XLOOKUP(C63, 'customers'!$A$1:$A$1001, 'customers'!$C$1:$C$1001, , 0)=0, "", _xlfn.XLOOKUP(C63, 'customers'!$A$1:$A$1001, 'customers'!$C$1:$C$1001, , 0))</f>
        <v/>
      </c>
      <c r="H63" s="2" t="str">
        <f>_xlfn.XLOOKUP(C63, 'customers'!$A$1:$A$1001, 'customers'!G62:G1062,,0)</f>
        <v>United States</v>
      </c>
      <c r="I63" s="3" t="str">
        <f>_xlfn.XLOOKUP(D63, products!$A$1:$A$49, products!$B$1:$B$49, , 0)</f>
        <v>Rob</v>
      </c>
      <c r="J63" s="3" t="str">
        <f>_xlfn.XLOOKUP(D63, products!$A$1:$A$49, products!$C$1:$C$49,,0)</f>
        <v>D</v>
      </c>
      <c r="K63" s="6">
        <f>_xlfn.XLOOKUP(D63, products!$A$1:$A$49, products!$D$1:$D$49,,0)</f>
        <v>0.5</v>
      </c>
      <c r="L63" s="7">
        <f>_xlfn.XLOOKUP(D63, products!$A$1:$A$49, products!$E$1:$E$49,,0)</f>
        <v>5.3699999999999992</v>
      </c>
      <c r="M63" s="7">
        <f t="shared" si="0"/>
        <v>26.849999999999994</v>
      </c>
      <c r="N63" s="3" t="str">
        <f t="shared" si="1"/>
        <v>Robusta</v>
      </c>
      <c r="O63" s="3" t="str">
        <f t="shared" si="2"/>
        <v>Dark</v>
      </c>
    </row>
    <row r="64" spans="1:15" x14ac:dyDescent="0.3">
      <c r="A64" s="2" t="s">
        <v>838</v>
      </c>
      <c r="B64" s="5">
        <v>43505</v>
      </c>
      <c r="C64" s="2" t="s">
        <v>839</v>
      </c>
      <c r="D64" s="3" t="s">
        <v>6145</v>
      </c>
      <c r="E64" s="2">
        <v>5</v>
      </c>
      <c r="F64" s="2" t="str">
        <f>_xlfn.XLOOKUP(C64, 'customers'!$A$1:$A$1001, 'customers'!$B$1:$B$1001, ,0)</f>
        <v>Nona Linklater</v>
      </c>
      <c r="G64" s="2" t="str">
        <f>IF(_xlfn.XLOOKUP(C64, 'customers'!$A$1:$A$1001, 'customers'!$C$1:$C$1001, , 0)=0, "", _xlfn.XLOOKUP(C64, 'customers'!$A$1:$A$1001, 'customers'!$C$1:$C$1001, , 0))</f>
        <v/>
      </c>
      <c r="H64" s="2" t="str">
        <f>_xlfn.XLOOKUP(C64, 'customers'!$A$1:$A$1001, 'customers'!G63:G1063,,0)</f>
        <v>United States</v>
      </c>
      <c r="I64" s="3" t="str">
        <f>_xlfn.XLOOKUP(D64, products!$A$1:$A$49, products!$B$1:$B$49, , 0)</f>
        <v>Lib</v>
      </c>
      <c r="J64" s="3" t="str">
        <f>_xlfn.XLOOKUP(D64, products!$A$1:$A$49, products!$C$1:$C$49,,0)</f>
        <v>L</v>
      </c>
      <c r="K64" s="6">
        <f>_xlfn.XLOOKUP(D64, products!$A$1:$A$49, products!$D$1:$D$49,,0)</f>
        <v>0.2</v>
      </c>
      <c r="L64" s="7">
        <f>_xlfn.XLOOKUP(D64, products!$A$1:$A$49, products!$E$1:$E$49,,0)</f>
        <v>4.7549999999999999</v>
      </c>
      <c r="M64" s="7">
        <f t="shared" si="0"/>
        <v>23.774999999999999</v>
      </c>
      <c r="N64" s="3" t="str">
        <f t="shared" si="1"/>
        <v>Liberica</v>
      </c>
      <c r="O64" s="3" t="str">
        <f t="shared" si="2"/>
        <v>Lite</v>
      </c>
    </row>
    <row r="65" spans="1:15" x14ac:dyDescent="0.3">
      <c r="A65" s="2" t="s">
        <v>843</v>
      </c>
      <c r="B65" s="5">
        <v>43868</v>
      </c>
      <c r="C65" s="2" t="s">
        <v>844</v>
      </c>
      <c r="D65" s="3" t="s">
        <v>6157</v>
      </c>
      <c r="E65" s="2">
        <v>1</v>
      </c>
      <c r="F65" s="2" t="str">
        <f>_xlfn.XLOOKUP(C65, 'customers'!$A$1:$A$1001, 'customers'!$B$1:$B$1001, ,0)</f>
        <v>Annadiane Dykes</v>
      </c>
      <c r="G65" s="2" t="str">
        <f>IF(_xlfn.XLOOKUP(C65, 'customers'!$A$1:$A$1001, 'customers'!$C$1:$C$1001, , 0)=0, "", _xlfn.XLOOKUP(C65, 'customers'!$A$1:$A$1001, 'customers'!$C$1:$C$1001, , 0))</f>
        <v>adykes1r@eventbrite.com</v>
      </c>
      <c r="H65" s="2" t="str">
        <f>_xlfn.XLOOKUP(C65, 'customers'!$A$1:$A$1001, 'customers'!G64:G1064,,0)</f>
        <v>United States</v>
      </c>
      <c r="I65" s="3" t="str">
        <f>_xlfn.XLOOKUP(D65, products!$A$1:$A$49, products!$B$1:$B$49, , 0)</f>
        <v>Ara</v>
      </c>
      <c r="J65" s="3" t="str">
        <f>_xlfn.XLOOKUP(D65, products!$A$1:$A$49, products!$C$1:$C$49,,0)</f>
        <v>M</v>
      </c>
      <c r="K65" s="6">
        <f>_xlfn.XLOOKUP(D65, products!$A$1:$A$49, products!$D$1:$D$49,,0)</f>
        <v>0.5</v>
      </c>
      <c r="L65" s="7">
        <f>_xlfn.XLOOKUP(D65, products!$A$1:$A$49, products!$E$1:$E$49,,0)</f>
        <v>6.75</v>
      </c>
      <c r="M65" s="7">
        <f t="shared" si="0"/>
        <v>6.75</v>
      </c>
      <c r="N65" s="3" t="str">
        <f t="shared" si="1"/>
        <v>Arabica</v>
      </c>
      <c r="O65" s="3" t="str">
        <f t="shared" si="2"/>
        <v>Medium</v>
      </c>
    </row>
    <row r="66" spans="1:15" x14ac:dyDescent="0.3">
      <c r="A66" s="2" t="s">
        <v>849</v>
      </c>
      <c r="B66" s="5">
        <v>43913</v>
      </c>
      <c r="C66" s="2" t="s">
        <v>850</v>
      </c>
      <c r="D66" s="3" t="s">
        <v>6146</v>
      </c>
      <c r="E66" s="2">
        <v>6</v>
      </c>
      <c r="F66" s="2" t="str">
        <f>_xlfn.XLOOKUP(C66, 'customers'!$A$1:$A$1001, 'customers'!$B$1:$B$1001, ,0)</f>
        <v>Felecia Dodgson</v>
      </c>
      <c r="G66" s="2" t="str">
        <f>IF(_xlfn.XLOOKUP(C66, 'customers'!$A$1:$A$1001, 'customers'!$C$1:$C$1001, , 0)=0, "", _xlfn.XLOOKUP(C66, 'customers'!$A$1:$A$1001, 'customers'!$C$1:$C$1001, , 0))</f>
        <v/>
      </c>
      <c r="H66" s="2" t="str">
        <f>_xlfn.XLOOKUP(C66, 'customers'!$A$1:$A$1001, 'customers'!G65:G1065,,0)</f>
        <v>United States</v>
      </c>
      <c r="I66" s="3" t="str">
        <f>_xlfn.XLOOKUP(D66, products!$A$1:$A$49, products!$B$1:$B$49, , 0)</f>
        <v>Rob</v>
      </c>
      <c r="J66" s="3" t="str">
        <f>_xlfn.XLOOKUP(D66, products!$A$1:$A$49, products!$C$1:$C$49,,0)</f>
        <v>M</v>
      </c>
      <c r="K66" s="6">
        <f>_xlfn.XLOOKUP(D66, products!$A$1:$A$49, products!$D$1:$D$49,,0)</f>
        <v>0.5</v>
      </c>
      <c r="L66" s="7">
        <f>_xlfn.XLOOKUP(D66, products!$A$1:$A$49, products!$E$1:$E$49,,0)</f>
        <v>5.97</v>
      </c>
      <c r="M66" s="7">
        <f t="shared" si="0"/>
        <v>35.82</v>
      </c>
      <c r="N66" s="3" t="str">
        <f t="shared" si="1"/>
        <v>Robusta</v>
      </c>
      <c r="O66" s="3" t="str">
        <f t="shared" si="2"/>
        <v>Medium</v>
      </c>
    </row>
    <row r="67" spans="1:15" x14ac:dyDescent="0.3">
      <c r="A67" s="2" t="s">
        <v>854</v>
      </c>
      <c r="B67" s="5">
        <v>44626</v>
      </c>
      <c r="C67" s="2" t="s">
        <v>855</v>
      </c>
      <c r="D67" s="3" t="s">
        <v>6149</v>
      </c>
      <c r="E67" s="2">
        <v>4</v>
      </c>
      <c r="F67" s="2" t="str">
        <f>_xlfn.XLOOKUP(C67, 'customers'!$A$1:$A$1001, 'customers'!$B$1:$B$1001, ,0)</f>
        <v>Angelia Cockrem</v>
      </c>
      <c r="G67" s="2" t="str">
        <f>IF(_xlfn.XLOOKUP(C67, 'customers'!$A$1:$A$1001, 'customers'!$C$1:$C$1001, , 0)=0, "", _xlfn.XLOOKUP(C67, 'customers'!$A$1:$A$1001, 'customers'!$C$1:$C$1001, , 0))</f>
        <v>acockrem1t@engadget.com</v>
      </c>
      <c r="H67" s="2" t="str">
        <f>_xlfn.XLOOKUP(C67, 'customers'!$A$1:$A$1001, 'customers'!G66:G1066,,0)</f>
        <v>Ireland</v>
      </c>
      <c r="I67" s="3" t="str">
        <f>_xlfn.XLOOKUP(D67, products!$A$1:$A$49, products!$B$1:$B$49, , 0)</f>
        <v>Rob</v>
      </c>
      <c r="J67" s="3" t="str">
        <f>_xlfn.XLOOKUP(D67, products!$A$1:$A$49, products!$C$1:$C$49,,0)</f>
        <v>D</v>
      </c>
      <c r="K67" s="6">
        <f>_xlfn.XLOOKUP(D67, products!$A$1:$A$49, products!$D$1:$D$49,,0)</f>
        <v>2.5</v>
      </c>
      <c r="L67" s="7">
        <f>_xlfn.XLOOKUP(D67, products!$A$1:$A$49, products!$E$1:$E$49,,0)</f>
        <v>20.584999999999997</v>
      </c>
      <c r="M67" s="7">
        <f t="shared" ref="M67:M130" si="3">L67*E67</f>
        <v>82.339999999999989</v>
      </c>
      <c r="N67" s="3" t="str">
        <f t="shared" ref="N67:N130" si="4">IF(I67="Rob","Robusta",IF(I67="Exc","Excelsa",IF(I67="Lib","Liberica",IF(I67="Ara","Arabica",""))))</f>
        <v>Robusta</v>
      </c>
      <c r="O67" s="3" t="str">
        <f t="shared" ref="O67:O130" si="5">IF(J67="M", "Medium", IF(J67="L","Lite",IF(J67="D","Dark")))</f>
        <v>Dark</v>
      </c>
    </row>
    <row r="68" spans="1:15" x14ac:dyDescent="0.3">
      <c r="A68" s="2" t="s">
        <v>860</v>
      </c>
      <c r="B68" s="5">
        <v>44666</v>
      </c>
      <c r="C68" s="2" t="s">
        <v>861</v>
      </c>
      <c r="D68" s="3" t="s">
        <v>6173</v>
      </c>
      <c r="E68" s="2">
        <v>1</v>
      </c>
      <c r="F68" s="2" t="str">
        <f>_xlfn.XLOOKUP(C68, 'customers'!$A$1:$A$1001, 'customers'!$B$1:$B$1001, ,0)</f>
        <v>Belvia Umpleby</v>
      </c>
      <c r="G68" s="2" t="str">
        <f>IF(_xlfn.XLOOKUP(C68, 'customers'!$A$1:$A$1001, 'customers'!$C$1:$C$1001, , 0)=0, "", _xlfn.XLOOKUP(C68, 'customers'!$A$1:$A$1001, 'customers'!$C$1:$C$1001, , 0))</f>
        <v>bumpleby1u@soundcloud.com</v>
      </c>
      <c r="H68" s="2" t="str">
        <f>_xlfn.XLOOKUP(C68, 'customers'!$A$1:$A$1001, 'customers'!G67:G1067,,0)</f>
        <v>United States</v>
      </c>
      <c r="I68" s="3" t="str">
        <f>_xlfn.XLOOKUP(D68, products!$A$1:$A$49, products!$B$1:$B$49, , 0)</f>
        <v>Rob</v>
      </c>
      <c r="J68" s="3" t="str">
        <f>_xlfn.XLOOKUP(D68, products!$A$1:$A$49, products!$C$1:$C$49,,0)</f>
        <v>L</v>
      </c>
      <c r="K68" s="6">
        <f>_xlfn.XLOOKUP(D68, products!$A$1:$A$49, products!$D$1:$D$49,,0)</f>
        <v>0.5</v>
      </c>
      <c r="L68" s="7">
        <f>_xlfn.XLOOKUP(D68, products!$A$1:$A$49, products!$E$1:$E$49,,0)</f>
        <v>7.169999999999999</v>
      </c>
      <c r="M68" s="7">
        <f t="shared" si="3"/>
        <v>7.169999999999999</v>
      </c>
      <c r="N68" s="3" t="str">
        <f t="shared" si="4"/>
        <v>Robusta</v>
      </c>
      <c r="O68" s="3" t="str">
        <f t="shared" si="5"/>
        <v>Lite</v>
      </c>
    </row>
    <row r="69" spans="1:15" x14ac:dyDescent="0.3">
      <c r="A69" s="2" t="s">
        <v>866</v>
      </c>
      <c r="B69" s="5">
        <v>44519</v>
      </c>
      <c r="C69" s="2" t="s">
        <v>867</v>
      </c>
      <c r="D69" s="3" t="s">
        <v>6145</v>
      </c>
      <c r="E69" s="2">
        <v>2</v>
      </c>
      <c r="F69" s="2" t="str">
        <f>_xlfn.XLOOKUP(C69, 'customers'!$A$1:$A$1001, 'customers'!$B$1:$B$1001, ,0)</f>
        <v>Nat Saleway</v>
      </c>
      <c r="G69" s="2" t="str">
        <f>IF(_xlfn.XLOOKUP(C69, 'customers'!$A$1:$A$1001, 'customers'!$C$1:$C$1001, , 0)=0, "", _xlfn.XLOOKUP(C69, 'customers'!$A$1:$A$1001, 'customers'!$C$1:$C$1001, , 0))</f>
        <v>nsaleway1v@dedecms.com</v>
      </c>
      <c r="H69" s="2" t="str">
        <f>_xlfn.XLOOKUP(C69, 'customers'!$A$1:$A$1001, 'customers'!G68:G1068,,0)</f>
        <v>United States</v>
      </c>
      <c r="I69" s="3" t="str">
        <f>_xlfn.XLOOKUP(D69, products!$A$1:$A$49, products!$B$1:$B$49, , 0)</f>
        <v>Lib</v>
      </c>
      <c r="J69" s="3" t="str">
        <f>_xlfn.XLOOKUP(D69, products!$A$1:$A$49, products!$C$1:$C$49,,0)</f>
        <v>L</v>
      </c>
      <c r="K69" s="6">
        <f>_xlfn.XLOOKUP(D69, products!$A$1:$A$49, products!$D$1:$D$49,,0)</f>
        <v>0.2</v>
      </c>
      <c r="L69" s="7">
        <f>_xlfn.XLOOKUP(D69, products!$A$1:$A$49, products!$E$1:$E$49,,0)</f>
        <v>4.7549999999999999</v>
      </c>
      <c r="M69" s="7">
        <f t="shared" si="3"/>
        <v>9.51</v>
      </c>
      <c r="N69" s="3" t="str">
        <f t="shared" si="4"/>
        <v>Liberica</v>
      </c>
      <c r="O69" s="3" t="str">
        <f t="shared" si="5"/>
        <v>Lite</v>
      </c>
    </row>
    <row r="70" spans="1:15" x14ac:dyDescent="0.3">
      <c r="A70" s="2" t="s">
        <v>872</v>
      </c>
      <c r="B70" s="5">
        <v>43754</v>
      </c>
      <c r="C70" s="2" t="s">
        <v>873</v>
      </c>
      <c r="D70" s="3" t="s">
        <v>6174</v>
      </c>
      <c r="E70" s="2">
        <v>1</v>
      </c>
      <c r="F70" s="2" t="str">
        <f>_xlfn.XLOOKUP(C70, 'customers'!$A$1:$A$1001, 'customers'!$B$1:$B$1001, ,0)</f>
        <v>Hayward Goulter</v>
      </c>
      <c r="G70" s="2" t="str">
        <f>IF(_xlfn.XLOOKUP(C70, 'customers'!$A$1:$A$1001, 'customers'!$C$1:$C$1001, , 0)=0, "", _xlfn.XLOOKUP(C70, 'customers'!$A$1:$A$1001, 'customers'!$C$1:$C$1001, , 0))</f>
        <v>hgoulter1w@abc.net.au</v>
      </c>
      <c r="H70" s="2" t="str">
        <f>_xlfn.XLOOKUP(C70, 'customers'!$A$1:$A$1001, 'customers'!G69:G1069,,0)</f>
        <v>United States</v>
      </c>
      <c r="I70" s="3" t="str">
        <f>_xlfn.XLOOKUP(D70, products!$A$1:$A$49, products!$B$1:$B$49, , 0)</f>
        <v>Rob</v>
      </c>
      <c r="J70" s="3" t="str">
        <f>_xlfn.XLOOKUP(D70, products!$A$1:$A$49, products!$C$1:$C$49,,0)</f>
        <v>M</v>
      </c>
      <c r="K70" s="6">
        <f>_xlfn.XLOOKUP(D70, products!$A$1:$A$49, products!$D$1:$D$49,,0)</f>
        <v>0.2</v>
      </c>
      <c r="L70" s="7">
        <f>_xlfn.XLOOKUP(D70, products!$A$1:$A$49, products!$E$1:$E$49,,0)</f>
        <v>2.9849999999999999</v>
      </c>
      <c r="M70" s="7">
        <f t="shared" si="3"/>
        <v>2.9849999999999999</v>
      </c>
      <c r="N70" s="3" t="str">
        <f t="shared" si="4"/>
        <v>Robusta</v>
      </c>
      <c r="O70" s="3" t="str">
        <f t="shared" si="5"/>
        <v>Medium</v>
      </c>
    </row>
    <row r="71" spans="1:15" x14ac:dyDescent="0.3">
      <c r="A71" s="2" t="s">
        <v>878</v>
      </c>
      <c r="B71" s="5">
        <v>43795</v>
      </c>
      <c r="C71" s="2" t="s">
        <v>879</v>
      </c>
      <c r="D71" s="3" t="s">
        <v>6138</v>
      </c>
      <c r="E71" s="2">
        <v>6</v>
      </c>
      <c r="F71" s="2" t="str">
        <f>_xlfn.XLOOKUP(C71, 'customers'!$A$1:$A$1001, 'customers'!$B$1:$B$1001, ,0)</f>
        <v>Gay Rizzello</v>
      </c>
      <c r="G71" s="2" t="str">
        <f>IF(_xlfn.XLOOKUP(C71, 'customers'!$A$1:$A$1001, 'customers'!$C$1:$C$1001, , 0)=0, "", _xlfn.XLOOKUP(C71, 'customers'!$A$1:$A$1001, 'customers'!$C$1:$C$1001, , 0))</f>
        <v>grizzello1x@symantec.com</v>
      </c>
      <c r="H71" s="2" t="str">
        <f>_xlfn.XLOOKUP(C71, 'customers'!$A$1:$A$1001, 'customers'!G70:G1070,,0)</f>
        <v>United States</v>
      </c>
      <c r="I71" s="3" t="str">
        <f>_xlfn.XLOOKUP(D71, products!$A$1:$A$49, products!$B$1:$B$49, , 0)</f>
        <v>Rob</v>
      </c>
      <c r="J71" s="3" t="str">
        <f>_xlfn.XLOOKUP(D71, products!$A$1:$A$49, products!$C$1:$C$49,,0)</f>
        <v>M</v>
      </c>
      <c r="K71" s="6">
        <f>_xlfn.XLOOKUP(D71, products!$A$1:$A$49, products!$D$1:$D$49,,0)</f>
        <v>1</v>
      </c>
      <c r="L71" s="7">
        <f>_xlfn.XLOOKUP(D71, products!$A$1:$A$49, products!$E$1:$E$49,,0)</f>
        <v>9.9499999999999993</v>
      </c>
      <c r="M71" s="7">
        <f t="shared" si="3"/>
        <v>59.699999999999996</v>
      </c>
      <c r="N71" s="3" t="str">
        <f t="shared" si="4"/>
        <v>Robusta</v>
      </c>
      <c r="O71" s="3" t="str">
        <f t="shared" si="5"/>
        <v>Medium</v>
      </c>
    </row>
    <row r="72" spans="1:15" x14ac:dyDescent="0.3">
      <c r="A72" s="2" t="s">
        <v>885</v>
      </c>
      <c r="B72" s="5">
        <v>43646</v>
      </c>
      <c r="C72" s="2" t="s">
        <v>886</v>
      </c>
      <c r="D72" s="3" t="s">
        <v>6148</v>
      </c>
      <c r="E72" s="2">
        <v>4</v>
      </c>
      <c r="F72" s="2" t="str">
        <f>_xlfn.XLOOKUP(C72, 'customers'!$A$1:$A$1001, 'customers'!$B$1:$B$1001, ,0)</f>
        <v>Shannon List</v>
      </c>
      <c r="G72" s="2" t="str">
        <f>IF(_xlfn.XLOOKUP(C72, 'customers'!$A$1:$A$1001, 'customers'!$C$1:$C$1001, , 0)=0, "", _xlfn.XLOOKUP(C72, 'customers'!$A$1:$A$1001, 'customers'!$C$1:$C$1001, , 0))</f>
        <v>slist1y@mapquest.com</v>
      </c>
      <c r="H72" s="2" t="str">
        <f>_xlfn.XLOOKUP(C72, 'customers'!$A$1:$A$1001, 'customers'!G71:G1071,,0)</f>
        <v>Ireland</v>
      </c>
      <c r="I72" s="3" t="str">
        <f>_xlfn.XLOOKUP(D72, products!$A$1:$A$49, products!$B$1:$B$49, , 0)</f>
        <v>Exc</v>
      </c>
      <c r="J72" s="3" t="str">
        <f>_xlfn.XLOOKUP(D72, products!$A$1:$A$49, products!$C$1:$C$49,,0)</f>
        <v>L</v>
      </c>
      <c r="K72" s="6">
        <f>_xlfn.XLOOKUP(D72, products!$A$1:$A$49, products!$D$1:$D$49,,0)</f>
        <v>2.5</v>
      </c>
      <c r="L72" s="7">
        <f>_xlfn.XLOOKUP(D72, products!$A$1:$A$49, products!$E$1:$E$49,,0)</f>
        <v>34.154999999999994</v>
      </c>
      <c r="M72" s="7">
        <f t="shared" si="3"/>
        <v>136.61999999999998</v>
      </c>
      <c r="N72" s="3" t="str">
        <f t="shared" si="4"/>
        <v>Excelsa</v>
      </c>
      <c r="O72" s="3" t="str">
        <f t="shared" si="5"/>
        <v>Lite</v>
      </c>
    </row>
    <row r="73" spans="1:15" x14ac:dyDescent="0.3">
      <c r="A73" s="2" t="s">
        <v>891</v>
      </c>
      <c r="B73" s="5">
        <v>44200</v>
      </c>
      <c r="C73" s="2" t="s">
        <v>892</v>
      </c>
      <c r="D73" s="3" t="s">
        <v>6145</v>
      </c>
      <c r="E73" s="2">
        <v>2</v>
      </c>
      <c r="F73" s="2" t="str">
        <f>_xlfn.XLOOKUP(C73, 'customers'!$A$1:$A$1001, 'customers'!$B$1:$B$1001, ,0)</f>
        <v>Shirlene Edmondson</v>
      </c>
      <c r="G73" s="2" t="str">
        <f>IF(_xlfn.XLOOKUP(C73, 'customers'!$A$1:$A$1001, 'customers'!$C$1:$C$1001, , 0)=0, "", _xlfn.XLOOKUP(C73, 'customers'!$A$1:$A$1001, 'customers'!$C$1:$C$1001, , 0))</f>
        <v>sedmondson1z@theguardian.com</v>
      </c>
      <c r="H73" s="2" t="str">
        <f>_xlfn.XLOOKUP(C73, 'customers'!$A$1:$A$1001, 'customers'!G72:G1072,,0)</f>
        <v>Ireland</v>
      </c>
      <c r="I73" s="3" t="str">
        <f>_xlfn.XLOOKUP(D73, products!$A$1:$A$49, products!$B$1:$B$49, , 0)</f>
        <v>Lib</v>
      </c>
      <c r="J73" s="3" t="str">
        <f>_xlfn.XLOOKUP(D73, products!$A$1:$A$49, products!$C$1:$C$49,,0)</f>
        <v>L</v>
      </c>
      <c r="K73" s="6">
        <f>_xlfn.XLOOKUP(D73, products!$A$1:$A$49, products!$D$1:$D$49,,0)</f>
        <v>0.2</v>
      </c>
      <c r="L73" s="7">
        <f>_xlfn.XLOOKUP(D73, products!$A$1:$A$49, products!$E$1:$E$49,,0)</f>
        <v>4.7549999999999999</v>
      </c>
      <c r="M73" s="7">
        <f t="shared" si="3"/>
        <v>9.51</v>
      </c>
      <c r="N73" s="3" t="str">
        <f t="shared" si="4"/>
        <v>Liberica</v>
      </c>
      <c r="O73" s="3" t="str">
        <f t="shared" si="5"/>
        <v>Lite</v>
      </c>
    </row>
    <row r="74" spans="1:15" x14ac:dyDescent="0.3">
      <c r="A74" s="2" t="s">
        <v>897</v>
      </c>
      <c r="B74" s="5">
        <v>44131</v>
      </c>
      <c r="C74" s="2" t="s">
        <v>898</v>
      </c>
      <c r="D74" s="3" t="s">
        <v>6175</v>
      </c>
      <c r="E74" s="2">
        <v>3</v>
      </c>
      <c r="F74" s="2" t="str">
        <f>_xlfn.XLOOKUP(C74, 'customers'!$A$1:$A$1001, 'customers'!$B$1:$B$1001, ,0)</f>
        <v>Aurlie McCarl</v>
      </c>
      <c r="G74" s="2" t="str">
        <f>IF(_xlfn.XLOOKUP(C74, 'customers'!$A$1:$A$1001, 'customers'!$C$1:$C$1001, , 0)=0, "", _xlfn.XLOOKUP(C74, 'customers'!$A$1:$A$1001, 'customers'!$C$1:$C$1001, , 0))</f>
        <v/>
      </c>
      <c r="H74" s="2" t="str">
        <f>_xlfn.XLOOKUP(C74, 'customers'!$A$1:$A$1001, 'customers'!G73:G1073,,0)</f>
        <v>United States</v>
      </c>
      <c r="I74" s="3" t="str">
        <f>_xlfn.XLOOKUP(D74, products!$A$1:$A$49, products!$B$1:$B$49, , 0)</f>
        <v>Ara</v>
      </c>
      <c r="J74" s="3" t="str">
        <f>_xlfn.XLOOKUP(D74, products!$A$1:$A$49, products!$C$1:$C$49,,0)</f>
        <v>M</v>
      </c>
      <c r="K74" s="6">
        <f>_xlfn.XLOOKUP(D74, products!$A$1:$A$49, products!$D$1:$D$49,,0)</f>
        <v>2.5</v>
      </c>
      <c r="L74" s="7">
        <f>_xlfn.XLOOKUP(D74, products!$A$1:$A$49, products!$E$1:$E$49,,0)</f>
        <v>25.874999999999996</v>
      </c>
      <c r="M74" s="7">
        <f t="shared" si="3"/>
        <v>77.624999999999986</v>
      </c>
      <c r="N74" s="3" t="str">
        <f t="shared" si="4"/>
        <v>Arabica</v>
      </c>
      <c r="O74" s="3" t="str">
        <f t="shared" si="5"/>
        <v>Medium</v>
      </c>
    </row>
    <row r="75" spans="1:15" x14ac:dyDescent="0.3">
      <c r="A75" s="2" t="s">
        <v>902</v>
      </c>
      <c r="B75" s="5">
        <v>44362</v>
      </c>
      <c r="C75" s="2" t="s">
        <v>903</v>
      </c>
      <c r="D75" s="3" t="s">
        <v>6159</v>
      </c>
      <c r="E75" s="2">
        <v>5</v>
      </c>
      <c r="F75" s="2" t="str">
        <f>_xlfn.XLOOKUP(C75, 'customers'!$A$1:$A$1001, 'customers'!$B$1:$B$1001, ,0)</f>
        <v>Alikee Carryer</v>
      </c>
      <c r="G75" s="2" t="str">
        <f>IF(_xlfn.XLOOKUP(C75, 'customers'!$A$1:$A$1001, 'customers'!$C$1:$C$1001, , 0)=0, "", _xlfn.XLOOKUP(C75, 'customers'!$A$1:$A$1001, 'customers'!$C$1:$C$1001, , 0))</f>
        <v/>
      </c>
      <c r="H75" s="2" t="str">
        <f>_xlfn.XLOOKUP(C75, 'customers'!$A$1:$A$1001, 'customers'!G74:G1074,,0)</f>
        <v>United States</v>
      </c>
      <c r="I75" s="3" t="str">
        <f>_xlfn.XLOOKUP(D75, products!$A$1:$A$49, products!$B$1:$B$49, , 0)</f>
        <v>Lib</v>
      </c>
      <c r="J75" s="3" t="str">
        <f>_xlfn.XLOOKUP(D75, products!$A$1:$A$49, products!$C$1:$C$49,,0)</f>
        <v>M</v>
      </c>
      <c r="K75" s="6">
        <f>_xlfn.XLOOKUP(D75, products!$A$1:$A$49, products!$D$1:$D$49,,0)</f>
        <v>0.2</v>
      </c>
      <c r="L75" s="7">
        <f>_xlfn.XLOOKUP(D75, products!$A$1:$A$49, products!$E$1:$E$49,,0)</f>
        <v>4.3650000000000002</v>
      </c>
      <c r="M75" s="7">
        <f t="shared" si="3"/>
        <v>21.825000000000003</v>
      </c>
      <c r="N75" s="3" t="str">
        <f t="shared" si="4"/>
        <v>Liberica</v>
      </c>
      <c r="O75" s="3" t="str">
        <f t="shared" si="5"/>
        <v>Medium</v>
      </c>
    </row>
    <row r="76" spans="1:15" x14ac:dyDescent="0.3">
      <c r="A76" s="2" t="s">
        <v>907</v>
      </c>
      <c r="B76" s="5">
        <v>44396</v>
      </c>
      <c r="C76" s="2" t="s">
        <v>908</v>
      </c>
      <c r="D76" s="3" t="s">
        <v>6176</v>
      </c>
      <c r="E76" s="2">
        <v>2</v>
      </c>
      <c r="F76" s="2" t="str">
        <f>_xlfn.XLOOKUP(C76, 'customers'!$A$1:$A$1001, 'customers'!$B$1:$B$1001, ,0)</f>
        <v>Jennifer Rangall</v>
      </c>
      <c r="G76" s="2" t="str">
        <f>IF(_xlfn.XLOOKUP(C76, 'customers'!$A$1:$A$1001, 'customers'!$C$1:$C$1001, , 0)=0, "", _xlfn.XLOOKUP(C76, 'customers'!$A$1:$A$1001, 'customers'!$C$1:$C$1001, , 0))</f>
        <v>jrangall22@newsvine.com</v>
      </c>
      <c r="H76" s="2" t="str">
        <f>_xlfn.XLOOKUP(C76, 'customers'!$A$1:$A$1001, 'customers'!G75:G1075,,0)</f>
        <v>United States</v>
      </c>
      <c r="I76" s="3" t="str">
        <f>_xlfn.XLOOKUP(D76, products!$A$1:$A$49, products!$B$1:$B$49, , 0)</f>
        <v>Exc</v>
      </c>
      <c r="J76" s="3" t="str">
        <f>_xlfn.XLOOKUP(D76, products!$A$1:$A$49, products!$C$1:$C$49,,0)</f>
        <v>L</v>
      </c>
      <c r="K76" s="6">
        <f>_xlfn.XLOOKUP(D76, products!$A$1:$A$49, products!$D$1:$D$49,,0)</f>
        <v>0.5</v>
      </c>
      <c r="L76" s="7">
        <f>_xlfn.XLOOKUP(D76, products!$A$1:$A$49, products!$E$1:$E$49,,0)</f>
        <v>8.91</v>
      </c>
      <c r="M76" s="7">
        <f t="shared" si="3"/>
        <v>17.82</v>
      </c>
      <c r="N76" s="3" t="str">
        <f t="shared" si="4"/>
        <v>Excelsa</v>
      </c>
      <c r="O76" s="3" t="str">
        <f t="shared" si="5"/>
        <v>Lite</v>
      </c>
    </row>
    <row r="77" spans="1:15" x14ac:dyDescent="0.3">
      <c r="A77" s="2" t="s">
        <v>913</v>
      </c>
      <c r="B77" s="5">
        <v>44400</v>
      </c>
      <c r="C77" s="2" t="s">
        <v>914</v>
      </c>
      <c r="D77" s="3" t="s">
        <v>6177</v>
      </c>
      <c r="E77" s="2">
        <v>6</v>
      </c>
      <c r="F77" s="2" t="str">
        <f>_xlfn.XLOOKUP(C77, 'customers'!$A$1:$A$1001, 'customers'!$B$1:$B$1001, ,0)</f>
        <v>Kipper Boorn</v>
      </c>
      <c r="G77" s="2" t="str">
        <f>IF(_xlfn.XLOOKUP(C77, 'customers'!$A$1:$A$1001, 'customers'!$C$1:$C$1001, , 0)=0, "", _xlfn.XLOOKUP(C77, 'customers'!$A$1:$A$1001, 'customers'!$C$1:$C$1001, , 0))</f>
        <v>kboorn23@ezinearticles.com</v>
      </c>
      <c r="H77" s="2" t="str">
        <f>_xlfn.XLOOKUP(C77, 'customers'!$A$1:$A$1001, 'customers'!G76:G1076,,0)</f>
        <v>United States</v>
      </c>
      <c r="I77" s="3" t="str">
        <f>_xlfn.XLOOKUP(D77, products!$A$1:$A$49, products!$B$1:$B$49, , 0)</f>
        <v>Rob</v>
      </c>
      <c r="J77" s="3" t="str">
        <f>_xlfn.XLOOKUP(D77, products!$A$1:$A$49, products!$C$1:$C$49,,0)</f>
        <v>D</v>
      </c>
      <c r="K77" s="6">
        <f>_xlfn.XLOOKUP(D77, products!$A$1:$A$49, products!$D$1:$D$49,,0)</f>
        <v>1</v>
      </c>
      <c r="L77" s="7">
        <f>_xlfn.XLOOKUP(D77, products!$A$1:$A$49, products!$E$1:$E$49,,0)</f>
        <v>8.9499999999999993</v>
      </c>
      <c r="M77" s="7">
        <f t="shared" si="3"/>
        <v>53.699999999999996</v>
      </c>
      <c r="N77" s="3" t="str">
        <f t="shared" si="4"/>
        <v>Robusta</v>
      </c>
      <c r="O77" s="3" t="str">
        <f t="shared" si="5"/>
        <v>Dark</v>
      </c>
    </row>
    <row r="78" spans="1:15" x14ac:dyDescent="0.3">
      <c r="A78" s="2" t="s">
        <v>919</v>
      </c>
      <c r="B78" s="5">
        <v>43855</v>
      </c>
      <c r="C78" s="2" t="s">
        <v>920</v>
      </c>
      <c r="D78" s="3" t="s">
        <v>6178</v>
      </c>
      <c r="E78" s="2">
        <v>1</v>
      </c>
      <c r="F78" s="2" t="str">
        <f>_xlfn.XLOOKUP(C78, 'customers'!$A$1:$A$1001, 'customers'!$B$1:$B$1001, ,0)</f>
        <v>Melania Beadle</v>
      </c>
      <c r="G78" s="2" t="str">
        <f>IF(_xlfn.XLOOKUP(C78, 'customers'!$A$1:$A$1001, 'customers'!$C$1:$C$1001, , 0)=0, "", _xlfn.XLOOKUP(C78, 'customers'!$A$1:$A$1001, 'customers'!$C$1:$C$1001, , 0))</f>
        <v/>
      </c>
      <c r="H78" s="2" t="str">
        <f>_xlfn.XLOOKUP(C78, 'customers'!$A$1:$A$1001, 'customers'!G77:G1077,,0)</f>
        <v>United States</v>
      </c>
      <c r="I78" s="3" t="str">
        <f>_xlfn.XLOOKUP(D78, products!$A$1:$A$49, products!$B$1:$B$49, , 0)</f>
        <v>Rob</v>
      </c>
      <c r="J78" s="3" t="str">
        <f>_xlfn.XLOOKUP(D78, products!$A$1:$A$49, products!$C$1:$C$49,,0)</f>
        <v>L</v>
      </c>
      <c r="K78" s="6">
        <f>_xlfn.XLOOKUP(D78, products!$A$1:$A$49, products!$D$1:$D$49,,0)</f>
        <v>0.2</v>
      </c>
      <c r="L78" s="7">
        <f>_xlfn.XLOOKUP(D78, products!$A$1:$A$49, products!$E$1:$E$49,,0)</f>
        <v>3.5849999999999995</v>
      </c>
      <c r="M78" s="7">
        <f t="shared" si="3"/>
        <v>3.5849999999999995</v>
      </c>
      <c r="N78" s="3" t="str">
        <f t="shared" si="4"/>
        <v>Robusta</v>
      </c>
      <c r="O78" s="3" t="str">
        <f t="shared" si="5"/>
        <v>Lite</v>
      </c>
    </row>
    <row r="79" spans="1:15" x14ac:dyDescent="0.3">
      <c r="A79" s="2" t="s">
        <v>924</v>
      </c>
      <c r="B79" s="5">
        <v>43594</v>
      </c>
      <c r="C79" s="2" t="s">
        <v>925</v>
      </c>
      <c r="D79" s="3" t="s">
        <v>6153</v>
      </c>
      <c r="E79" s="2">
        <v>2</v>
      </c>
      <c r="F79" s="2" t="str">
        <f>_xlfn.XLOOKUP(C79, 'customers'!$A$1:$A$1001, 'customers'!$B$1:$B$1001, ,0)</f>
        <v>Colene Elgey</v>
      </c>
      <c r="G79" s="2" t="str">
        <f>IF(_xlfn.XLOOKUP(C79, 'customers'!$A$1:$A$1001, 'customers'!$C$1:$C$1001, , 0)=0, "", _xlfn.XLOOKUP(C79, 'customers'!$A$1:$A$1001, 'customers'!$C$1:$C$1001, , 0))</f>
        <v>celgey25@webs.com</v>
      </c>
      <c r="H79" s="2" t="str">
        <f>_xlfn.XLOOKUP(C79, 'customers'!$A$1:$A$1001, 'customers'!G78:G1078,,0)</f>
        <v>United States</v>
      </c>
      <c r="I79" s="3" t="str">
        <f>_xlfn.XLOOKUP(D79, products!$A$1:$A$49, products!$B$1:$B$49, , 0)</f>
        <v>Exc</v>
      </c>
      <c r="J79" s="3" t="str">
        <f>_xlfn.XLOOKUP(D79, products!$A$1:$A$49, products!$C$1:$C$49,,0)</f>
        <v>D</v>
      </c>
      <c r="K79" s="6">
        <f>_xlfn.XLOOKUP(D79, products!$A$1:$A$49, products!$D$1:$D$49,,0)</f>
        <v>0.2</v>
      </c>
      <c r="L79" s="7">
        <f>_xlfn.XLOOKUP(D79, products!$A$1:$A$49, products!$E$1:$E$49,,0)</f>
        <v>3.645</v>
      </c>
      <c r="M79" s="7">
        <f t="shared" si="3"/>
        <v>7.29</v>
      </c>
      <c r="N79" s="3" t="str">
        <f t="shared" si="4"/>
        <v>Excelsa</v>
      </c>
      <c r="O79" s="3" t="str">
        <f t="shared" si="5"/>
        <v>Dark</v>
      </c>
    </row>
    <row r="80" spans="1:15" x14ac:dyDescent="0.3">
      <c r="A80" s="2" t="s">
        <v>930</v>
      </c>
      <c r="B80" s="5">
        <v>43920</v>
      </c>
      <c r="C80" s="2" t="s">
        <v>931</v>
      </c>
      <c r="D80" s="3" t="s">
        <v>6157</v>
      </c>
      <c r="E80" s="2">
        <v>6</v>
      </c>
      <c r="F80" s="2" t="str">
        <f>_xlfn.XLOOKUP(C80, 'customers'!$A$1:$A$1001, 'customers'!$B$1:$B$1001, ,0)</f>
        <v>Lothaire Mizzi</v>
      </c>
      <c r="G80" s="2" t="str">
        <f>IF(_xlfn.XLOOKUP(C80, 'customers'!$A$1:$A$1001, 'customers'!$C$1:$C$1001, , 0)=0, "", _xlfn.XLOOKUP(C80, 'customers'!$A$1:$A$1001, 'customers'!$C$1:$C$1001, , 0))</f>
        <v>lmizzi26@rakuten.co.jp</v>
      </c>
      <c r="H80" s="2" t="str">
        <f>_xlfn.XLOOKUP(C80, 'customers'!$A$1:$A$1001, 'customers'!G79:G1079,,0)</f>
        <v>United States</v>
      </c>
      <c r="I80" s="3" t="str">
        <f>_xlfn.XLOOKUP(D80, products!$A$1:$A$49, products!$B$1:$B$49, , 0)</f>
        <v>Ara</v>
      </c>
      <c r="J80" s="3" t="str">
        <f>_xlfn.XLOOKUP(D80, products!$A$1:$A$49, products!$C$1:$C$49,,0)</f>
        <v>M</v>
      </c>
      <c r="K80" s="6">
        <f>_xlfn.XLOOKUP(D80, products!$A$1:$A$49, products!$D$1:$D$49,,0)</f>
        <v>0.5</v>
      </c>
      <c r="L80" s="7">
        <f>_xlfn.XLOOKUP(D80, products!$A$1:$A$49, products!$E$1:$E$49,,0)</f>
        <v>6.75</v>
      </c>
      <c r="M80" s="7">
        <f t="shared" si="3"/>
        <v>40.5</v>
      </c>
      <c r="N80" s="3" t="str">
        <f t="shared" si="4"/>
        <v>Arabica</v>
      </c>
      <c r="O80" s="3" t="str">
        <f t="shared" si="5"/>
        <v>Medium</v>
      </c>
    </row>
    <row r="81" spans="1:15" x14ac:dyDescent="0.3">
      <c r="A81" s="2" t="s">
        <v>936</v>
      </c>
      <c r="B81" s="5">
        <v>44633</v>
      </c>
      <c r="C81" s="2" t="s">
        <v>937</v>
      </c>
      <c r="D81" s="3" t="s">
        <v>6179</v>
      </c>
      <c r="E81" s="2">
        <v>4</v>
      </c>
      <c r="F81" s="2" t="str">
        <f>_xlfn.XLOOKUP(C81, 'customers'!$A$1:$A$1001, 'customers'!$B$1:$B$1001, ,0)</f>
        <v>Cletis Giacomazzo</v>
      </c>
      <c r="G81" s="2" t="str">
        <f>IF(_xlfn.XLOOKUP(C81, 'customers'!$A$1:$A$1001, 'customers'!$C$1:$C$1001, , 0)=0, "", _xlfn.XLOOKUP(C81, 'customers'!$A$1:$A$1001, 'customers'!$C$1:$C$1001, , 0))</f>
        <v>cgiacomazzo27@jigsy.com</v>
      </c>
      <c r="H81" s="2" t="str">
        <f>_xlfn.XLOOKUP(C81, 'customers'!$A$1:$A$1001, 'customers'!G80:G1080,,0)</f>
        <v>United States</v>
      </c>
      <c r="I81" s="3" t="str">
        <f>_xlfn.XLOOKUP(D81, products!$A$1:$A$49, products!$B$1:$B$49, , 0)</f>
        <v>Rob</v>
      </c>
      <c r="J81" s="3" t="str">
        <f>_xlfn.XLOOKUP(D81, products!$A$1:$A$49, products!$C$1:$C$49,,0)</f>
        <v>L</v>
      </c>
      <c r="K81" s="6">
        <f>_xlfn.XLOOKUP(D81, products!$A$1:$A$49, products!$D$1:$D$49,,0)</f>
        <v>1</v>
      </c>
      <c r="L81" s="7">
        <f>_xlfn.XLOOKUP(D81, products!$A$1:$A$49, products!$E$1:$E$49,,0)</f>
        <v>11.95</v>
      </c>
      <c r="M81" s="7">
        <f t="shared" si="3"/>
        <v>47.8</v>
      </c>
      <c r="N81" s="3" t="str">
        <f t="shared" si="4"/>
        <v>Robusta</v>
      </c>
      <c r="O81" s="3" t="str">
        <f t="shared" si="5"/>
        <v>Lite</v>
      </c>
    </row>
    <row r="82" spans="1:15" x14ac:dyDescent="0.3">
      <c r="A82" s="2" t="s">
        <v>942</v>
      </c>
      <c r="B82" s="5">
        <v>43572</v>
      </c>
      <c r="C82" s="2" t="s">
        <v>943</v>
      </c>
      <c r="D82" s="3" t="s">
        <v>6180</v>
      </c>
      <c r="E82" s="2">
        <v>5</v>
      </c>
      <c r="F82" s="2" t="str">
        <f>_xlfn.XLOOKUP(C82, 'customers'!$A$1:$A$1001, 'customers'!$B$1:$B$1001, ,0)</f>
        <v>Ami Arnow</v>
      </c>
      <c r="G82" s="2" t="str">
        <f>IF(_xlfn.XLOOKUP(C82, 'customers'!$A$1:$A$1001, 'customers'!$C$1:$C$1001, , 0)=0, "", _xlfn.XLOOKUP(C82, 'customers'!$A$1:$A$1001, 'customers'!$C$1:$C$1001, , 0))</f>
        <v>aarnow28@arizona.edu</v>
      </c>
      <c r="H82" s="2" t="str">
        <f>_xlfn.XLOOKUP(C82, 'customers'!$A$1:$A$1001, 'customers'!G81:G1081,,0)</f>
        <v>United States</v>
      </c>
      <c r="I82" s="3" t="str">
        <f>_xlfn.XLOOKUP(D82, products!$A$1:$A$49, products!$B$1:$B$49, , 0)</f>
        <v>Ara</v>
      </c>
      <c r="J82" s="3" t="str">
        <f>_xlfn.XLOOKUP(D82, products!$A$1:$A$49, products!$C$1:$C$49,,0)</f>
        <v>L</v>
      </c>
      <c r="K82" s="6">
        <f>_xlfn.XLOOKUP(D82, products!$A$1:$A$49, products!$D$1:$D$49,,0)</f>
        <v>0.5</v>
      </c>
      <c r="L82" s="7">
        <f>_xlfn.XLOOKUP(D82, products!$A$1:$A$49, products!$E$1:$E$49,,0)</f>
        <v>7.77</v>
      </c>
      <c r="M82" s="7">
        <f t="shared" si="3"/>
        <v>38.849999999999994</v>
      </c>
      <c r="N82" s="3" t="str">
        <f t="shared" si="4"/>
        <v>Arabica</v>
      </c>
      <c r="O82" s="3" t="str">
        <f t="shared" si="5"/>
        <v>Lite</v>
      </c>
    </row>
    <row r="83" spans="1:15" x14ac:dyDescent="0.3">
      <c r="A83" s="2" t="s">
        <v>948</v>
      </c>
      <c r="B83" s="5">
        <v>43763</v>
      </c>
      <c r="C83" s="2" t="s">
        <v>949</v>
      </c>
      <c r="D83" s="3" t="s">
        <v>6164</v>
      </c>
      <c r="E83" s="2">
        <v>3</v>
      </c>
      <c r="F83" s="2" t="str">
        <f>_xlfn.XLOOKUP(C83, 'customers'!$A$1:$A$1001, 'customers'!$B$1:$B$1001, ,0)</f>
        <v>Sheppard Yann</v>
      </c>
      <c r="G83" s="2" t="str">
        <f>IF(_xlfn.XLOOKUP(C83, 'customers'!$A$1:$A$1001, 'customers'!$C$1:$C$1001, , 0)=0, "", _xlfn.XLOOKUP(C83, 'customers'!$A$1:$A$1001, 'customers'!$C$1:$C$1001, , 0))</f>
        <v>syann29@senate.gov</v>
      </c>
      <c r="H83" s="2" t="str">
        <f>_xlfn.XLOOKUP(C83, 'customers'!$A$1:$A$1001, 'customers'!G82:G1082,,0)</f>
        <v>United States</v>
      </c>
      <c r="I83" s="3" t="str">
        <f>_xlfn.XLOOKUP(D83, products!$A$1:$A$49, products!$B$1:$B$49, , 0)</f>
        <v>Lib</v>
      </c>
      <c r="J83" s="3" t="str">
        <f>_xlfn.XLOOKUP(D83, products!$A$1:$A$49, products!$C$1:$C$49,,0)</f>
        <v>L</v>
      </c>
      <c r="K83" s="6">
        <f>_xlfn.XLOOKUP(D83, products!$A$1:$A$49, products!$D$1:$D$49,,0)</f>
        <v>2.5</v>
      </c>
      <c r="L83" s="7">
        <f>_xlfn.XLOOKUP(D83, products!$A$1:$A$49, products!$E$1:$E$49,,0)</f>
        <v>36.454999999999998</v>
      </c>
      <c r="M83" s="7">
        <f t="shared" si="3"/>
        <v>109.36499999999999</v>
      </c>
      <c r="N83" s="3" t="str">
        <f t="shared" si="4"/>
        <v>Liberica</v>
      </c>
      <c r="O83" s="3" t="str">
        <f t="shared" si="5"/>
        <v>Lite</v>
      </c>
    </row>
    <row r="84" spans="1:15" x14ac:dyDescent="0.3">
      <c r="A84" s="2" t="s">
        <v>954</v>
      </c>
      <c r="B84" s="5">
        <v>43721</v>
      </c>
      <c r="C84" s="2" t="s">
        <v>955</v>
      </c>
      <c r="D84" s="3" t="s">
        <v>6181</v>
      </c>
      <c r="E84" s="2">
        <v>3</v>
      </c>
      <c r="F84" s="2" t="str">
        <f>_xlfn.XLOOKUP(C84, 'customers'!$A$1:$A$1001, 'customers'!$B$1:$B$1001, ,0)</f>
        <v>Bunny Naulls</v>
      </c>
      <c r="G84" s="2" t="str">
        <f>IF(_xlfn.XLOOKUP(C84, 'customers'!$A$1:$A$1001, 'customers'!$C$1:$C$1001, , 0)=0, "", _xlfn.XLOOKUP(C84, 'customers'!$A$1:$A$1001, 'customers'!$C$1:$C$1001, , 0))</f>
        <v>bnaulls2a@tiny.cc</v>
      </c>
      <c r="H84" s="2" t="str">
        <f>_xlfn.XLOOKUP(C84, 'customers'!$A$1:$A$1001, 'customers'!G83:G1083,,0)</f>
        <v>Ireland</v>
      </c>
      <c r="I84" s="3" t="str">
        <f>_xlfn.XLOOKUP(D84, products!$A$1:$A$49, products!$B$1:$B$49, , 0)</f>
        <v>Lib</v>
      </c>
      <c r="J84" s="3" t="str">
        <f>_xlfn.XLOOKUP(D84, products!$A$1:$A$49, products!$C$1:$C$49,,0)</f>
        <v>M</v>
      </c>
      <c r="K84" s="6">
        <f>_xlfn.XLOOKUP(D84, products!$A$1:$A$49, products!$D$1:$D$49,,0)</f>
        <v>2.5</v>
      </c>
      <c r="L84" s="7">
        <f>_xlfn.XLOOKUP(D84, products!$A$1:$A$49, products!$E$1:$E$49,,0)</f>
        <v>33.464999999999996</v>
      </c>
      <c r="M84" s="7">
        <f t="shared" si="3"/>
        <v>100.39499999999998</v>
      </c>
      <c r="N84" s="3" t="str">
        <f t="shared" si="4"/>
        <v>Liberica</v>
      </c>
      <c r="O84" s="3" t="str">
        <f t="shared" si="5"/>
        <v>Medium</v>
      </c>
    </row>
    <row r="85" spans="1:15" x14ac:dyDescent="0.3">
      <c r="A85" s="2" t="s">
        <v>960</v>
      </c>
      <c r="B85" s="5">
        <v>43933</v>
      </c>
      <c r="C85" s="2" t="s">
        <v>961</v>
      </c>
      <c r="D85" s="3" t="s">
        <v>6149</v>
      </c>
      <c r="E85" s="2">
        <v>4</v>
      </c>
      <c r="F85" s="2" t="str">
        <f>_xlfn.XLOOKUP(C85, 'customers'!$A$1:$A$1001, 'customers'!$B$1:$B$1001, ,0)</f>
        <v>Hally Lorait</v>
      </c>
      <c r="G85" s="2" t="str">
        <f>IF(_xlfn.XLOOKUP(C85, 'customers'!$A$1:$A$1001, 'customers'!$C$1:$C$1001, , 0)=0, "", _xlfn.XLOOKUP(C85, 'customers'!$A$1:$A$1001, 'customers'!$C$1:$C$1001, , 0))</f>
        <v/>
      </c>
      <c r="H85" s="2" t="str">
        <f>_xlfn.XLOOKUP(C85, 'customers'!$A$1:$A$1001, 'customers'!G84:G1084,,0)</f>
        <v>United States</v>
      </c>
      <c r="I85" s="3" t="str">
        <f>_xlfn.XLOOKUP(D85, products!$A$1:$A$49, products!$B$1:$B$49, , 0)</f>
        <v>Rob</v>
      </c>
      <c r="J85" s="3" t="str">
        <f>_xlfn.XLOOKUP(D85, products!$A$1:$A$49, products!$C$1:$C$49,,0)</f>
        <v>D</v>
      </c>
      <c r="K85" s="6">
        <f>_xlfn.XLOOKUP(D85, products!$A$1:$A$49, products!$D$1:$D$49,,0)</f>
        <v>2.5</v>
      </c>
      <c r="L85" s="7">
        <f>_xlfn.XLOOKUP(D85, products!$A$1:$A$49, products!$E$1:$E$49,,0)</f>
        <v>20.584999999999997</v>
      </c>
      <c r="M85" s="7">
        <f t="shared" si="3"/>
        <v>82.339999999999989</v>
      </c>
      <c r="N85" s="3" t="str">
        <f t="shared" si="4"/>
        <v>Robusta</v>
      </c>
      <c r="O85" s="3" t="str">
        <f t="shared" si="5"/>
        <v>Dark</v>
      </c>
    </row>
    <row r="86" spans="1:15" x14ac:dyDescent="0.3">
      <c r="A86" s="2" t="s">
        <v>965</v>
      </c>
      <c r="B86" s="5">
        <v>43783</v>
      </c>
      <c r="C86" s="2" t="s">
        <v>966</v>
      </c>
      <c r="D86" s="3" t="s">
        <v>6161</v>
      </c>
      <c r="E86" s="2">
        <v>1</v>
      </c>
      <c r="F86" s="2" t="str">
        <f>_xlfn.XLOOKUP(C86, 'customers'!$A$1:$A$1001, 'customers'!$B$1:$B$1001, ,0)</f>
        <v>Zaccaria Sherewood</v>
      </c>
      <c r="G86" s="2" t="str">
        <f>IF(_xlfn.XLOOKUP(C86, 'customers'!$A$1:$A$1001, 'customers'!$C$1:$C$1001, , 0)=0, "", _xlfn.XLOOKUP(C86, 'customers'!$A$1:$A$1001, 'customers'!$C$1:$C$1001, , 0))</f>
        <v>zsherewood2c@apache.org</v>
      </c>
      <c r="H86" s="2" t="str">
        <f>_xlfn.XLOOKUP(C86, 'customers'!$A$1:$A$1001, 'customers'!G85:G1085,,0)</f>
        <v>Ireland</v>
      </c>
      <c r="I86" s="3" t="str">
        <f>_xlfn.XLOOKUP(D86, products!$A$1:$A$49, products!$B$1:$B$49, , 0)</f>
        <v>Lib</v>
      </c>
      <c r="J86" s="3" t="str">
        <f>_xlfn.XLOOKUP(D86, products!$A$1:$A$49, products!$C$1:$C$49,,0)</f>
        <v>L</v>
      </c>
      <c r="K86" s="6">
        <f>_xlfn.XLOOKUP(D86, products!$A$1:$A$49, products!$D$1:$D$49,,0)</f>
        <v>0.5</v>
      </c>
      <c r="L86" s="7">
        <f>_xlfn.XLOOKUP(D86, products!$A$1:$A$49, products!$E$1:$E$49,,0)</f>
        <v>9.51</v>
      </c>
      <c r="M86" s="7">
        <f t="shared" si="3"/>
        <v>9.51</v>
      </c>
      <c r="N86" s="3" t="str">
        <f t="shared" si="4"/>
        <v>Liberica</v>
      </c>
      <c r="O86" s="3" t="str">
        <f t="shared" si="5"/>
        <v>Lite</v>
      </c>
    </row>
    <row r="87" spans="1:15" x14ac:dyDescent="0.3">
      <c r="A87" s="2" t="s">
        <v>971</v>
      </c>
      <c r="B87" s="5">
        <v>43664</v>
      </c>
      <c r="C87" s="2" t="s">
        <v>972</v>
      </c>
      <c r="D87" s="3" t="s">
        <v>6182</v>
      </c>
      <c r="E87" s="2">
        <v>3</v>
      </c>
      <c r="F87" s="2" t="str">
        <f>_xlfn.XLOOKUP(C87, 'customers'!$A$1:$A$1001, 'customers'!$B$1:$B$1001, ,0)</f>
        <v>Jeffrey Dufaire</v>
      </c>
      <c r="G87" s="2" t="str">
        <f>IF(_xlfn.XLOOKUP(C87, 'customers'!$A$1:$A$1001, 'customers'!$C$1:$C$1001, , 0)=0, "", _xlfn.XLOOKUP(C87, 'customers'!$A$1:$A$1001, 'customers'!$C$1:$C$1001, , 0))</f>
        <v>jdufaire2d@fc2.com</v>
      </c>
      <c r="H87" s="2" t="str">
        <f>_xlfn.XLOOKUP(C87, 'customers'!$A$1:$A$1001, 'customers'!G86:G1086,,0)</f>
        <v>United Kingdom</v>
      </c>
      <c r="I87" s="3" t="str">
        <f>_xlfn.XLOOKUP(D87, products!$A$1:$A$49, products!$B$1:$B$49, , 0)</f>
        <v>Ara</v>
      </c>
      <c r="J87" s="3" t="str">
        <f>_xlfn.XLOOKUP(D87, products!$A$1:$A$49, products!$C$1:$C$49,,0)</f>
        <v>L</v>
      </c>
      <c r="K87" s="6">
        <f>_xlfn.XLOOKUP(D87, products!$A$1:$A$49, products!$D$1:$D$49,,0)</f>
        <v>2.5</v>
      </c>
      <c r="L87" s="7">
        <f>_xlfn.XLOOKUP(D87, products!$A$1:$A$49, products!$E$1:$E$49,,0)</f>
        <v>29.784999999999997</v>
      </c>
      <c r="M87" s="7">
        <f t="shared" si="3"/>
        <v>89.35499999999999</v>
      </c>
      <c r="N87" s="3" t="str">
        <f t="shared" si="4"/>
        <v>Arabica</v>
      </c>
      <c r="O87" s="3" t="str">
        <f t="shared" si="5"/>
        <v>Lite</v>
      </c>
    </row>
    <row r="88" spans="1:15" x14ac:dyDescent="0.3">
      <c r="A88" s="2" t="s">
        <v>971</v>
      </c>
      <c r="B88" s="5">
        <v>43664</v>
      </c>
      <c r="C88" s="2" t="s">
        <v>972</v>
      </c>
      <c r="D88" s="3" t="s">
        <v>6154</v>
      </c>
      <c r="E88" s="2">
        <v>4</v>
      </c>
      <c r="F88" s="2" t="str">
        <f>_xlfn.XLOOKUP(C88, 'customers'!$A$1:$A$1001, 'customers'!$B$1:$B$1001, ,0)</f>
        <v>Jeffrey Dufaire</v>
      </c>
      <c r="G88" s="2" t="str">
        <f>IF(_xlfn.XLOOKUP(C88, 'customers'!$A$1:$A$1001, 'customers'!$C$1:$C$1001, , 0)=0, "", _xlfn.XLOOKUP(C88, 'customers'!$A$1:$A$1001, 'customers'!$C$1:$C$1001, , 0))</f>
        <v>jdufaire2d@fc2.com</v>
      </c>
      <c r="H88" s="2" t="str">
        <f>_xlfn.XLOOKUP(C88, 'customers'!$A$1:$A$1001, 'customers'!G87:G1087,,0)</f>
        <v>United States</v>
      </c>
      <c r="I88" s="3" t="str">
        <f>_xlfn.XLOOKUP(D88, products!$A$1:$A$49, products!$B$1:$B$49, , 0)</f>
        <v>Ara</v>
      </c>
      <c r="J88" s="3" t="str">
        <f>_xlfn.XLOOKUP(D88, products!$A$1:$A$49, products!$C$1:$C$49,,0)</f>
        <v>D</v>
      </c>
      <c r="K88" s="6">
        <f>_xlfn.XLOOKUP(D88, products!$A$1:$A$49, products!$D$1:$D$49,,0)</f>
        <v>0.2</v>
      </c>
      <c r="L88" s="7">
        <f>_xlfn.XLOOKUP(D88, products!$A$1:$A$49, products!$E$1:$E$49,,0)</f>
        <v>2.9849999999999999</v>
      </c>
      <c r="M88" s="7">
        <f t="shared" si="3"/>
        <v>11.94</v>
      </c>
      <c r="N88" s="3" t="str">
        <f t="shared" si="4"/>
        <v>Arabica</v>
      </c>
      <c r="O88" s="3" t="str">
        <f t="shared" si="5"/>
        <v>Dark</v>
      </c>
    </row>
    <row r="89" spans="1:15" x14ac:dyDescent="0.3">
      <c r="A89" s="2" t="s">
        <v>980</v>
      </c>
      <c r="B89" s="5">
        <v>44289</v>
      </c>
      <c r="C89" s="2" t="s">
        <v>981</v>
      </c>
      <c r="D89" s="3" t="s">
        <v>6155</v>
      </c>
      <c r="E89" s="2">
        <v>3</v>
      </c>
      <c r="F89" s="2" t="str">
        <f>_xlfn.XLOOKUP(C89, 'customers'!$A$1:$A$1001, 'customers'!$B$1:$B$1001, ,0)</f>
        <v>Beitris Keaveney</v>
      </c>
      <c r="G89" s="2" t="str">
        <f>IF(_xlfn.XLOOKUP(C89, 'customers'!$A$1:$A$1001, 'customers'!$C$1:$C$1001, , 0)=0, "", _xlfn.XLOOKUP(C89, 'customers'!$A$1:$A$1001, 'customers'!$C$1:$C$1001, , 0))</f>
        <v>bkeaveney2f@netlog.com</v>
      </c>
      <c r="H89" s="2" t="str">
        <f>_xlfn.XLOOKUP(C89, 'customers'!$A$1:$A$1001, 'customers'!G88:G1088,,0)</f>
        <v>United States</v>
      </c>
      <c r="I89" s="3" t="str">
        <f>_xlfn.XLOOKUP(D89, products!$A$1:$A$49, products!$B$1:$B$49, , 0)</f>
        <v>Ara</v>
      </c>
      <c r="J89" s="3" t="str">
        <f>_xlfn.XLOOKUP(D89, products!$A$1:$A$49, products!$C$1:$C$49,,0)</f>
        <v>M</v>
      </c>
      <c r="K89" s="6">
        <f>_xlfn.XLOOKUP(D89, products!$A$1:$A$49, products!$D$1:$D$49,,0)</f>
        <v>1</v>
      </c>
      <c r="L89" s="7">
        <f>_xlfn.XLOOKUP(D89, products!$A$1:$A$49, products!$E$1:$E$49,,0)</f>
        <v>11.25</v>
      </c>
      <c r="M89" s="7">
        <f t="shared" si="3"/>
        <v>33.75</v>
      </c>
      <c r="N89" s="3" t="str">
        <f t="shared" si="4"/>
        <v>Arabica</v>
      </c>
      <c r="O89" s="3" t="str">
        <f t="shared" si="5"/>
        <v>Medium</v>
      </c>
    </row>
    <row r="90" spans="1:15" x14ac:dyDescent="0.3">
      <c r="A90" s="2" t="s">
        <v>985</v>
      </c>
      <c r="B90" s="5">
        <v>44284</v>
      </c>
      <c r="C90" s="2" t="s">
        <v>986</v>
      </c>
      <c r="D90" s="3" t="s">
        <v>6179</v>
      </c>
      <c r="E90" s="2">
        <v>3</v>
      </c>
      <c r="F90" s="2" t="str">
        <f>_xlfn.XLOOKUP(C90, 'customers'!$A$1:$A$1001, 'customers'!$B$1:$B$1001, ,0)</f>
        <v>Elna Grise</v>
      </c>
      <c r="G90" s="2" t="str">
        <f>IF(_xlfn.XLOOKUP(C90, 'customers'!$A$1:$A$1001, 'customers'!$C$1:$C$1001, , 0)=0, "", _xlfn.XLOOKUP(C90, 'customers'!$A$1:$A$1001, 'customers'!$C$1:$C$1001, , 0))</f>
        <v>egrise2g@cargocollective.com</v>
      </c>
      <c r="H90" s="2" t="str">
        <f>_xlfn.XLOOKUP(C90, 'customers'!$A$1:$A$1001, 'customers'!G89:G1089,,0)</f>
        <v>United States</v>
      </c>
      <c r="I90" s="3" t="str">
        <f>_xlfn.XLOOKUP(D90, products!$A$1:$A$49, products!$B$1:$B$49, , 0)</f>
        <v>Rob</v>
      </c>
      <c r="J90" s="3" t="str">
        <f>_xlfn.XLOOKUP(D90, products!$A$1:$A$49, products!$C$1:$C$49,,0)</f>
        <v>L</v>
      </c>
      <c r="K90" s="6">
        <f>_xlfn.XLOOKUP(D90, products!$A$1:$A$49, products!$D$1:$D$49,,0)</f>
        <v>1</v>
      </c>
      <c r="L90" s="7">
        <f>_xlfn.XLOOKUP(D90, products!$A$1:$A$49, products!$E$1:$E$49,,0)</f>
        <v>11.95</v>
      </c>
      <c r="M90" s="7">
        <f t="shared" si="3"/>
        <v>35.849999999999994</v>
      </c>
      <c r="N90" s="3" t="str">
        <f t="shared" si="4"/>
        <v>Robusta</v>
      </c>
      <c r="O90" s="3" t="str">
        <f t="shared" si="5"/>
        <v>Lite</v>
      </c>
    </row>
    <row r="91" spans="1:15" x14ac:dyDescent="0.3">
      <c r="A91" s="2" t="s">
        <v>990</v>
      </c>
      <c r="B91" s="5">
        <v>44545</v>
      </c>
      <c r="C91" s="2" t="s">
        <v>991</v>
      </c>
      <c r="D91" s="3" t="s">
        <v>6140</v>
      </c>
      <c r="E91" s="2">
        <v>6</v>
      </c>
      <c r="F91" s="2" t="str">
        <f>_xlfn.XLOOKUP(C91, 'customers'!$A$1:$A$1001, 'customers'!$B$1:$B$1001, ,0)</f>
        <v>Torie Gottelier</v>
      </c>
      <c r="G91" s="2" t="str">
        <f>IF(_xlfn.XLOOKUP(C91, 'customers'!$A$1:$A$1001, 'customers'!$C$1:$C$1001, , 0)=0, "", _xlfn.XLOOKUP(C91, 'customers'!$A$1:$A$1001, 'customers'!$C$1:$C$1001, , 0))</f>
        <v>tgottelier2h@vistaprint.com</v>
      </c>
      <c r="H91" s="2" t="str">
        <f>_xlfn.XLOOKUP(C91, 'customers'!$A$1:$A$1001, 'customers'!G90:G1090,,0)</f>
        <v>United States</v>
      </c>
      <c r="I91" s="3" t="str">
        <f>_xlfn.XLOOKUP(D91, products!$A$1:$A$49, products!$B$1:$B$49, , 0)</f>
        <v>Ara</v>
      </c>
      <c r="J91" s="3" t="str">
        <f>_xlfn.XLOOKUP(D91, products!$A$1:$A$49, products!$C$1:$C$49,,0)</f>
        <v>L</v>
      </c>
      <c r="K91" s="6">
        <f>_xlfn.XLOOKUP(D91, products!$A$1:$A$49, products!$D$1:$D$49,,0)</f>
        <v>1</v>
      </c>
      <c r="L91" s="7">
        <f>_xlfn.XLOOKUP(D91, products!$A$1:$A$49, products!$E$1:$E$49,,0)</f>
        <v>12.95</v>
      </c>
      <c r="M91" s="7">
        <f t="shared" si="3"/>
        <v>77.699999999999989</v>
      </c>
      <c r="N91" s="3" t="str">
        <f t="shared" si="4"/>
        <v>Arabica</v>
      </c>
      <c r="O91" s="3" t="str">
        <f t="shared" si="5"/>
        <v>Lite</v>
      </c>
    </row>
    <row r="92" spans="1:15" x14ac:dyDescent="0.3">
      <c r="A92" s="2" t="s">
        <v>996</v>
      </c>
      <c r="B92" s="5">
        <v>43971</v>
      </c>
      <c r="C92" s="2" t="s">
        <v>997</v>
      </c>
      <c r="D92" s="3" t="s">
        <v>6140</v>
      </c>
      <c r="E92" s="2">
        <v>4</v>
      </c>
      <c r="F92" s="2" t="str">
        <f>_xlfn.XLOOKUP(C92, 'customers'!$A$1:$A$1001, 'customers'!$B$1:$B$1001, ,0)</f>
        <v>Loydie Langlais</v>
      </c>
      <c r="G92" s="2" t="str">
        <f>IF(_xlfn.XLOOKUP(C92, 'customers'!$A$1:$A$1001, 'customers'!$C$1:$C$1001, , 0)=0, "", _xlfn.XLOOKUP(C92, 'customers'!$A$1:$A$1001, 'customers'!$C$1:$C$1001, , 0))</f>
        <v/>
      </c>
      <c r="H92" s="2" t="str">
        <f>_xlfn.XLOOKUP(C92, 'customers'!$A$1:$A$1001, 'customers'!G91:G1091,,0)</f>
        <v>United States</v>
      </c>
      <c r="I92" s="3" t="str">
        <f>_xlfn.XLOOKUP(D92, products!$A$1:$A$49, products!$B$1:$B$49, , 0)</f>
        <v>Ara</v>
      </c>
      <c r="J92" s="3" t="str">
        <f>_xlfn.XLOOKUP(D92, products!$A$1:$A$49, products!$C$1:$C$49,,0)</f>
        <v>L</v>
      </c>
      <c r="K92" s="6">
        <f>_xlfn.XLOOKUP(D92, products!$A$1:$A$49, products!$D$1:$D$49,,0)</f>
        <v>1</v>
      </c>
      <c r="L92" s="7">
        <f>_xlfn.XLOOKUP(D92, products!$A$1:$A$49, products!$E$1:$E$49,,0)</f>
        <v>12.95</v>
      </c>
      <c r="M92" s="7">
        <f t="shared" si="3"/>
        <v>51.8</v>
      </c>
      <c r="N92" s="3" t="str">
        <f t="shared" si="4"/>
        <v>Arabica</v>
      </c>
      <c r="O92" s="3" t="str">
        <f t="shared" si="5"/>
        <v>Lite</v>
      </c>
    </row>
    <row r="93" spans="1:15" x14ac:dyDescent="0.3">
      <c r="A93" s="2" t="s">
        <v>1001</v>
      </c>
      <c r="B93" s="5">
        <v>44137</v>
      </c>
      <c r="C93" s="2" t="s">
        <v>1002</v>
      </c>
      <c r="D93" s="3" t="s">
        <v>6175</v>
      </c>
      <c r="E93" s="2">
        <v>4</v>
      </c>
      <c r="F93" s="2" t="str">
        <f>_xlfn.XLOOKUP(C93, 'customers'!$A$1:$A$1001, 'customers'!$B$1:$B$1001, ,0)</f>
        <v>Adham Greenhead</v>
      </c>
      <c r="G93" s="2" t="str">
        <f>IF(_xlfn.XLOOKUP(C93, 'customers'!$A$1:$A$1001, 'customers'!$C$1:$C$1001, , 0)=0, "", _xlfn.XLOOKUP(C93, 'customers'!$A$1:$A$1001, 'customers'!$C$1:$C$1001, , 0))</f>
        <v>agreenhead2j@dailymail.co.uk</v>
      </c>
      <c r="H93" s="2" t="str">
        <f>_xlfn.XLOOKUP(C93, 'customers'!$A$1:$A$1001, 'customers'!G92:G1092,,0)</f>
        <v>United States</v>
      </c>
      <c r="I93" s="3" t="str">
        <f>_xlfn.XLOOKUP(D93, products!$A$1:$A$49, products!$B$1:$B$49, , 0)</f>
        <v>Ara</v>
      </c>
      <c r="J93" s="3" t="str">
        <f>_xlfn.XLOOKUP(D93, products!$A$1:$A$49, products!$C$1:$C$49,,0)</f>
        <v>M</v>
      </c>
      <c r="K93" s="6">
        <f>_xlfn.XLOOKUP(D93, products!$A$1:$A$49, products!$D$1:$D$49,,0)</f>
        <v>2.5</v>
      </c>
      <c r="L93" s="7">
        <f>_xlfn.XLOOKUP(D93, products!$A$1:$A$49, products!$E$1:$E$49,,0)</f>
        <v>25.874999999999996</v>
      </c>
      <c r="M93" s="7">
        <f t="shared" si="3"/>
        <v>103.49999999999999</v>
      </c>
      <c r="N93" s="3" t="str">
        <f t="shared" si="4"/>
        <v>Arabica</v>
      </c>
      <c r="O93" s="3" t="str">
        <f t="shared" si="5"/>
        <v>Medium</v>
      </c>
    </row>
    <row r="94" spans="1:15" x14ac:dyDescent="0.3">
      <c r="A94" s="2" t="s">
        <v>1007</v>
      </c>
      <c r="B94" s="5">
        <v>44037</v>
      </c>
      <c r="C94" s="2" t="s">
        <v>1008</v>
      </c>
      <c r="D94" s="3" t="s">
        <v>6171</v>
      </c>
      <c r="E94" s="2">
        <v>3</v>
      </c>
      <c r="F94" s="2" t="str">
        <f>_xlfn.XLOOKUP(C94, 'customers'!$A$1:$A$1001, 'customers'!$B$1:$B$1001, ,0)</f>
        <v>Hamish MacSherry</v>
      </c>
      <c r="G94" s="2" t="str">
        <f>IF(_xlfn.XLOOKUP(C94, 'customers'!$A$1:$A$1001, 'customers'!$C$1:$C$1001, , 0)=0, "", _xlfn.XLOOKUP(C94, 'customers'!$A$1:$A$1001, 'customers'!$C$1:$C$1001, , 0))</f>
        <v/>
      </c>
      <c r="H94" s="2" t="str">
        <f>_xlfn.XLOOKUP(C94, 'customers'!$A$1:$A$1001, 'customers'!G93:G1093,,0)</f>
        <v>United States</v>
      </c>
      <c r="I94" s="3" t="str">
        <f>_xlfn.XLOOKUP(D94, products!$A$1:$A$49, products!$B$1:$B$49, , 0)</f>
        <v>Exc</v>
      </c>
      <c r="J94" s="3" t="str">
        <f>_xlfn.XLOOKUP(D94, products!$A$1:$A$49, products!$C$1:$C$49,,0)</f>
        <v>L</v>
      </c>
      <c r="K94" s="6">
        <f>_xlfn.XLOOKUP(D94, products!$A$1:$A$49, products!$D$1:$D$49,,0)</f>
        <v>1</v>
      </c>
      <c r="L94" s="7">
        <f>_xlfn.XLOOKUP(D94, products!$A$1:$A$49, products!$E$1:$E$49,,0)</f>
        <v>14.85</v>
      </c>
      <c r="M94" s="7">
        <f t="shared" si="3"/>
        <v>44.55</v>
      </c>
      <c r="N94" s="3" t="str">
        <f t="shared" si="4"/>
        <v>Excelsa</v>
      </c>
      <c r="O94" s="3" t="str">
        <f t="shared" si="5"/>
        <v>Lite</v>
      </c>
    </row>
    <row r="95" spans="1:15" x14ac:dyDescent="0.3">
      <c r="A95" s="2" t="s">
        <v>1012</v>
      </c>
      <c r="B95" s="5">
        <v>43538</v>
      </c>
      <c r="C95" s="2" t="s">
        <v>1013</v>
      </c>
      <c r="D95" s="3" t="s">
        <v>6176</v>
      </c>
      <c r="E95" s="2">
        <v>4</v>
      </c>
      <c r="F95" s="2" t="str">
        <f>_xlfn.XLOOKUP(C95, 'customers'!$A$1:$A$1001, 'customers'!$B$1:$B$1001, ,0)</f>
        <v>Else Langcaster</v>
      </c>
      <c r="G95" s="2" t="str">
        <f>IF(_xlfn.XLOOKUP(C95, 'customers'!$A$1:$A$1001, 'customers'!$C$1:$C$1001, , 0)=0, "", _xlfn.XLOOKUP(C95, 'customers'!$A$1:$A$1001, 'customers'!$C$1:$C$1001, , 0))</f>
        <v>elangcaster2l@spotify.com</v>
      </c>
      <c r="H95" s="2" t="str">
        <f>_xlfn.XLOOKUP(C95, 'customers'!$A$1:$A$1001, 'customers'!G94:G1094,,0)</f>
        <v>United States</v>
      </c>
      <c r="I95" s="3" t="str">
        <f>_xlfn.XLOOKUP(D95, products!$A$1:$A$49, products!$B$1:$B$49, , 0)</f>
        <v>Exc</v>
      </c>
      <c r="J95" s="3" t="str">
        <f>_xlfn.XLOOKUP(D95, products!$A$1:$A$49, products!$C$1:$C$49,,0)</f>
        <v>L</v>
      </c>
      <c r="K95" s="6">
        <f>_xlfn.XLOOKUP(D95, products!$A$1:$A$49, products!$D$1:$D$49,,0)</f>
        <v>0.5</v>
      </c>
      <c r="L95" s="7">
        <f>_xlfn.XLOOKUP(D95, products!$A$1:$A$49, products!$E$1:$E$49,,0)</f>
        <v>8.91</v>
      </c>
      <c r="M95" s="7">
        <f t="shared" si="3"/>
        <v>35.64</v>
      </c>
      <c r="N95" s="3" t="str">
        <f t="shared" si="4"/>
        <v>Excelsa</v>
      </c>
      <c r="O95" s="3" t="str">
        <f t="shared" si="5"/>
        <v>Lite</v>
      </c>
    </row>
    <row r="96" spans="1:15" x14ac:dyDescent="0.3">
      <c r="A96" s="2" t="s">
        <v>1018</v>
      </c>
      <c r="B96" s="5">
        <v>44014</v>
      </c>
      <c r="C96" s="2" t="s">
        <v>1019</v>
      </c>
      <c r="D96" s="3" t="s">
        <v>6154</v>
      </c>
      <c r="E96" s="2">
        <v>6</v>
      </c>
      <c r="F96" s="2" t="str">
        <f>_xlfn.XLOOKUP(C96, 'customers'!$A$1:$A$1001, 'customers'!$B$1:$B$1001, ,0)</f>
        <v>Rudy Farquharson</v>
      </c>
      <c r="G96" s="2" t="str">
        <f>IF(_xlfn.XLOOKUP(C96, 'customers'!$A$1:$A$1001, 'customers'!$C$1:$C$1001, , 0)=0, "", _xlfn.XLOOKUP(C96, 'customers'!$A$1:$A$1001, 'customers'!$C$1:$C$1001, , 0))</f>
        <v/>
      </c>
      <c r="H96" s="2" t="str">
        <f>_xlfn.XLOOKUP(C96, 'customers'!$A$1:$A$1001, 'customers'!G95:G1095,,0)</f>
        <v>United States</v>
      </c>
      <c r="I96" s="3" t="str">
        <f>_xlfn.XLOOKUP(D96, products!$A$1:$A$49, products!$B$1:$B$49, , 0)</f>
        <v>Ara</v>
      </c>
      <c r="J96" s="3" t="str">
        <f>_xlfn.XLOOKUP(D96, products!$A$1:$A$49, products!$C$1:$C$49,,0)</f>
        <v>D</v>
      </c>
      <c r="K96" s="6">
        <f>_xlfn.XLOOKUP(D96, products!$A$1:$A$49, products!$D$1:$D$49,,0)</f>
        <v>0.2</v>
      </c>
      <c r="L96" s="7">
        <f>_xlfn.XLOOKUP(D96, products!$A$1:$A$49, products!$E$1:$E$49,,0)</f>
        <v>2.9849999999999999</v>
      </c>
      <c r="M96" s="7">
        <f t="shared" si="3"/>
        <v>17.91</v>
      </c>
      <c r="N96" s="3" t="str">
        <f t="shared" si="4"/>
        <v>Arabica</v>
      </c>
      <c r="O96" s="3" t="str">
        <f t="shared" si="5"/>
        <v>Dark</v>
      </c>
    </row>
    <row r="97" spans="1:15" x14ac:dyDescent="0.3">
      <c r="A97" s="2" t="s">
        <v>1022</v>
      </c>
      <c r="B97" s="5">
        <v>43816</v>
      </c>
      <c r="C97" s="2" t="s">
        <v>1023</v>
      </c>
      <c r="D97" s="3" t="s">
        <v>6175</v>
      </c>
      <c r="E97" s="2">
        <v>6</v>
      </c>
      <c r="F97" s="2" t="str">
        <f>_xlfn.XLOOKUP(C97, 'customers'!$A$1:$A$1001, 'customers'!$B$1:$B$1001, ,0)</f>
        <v>Norene Magauran</v>
      </c>
      <c r="G97" s="2" t="str">
        <f>IF(_xlfn.XLOOKUP(C97, 'customers'!$A$1:$A$1001, 'customers'!$C$1:$C$1001, , 0)=0, "", _xlfn.XLOOKUP(C97, 'customers'!$A$1:$A$1001, 'customers'!$C$1:$C$1001, , 0))</f>
        <v>nmagauran2n@51.la</v>
      </c>
      <c r="H97" s="2" t="str">
        <f>_xlfn.XLOOKUP(C97, 'customers'!$A$1:$A$1001, 'customers'!G96:G1096,,0)</f>
        <v>United States</v>
      </c>
      <c r="I97" s="3" t="str">
        <f>_xlfn.XLOOKUP(D97, products!$A$1:$A$49, products!$B$1:$B$49, , 0)</f>
        <v>Ara</v>
      </c>
      <c r="J97" s="3" t="str">
        <f>_xlfn.XLOOKUP(D97, products!$A$1:$A$49, products!$C$1:$C$49,,0)</f>
        <v>M</v>
      </c>
      <c r="K97" s="6">
        <f>_xlfn.XLOOKUP(D97, products!$A$1:$A$49, products!$D$1:$D$49,,0)</f>
        <v>2.5</v>
      </c>
      <c r="L97" s="7">
        <f>_xlfn.XLOOKUP(D97, products!$A$1:$A$49, products!$E$1:$E$49,,0)</f>
        <v>25.874999999999996</v>
      </c>
      <c r="M97" s="7">
        <f t="shared" si="3"/>
        <v>155.24999999999997</v>
      </c>
      <c r="N97" s="3" t="str">
        <f t="shared" si="4"/>
        <v>Arabica</v>
      </c>
      <c r="O97" s="3" t="str">
        <f t="shared" si="5"/>
        <v>Medium</v>
      </c>
    </row>
    <row r="98" spans="1:15" x14ac:dyDescent="0.3">
      <c r="A98" s="2" t="s">
        <v>1027</v>
      </c>
      <c r="B98" s="5">
        <v>44171</v>
      </c>
      <c r="C98" s="2" t="s">
        <v>1028</v>
      </c>
      <c r="D98" s="3" t="s">
        <v>6154</v>
      </c>
      <c r="E98" s="2">
        <v>2</v>
      </c>
      <c r="F98" s="2" t="str">
        <f>_xlfn.XLOOKUP(C98, 'customers'!$A$1:$A$1001, 'customers'!$B$1:$B$1001, ,0)</f>
        <v>Vicki Kirdsch</v>
      </c>
      <c r="G98" s="2" t="str">
        <f>IF(_xlfn.XLOOKUP(C98, 'customers'!$A$1:$A$1001, 'customers'!$C$1:$C$1001, , 0)=0, "", _xlfn.XLOOKUP(C98, 'customers'!$A$1:$A$1001, 'customers'!$C$1:$C$1001, , 0))</f>
        <v>vkirdsch2o@google.fr</v>
      </c>
      <c r="H98" s="2" t="str">
        <f>_xlfn.XLOOKUP(C98, 'customers'!$A$1:$A$1001, 'customers'!G97:G1097,,0)</f>
        <v>Ireland</v>
      </c>
      <c r="I98" s="3" t="str">
        <f>_xlfn.XLOOKUP(D98, products!$A$1:$A$49, products!$B$1:$B$49, , 0)</f>
        <v>Ara</v>
      </c>
      <c r="J98" s="3" t="str">
        <f>_xlfn.XLOOKUP(D98, products!$A$1:$A$49, products!$C$1:$C$49,,0)</f>
        <v>D</v>
      </c>
      <c r="K98" s="6">
        <f>_xlfn.XLOOKUP(D98, products!$A$1:$A$49, products!$D$1:$D$49,,0)</f>
        <v>0.2</v>
      </c>
      <c r="L98" s="7">
        <f>_xlfn.XLOOKUP(D98, products!$A$1:$A$49, products!$E$1:$E$49,,0)</f>
        <v>2.9849999999999999</v>
      </c>
      <c r="M98" s="7">
        <f t="shared" si="3"/>
        <v>5.97</v>
      </c>
      <c r="N98" s="3" t="str">
        <f t="shared" si="4"/>
        <v>Arabica</v>
      </c>
      <c r="O98" s="3" t="str">
        <f t="shared" si="5"/>
        <v>Dark</v>
      </c>
    </row>
    <row r="99" spans="1:15" x14ac:dyDescent="0.3">
      <c r="A99" s="2" t="s">
        <v>1032</v>
      </c>
      <c r="B99" s="5">
        <v>44259</v>
      </c>
      <c r="C99" s="2" t="s">
        <v>1033</v>
      </c>
      <c r="D99" s="3" t="s">
        <v>6157</v>
      </c>
      <c r="E99" s="2">
        <v>2</v>
      </c>
      <c r="F99" s="2" t="str">
        <f>_xlfn.XLOOKUP(C99, 'customers'!$A$1:$A$1001, 'customers'!$B$1:$B$1001, ,0)</f>
        <v>Ilysa Whapple</v>
      </c>
      <c r="G99" s="2" t="str">
        <f>IF(_xlfn.XLOOKUP(C99, 'customers'!$A$1:$A$1001, 'customers'!$C$1:$C$1001, , 0)=0, "", _xlfn.XLOOKUP(C99, 'customers'!$A$1:$A$1001, 'customers'!$C$1:$C$1001, , 0))</f>
        <v>iwhapple2p@com.com</v>
      </c>
      <c r="H99" s="2" t="str">
        <f>_xlfn.XLOOKUP(C99, 'customers'!$A$1:$A$1001, 'customers'!G98:G1098,,0)</f>
        <v>United States</v>
      </c>
      <c r="I99" s="3" t="str">
        <f>_xlfn.XLOOKUP(D99, products!$A$1:$A$49, products!$B$1:$B$49, , 0)</f>
        <v>Ara</v>
      </c>
      <c r="J99" s="3" t="str">
        <f>_xlfn.XLOOKUP(D99, products!$A$1:$A$49, products!$C$1:$C$49,,0)</f>
        <v>M</v>
      </c>
      <c r="K99" s="6">
        <f>_xlfn.XLOOKUP(D99, products!$A$1:$A$49, products!$D$1:$D$49,,0)</f>
        <v>0.5</v>
      </c>
      <c r="L99" s="7">
        <f>_xlfn.XLOOKUP(D99, products!$A$1:$A$49, products!$E$1:$E$49,,0)</f>
        <v>6.75</v>
      </c>
      <c r="M99" s="7">
        <f t="shared" si="3"/>
        <v>13.5</v>
      </c>
      <c r="N99" s="3" t="str">
        <f t="shared" si="4"/>
        <v>Arabica</v>
      </c>
      <c r="O99" s="3" t="str">
        <f t="shared" si="5"/>
        <v>Medium</v>
      </c>
    </row>
    <row r="100" spans="1:15" x14ac:dyDescent="0.3">
      <c r="A100" s="2" t="s">
        <v>1038</v>
      </c>
      <c r="B100" s="5">
        <v>44394</v>
      </c>
      <c r="C100" s="2" t="s">
        <v>1039</v>
      </c>
      <c r="D100" s="3" t="s">
        <v>6154</v>
      </c>
      <c r="E100" s="2">
        <v>1</v>
      </c>
      <c r="F100" s="2" t="str">
        <f>_xlfn.XLOOKUP(C100, 'customers'!$A$1:$A$1001, 'customers'!$B$1:$B$1001, ,0)</f>
        <v>Ruy Cancellieri</v>
      </c>
      <c r="G100" s="2" t="str">
        <f>IF(_xlfn.XLOOKUP(C100, 'customers'!$A$1:$A$1001, 'customers'!$C$1:$C$1001, , 0)=0, "", _xlfn.XLOOKUP(C100, 'customers'!$A$1:$A$1001, 'customers'!$C$1:$C$1001, , 0))</f>
        <v/>
      </c>
      <c r="H100" s="2" t="str">
        <f>_xlfn.XLOOKUP(C100, 'customers'!$A$1:$A$1001, 'customers'!G99:G1099,,0)</f>
        <v>United States</v>
      </c>
      <c r="I100" s="3" t="str">
        <f>_xlfn.XLOOKUP(D100, products!$A$1:$A$49, products!$B$1:$B$49, , 0)</f>
        <v>Ara</v>
      </c>
      <c r="J100" s="3" t="str">
        <f>_xlfn.XLOOKUP(D100, products!$A$1:$A$49, products!$C$1:$C$49,,0)</f>
        <v>D</v>
      </c>
      <c r="K100" s="6">
        <f>_xlfn.XLOOKUP(D100, products!$A$1:$A$49, products!$D$1:$D$49,,0)</f>
        <v>0.2</v>
      </c>
      <c r="L100" s="7">
        <f>_xlfn.XLOOKUP(D100, products!$A$1:$A$49, products!$E$1:$E$49,,0)</f>
        <v>2.9849999999999999</v>
      </c>
      <c r="M100" s="7">
        <f t="shared" si="3"/>
        <v>2.9849999999999999</v>
      </c>
      <c r="N100" s="3" t="str">
        <f t="shared" si="4"/>
        <v>Arabica</v>
      </c>
      <c r="O100" s="3" t="str">
        <f t="shared" si="5"/>
        <v>Dark</v>
      </c>
    </row>
    <row r="101" spans="1:15" x14ac:dyDescent="0.3">
      <c r="A101" s="2" t="s">
        <v>1043</v>
      </c>
      <c r="B101" s="5">
        <v>44139</v>
      </c>
      <c r="C101" s="2" t="s">
        <v>1044</v>
      </c>
      <c r="D101" s="3" t="s">
        <v>6159</v>
      </c>
      <c r="E101" s="2">
        <v>3</v>
      </c>
      <c r="F101" s="2" t="str">
        <f>_xlfn.XLOOKUP(C101, 'customers'!$A$1:$A$1001, 'customers'!$B$1:$B$1001, ,0)</f>
        <v>Aube Follett</v>
      </c>
      <c r="G101" s="2" t="str">
        <f>IF(_xlfn.XLOOKUP(C101, 'customers'!$A$1:$A$1001, 'customers'!$C$1:$C$1001, , 0)=0, "", _xlfn.XLOOKUP(C101, 'customers'!$A$1:$A$1001, 'customers'!$C$1:$C$1001, , 0))</f>
        <v/>
      </c>
      <c r="H101" s="2" t="str">
        <f>_xlfn.XLOOKUP(C101, 'customers'!$A$1:$A$1001, 'customers'!G100:G1100,,0)</f>
        <v>United States</v>
      </c>
      <c r="I101" s="3" t="str">
        <f>_xlfn.XLOOKUP(D101, products!$A$1:$A$49, products!$B$1:$B$49, , 0)</f>
        <v>Lib</v>
      </c>
      <c r="J101" s="3" t="str">
        <f>_xlfn.XLOOKUP(D101, products!$A$1:$A$49, products!$C$1:$C$49,,0)</f>
        <v>M</v>
      </c>
      <c r="K101" s="6">
        <f>_xlfn.XLOOKUP(D101, products!$A$1:$A$49, products!$D$1:$D$49,,0)</f>
        <v>0.2</v>
      </c>
      <c r="L101" s="7">
        <f>_xlfn.XLOOKUP(D101, products!$A$1:$A$49, products!$E$1:$E$49,,0)</f>
        <v>4.3650000000000002</v>
      </c>
      <c r="M101" s="7">
        <f t="shared" si="3"/>
        <v>13.095000000000001</v>
      </c>
      <c r="N101" s="3" t="str">
        <f t="shared" si="4"/>
        <v>Liberica</v>
      </c>
      <c r="O101" s="3" t="str">
        <f t="shared" si="5"/>
        <v>Medium</v>
      </c>
    </row>
    <row r="102" spans="1:15" x14ac:dyDescent="0.3">
      <c r="A102" s="2" t="s">
        <v>1048</v>
      </c>
      <c r="B102" s="5">
        <v>44291</v>
      </c>
      <c r="C102" s="2" t="s">
        <v>1049</v>
      </c>
      <c r="D102" s="3" t="s">
        <v>6167</v>
      </c>
      <c r="E102" s="2">
        <v>2</v>
      </c>
      <c r="F102" s="2" t="str">
        <f>_xlfn.XLOOKUP(C102, 'customers'!$A$1:$A$1001, 'customers'!$B$1:$B$1001, ,0)</f>
        <v>Rudiger Di Bartolomeo</v>
      </c>
      <c r="G102" s="2" t="str">
        <f>IF(_xlfn.XLOOKUP(C102, 'customers'!$A$1:$A$1001, 'customers'!$C$1:$C$1001, , 0)=0, "", _xlfn.XLOOKUP(C102, 'customers'!$A$1:$A$1001, 'customers'!$C$1:$C$1001, , 0))</f>
        <v/>
      </c>
      <c r="H102" s="2" t="str">
        <f>_xlfn.XLOOKUP(C102, 'customers'!$A$1:$A$1001, 'customers'!G101:G1101,,0)</f>
        <v>United Kingdom</v>
      </c>
      <c r="I102" s="3" t="str">
        <f>_xlfn.XLOOKUP(D102, products!$A$1:$A$49, products!$B$1:$B$49, , 0)</f>
        <v>Ara</v>
      </c>
      <c r="J102" s="3" t="str">
        <f>_xlfn.XLOOKUP(D102, products!$A$1:$A$49, products!$C$1:$C$49,,0)</f>
        <v>L</v>
      </c>
      <c r="K102" s="6">
        <f>_xlfn.XLOOKUP(D102, products!$A$1:$A$49, products!$D$1:$D$49,,0)</f>
        <v>0.2</v>
      </c>
      <c r="L102" s="7">
        <f>_xlfn.XLOOKUP(D102, products!$A$1:$A$49, products!$E$1:$E$49,,0)</f>
        <v>3.8849999999999998</v>
      </c>
      <c r="M102" s="7">
        <f t="shared" si="3"/>
        <v>7.77</v>
      </c>
      <c r="N102" s="3" t="str">
        <f t="shared" si="4"/>
        <v>Arabica</v>
      </c>
      <c r="O102" s="3" t="str">
        <f t="shared" si="5"/>
        <v>Lite</v>
      </c>
    </row>
    <row r="103" spans="1:15" x14ac:dyDescent="0.3">
      <c r="A103" s="2" t="s">
        <v>1053</v>
      </c>
      <c r="B103" s="5">
        <v>43891</v>
      </c>
      <c r="C103" s="2" t="s">
        <v>1054</v>
      </c>
      <c r="D103" s="3" t="s">
        <v>6165</v>
      </c>
      <c r="E103" s="2">
        <v>5</v>
      </c>
      <c r="F103" s="2" t="str">
        <f>_xlfn.XLOOKUP(C103, 'customers'!$A$1:$A$1001, 'customers'!$B$1:$B$1001, ,0)</f>
        <v>Nickey Youles</v>
      </c>
      <c r="G103" s="2" t="str">
        <f>IF(_xlfn.XLOOKUP(C103, 'customers'!$A$1:$A$1001, 'customers'!$C$1:$C$1001, , 0)=0, "", _xlfn.XLOOKUP(C103, 'customers'!$A$1:$A$1001, 'customers'!$C$1:$C$1001, , 0))</f>
        <v>nyoules2t@reference.com</v>
      </c>
      <c r="H103" s="2" t="str">
        <f>_xlfn.XLOOKUP(C103, 'customers'!$A$1:$A$1001, 'customers'!G102:G1102,,0)</f>
        <v>United States</v>
      </c>
      <c r="I103" s="3" t="str">
        <f>_xlfn.XLOOKUP(D103, products!$A$1:$A$49, products!$B$1:$B$49, , 0)</f>
        <v>Lib</v>
      </c>
      <c r="J103" s="3" t="str">
        <f>_xlfn.XLOOKUP(D103, products!$A$1:$A$49, products!$C$1:$C$49,,0)</f>
        <v>D</v>
      </c>
      <c r="K103" s="6">
        <f>_xlfn.XLOOKUP(D103, products!$A$1:$A$49, products!$D$1:$D$49,,0)</f>
        <v>2.5</v>
      </c>
      <c r="L103" s="7">
        <f>_xlfn.XLOOKUP(D103, products!$A$1:$A$49, products!$E$1:$E$49,,0)</f>
        <v>29.784999999999997</v>
      </c>
      <c r="M103" s="7">
        <f t="shared" si="3"/>
        <v>148.92499999999998</v>
      </c>
      <c r="N103" s="3" t="str">
        <f t="shared" si="4"/>
        <v>Liberica</v>
      </c>
      <c r="O103" s="3" t="str">
        <f t="shared" si="5"/>
        <v>Dark</v>
      </c>
    </row>
    <row r="104" spans="1:15" x14ac:dyDescent="0.3">
      <c r="A104" s="2" t="s">
        <v>1059</v>
      </c>
      <c r="B104" s="5">
        <v>44488</v>
      </c>
      <c r="C104" s="2" t="s">
        <v>1060</v>
      </c>
      <c r="D104" s="3" t="s">
        <v>6143</v>
      </c>
      <c r="E104" s="2">
        <v>3</v>
      </c>
      <c r="F104" s="2" t="str">
        <f>_xlfn.XLOOKUP(C104, 'customers'!$A$1:$A$1001, 'customers'!$B$1:$B$1001, ,0)</f>
        <v>Dyanna Aizikovitz</v>
      </c>
      <c r="G104" s="2" t="str">
        <f>IF(_xlfn.XLOOKUP(C104, 'customers'!$A$1:$A$1001, 'customers'!$C$1:$C$1001, , 0)=0, "", _xlfn.XLOOKUP(C104, 'customers'!$A$1:$A$1001, 'customers'!$C$1:$C$1001, , 0))</f>
        <v>daizikovitz2u@answers.com</v>
      </c>
      <c r="H104" s="2" t="str">
        <f>_xlfn.XLOOKUP(C104, 'customers'!$A$1:$A$1001, 'customers'!G103:G1103,,0)</f>
        <v>United States</v>
      </c>
      <c r="I104" s="3" t="str">
        <f>_xlfn.XLOOKUP(D104, products!$A$1:$A$49, products!$B$1:$B$49, , 0)</f>
        <v>Lib</v>
      </c>
      <c r="J104" s="3" t="str">
        <f>_xlfn.XLOOKUP(D104, products!$A$1:$A$49, products!$C$1:$C$49,,0)</f>
        <v>D</v>
      </c>
      <c r="K104" s="6">
        <f>_xlfn.XLOOKUP(D104, products!$A$1:$A$49, products!$D$1:$D$49,,0)</f>
        <v>1</v>
      </c>
      <c r="L104" s="7">
        <f>_xlfn.XLOOKUP(D104, products!$A$1:$A$49, products!$E$1:$E$49,,0)</f>
        <v>12.95</v>
      </c>
      <c r="M104" s="7">
        <f t="shared" si="3"/>
        <v>38.849999999999994</v>
      </c>
      <c r="N104" s="3" t="str">
        <f t="shared" si="4"/>
        <v>Liberica</v>
      </c>
      <c r="O104" s="3" t="str">
        <f t="shared" si="5"/>
        <v>Dark</v>
      </c>
    </row>
    <row r="105" spans="1:15" x14ac:dyDescent="0.3">
      <c r="A105" s="2" t="s">
        <v>1065</v>
      </c>
      <c r="B105" s="5">
        <v>44750</v>
      </c>
      <c r="C105" s="2" t="s">
        <v>1066</v>
      </c>
      <c r="D105" s="3" t="s">
        <v>6174</v>
      </c>
      <c r="E105" s="2">
        <v>4</v>
      </c>
      <c r="F105" s="2" t="str">
        <f>_xlfn.XLOOKUP(C105, 'customers'!$A$1:$A$1001, 'customers'!$B$1:$B$1001, ,0)</f>
        <v>Bram Revel</v>
      </c>
      <c r="G105" s="2" t="str">
        <f>IF(_xlfn.XLOOKUP(C105, 'customers'!$A$1:$A$1001, 'customers'!$C$1:$C$1001, , 0)=0, "", _xlfn.XLOOKUP(C105, 'customers'!$A$1:$A$1001, 'customers'!$C$1:$C$1001, , 0))</f>
        <v>brevel2v@fastcompany.com</v>
      </c>
      <c r="H105" s="2" t="str">
        <f>_xlfn.XLOOKUP(C105, 'customers'!$A$1:$A$1001, 'customers'!G104:G1104,,0)</f>
        <v>United States</v>
      </c>
      <c r="I105" s="3" t="str">
        <f>_xlfn.XLOOKUP(D105, products!$A$1:$A$49, products!$B$1:$B$49, , 0)</f>
        <v>Rob</v>
      </c>
      <c r="J105" s="3" t="str">
        <f>_xlfn.XLOOKUP(D105, products!$A$1:$A$49, products!$C$1:$C$49,,0)</f>
        <v>M</v>
      </c>
      <c r="K105" s="6">
        <f>_xlfn.XLOOKUP(D105, products!$A$1:$A$49, products!$D$1:$D$49,,0)</f>
        <v>0.2</v>
      </c>
      <c r="L105" s="7">
        <f>_xlfn.XLOOKUP(D105, products!$A$1:$A$49, products!$E$1:$E$49,,0)</f>
        <v>2.9849999999999999</v>
      </c>
      <c r="M105" s="7">
        <f t="shared" si="3"/>
        <v>11.94</v>
      </c>
      <c r="N105" s="3" t="str">
        <f t="shared" si="4"/>
        <v>Robusta</v>
      </c>
      <c r="O105" s="3" t="str">
        <f t="shared" si="5"/>
        <v>Medium</v>
      </c>
    </row>
    <row r="106" spans="1:15" x14ac:dyDescent="0.3">
      <c r="A106" s="2" t="s">
        <v>1071</v>
      </c>
      <c r="B106" s="5">
        <v>43694</v>
      </c>
      <c r="C106" s="2" t="s">
        <v>1072</v>
      </c>
      <c r="D106" s="3" t="s">
        <v>6162</v>
      </c>
      <c r="E106" s="2">
        <v>6</v>
      </c>
      <c r="F106" s="2" t="str">
        <f>_xlfn.XLOOKUP(C106, 'customers'!$A$1:$A$1001, 'customers'!$B$1:$B$1001, ,0)</f>
        <v>Emiline Priddis</v>
      </c>
      <c r="G106" s="2" t="str">
        <f>IF(_xlfn.XLOOKUP(C106, 'customers'!$A$1:$A$1001, 'customers'!$C$1:$C$1001, , 0)=0, "", _xlfn.XLOOKUP(C106, 'customers'!$A$1:$A$1001, 'customers'!$C$1:$C$1001, , 0))</f>
        <v>epriddis2w@nationalgeographic.com</v>
      </c>
      <c r="H106" s="2" t="str">
        <f>_xlfn.XLOOKUP(C106, 'customers'!$A$1:$A$1001, 'customers'!G105:G1105,,0)</f>
        <v>Ireland</v>
      </c>
      <c r="I106" s="3" t="str">
        <f>_xlfn.XLOOKUP(D106, products!$A$1:$A$49, products!$B$1:$B$49, , 0)</f>
        <v>Lib</v>
      </c>
      <c r="J106" s="3" t="str">
        <f>_xlfn.XLOOKUP(D106, products!$A$1:$A$49, products!$C$1:$C$49,,0)</f>
        <v>M</v>
      </c>
      <c r="K106" s="6">
        <f>_xlfn.XLOOKUP(D106, products!$A$1:$A$49, products!$D$1:$D$49,,0)</f>
        <v>1</v>
      </c>
      <c r="L106" s="7">
        <f>_xlfn.XLOOKUP(D106, products!$A$1:$A$49, products!$E$1:$E$49,,0)</f>
        <v>14.55</v>
      </c>
      <c r="M106" s="7">
        <f t="shared" si="3"/>
        <v>87.300000000000011</v>
      </c>
      <c r="N106" s="3" t="str">
        <f t="shared" si="4"/>
        <v>Liberica</v>
      </c>
      <c r="O106" s="3" t="str">
        <f t="shared" si="5"/>
        <v>Medium</v>
      </c>
    </row>
    <row r="107" spans="1:15" x14ac:dyDescent="0.3">
      <c r="A107" s="2" t="s">
        <v>1077</v>
      </c>
      <c r="B107" s="5">
        <v>43982</v>
      </c>
      <c r="C107" s="2" t="s">
        <v>1078</v>
      </c>
      <c r="D107" s="3" t="s">
        <v>6157</v>
      </c>
      <c r="E107" s="2">
        <v>6</v>
      </c>
      <c r="F107" s="2" t="str">
        <f>_xlfn.XLOOKUP(C107, 'customers'!$A$1:$A$1001, 'customers'!$B$1:$B$1001, ,0)</f>
        <v>Queenie Veel</v>
      </c>
      <c r="G107" s="2" t="str">
        <f>IF(_xlfn.XLOOKUP(C107, 'customers'!$A$1:$A$1001, 'customers'!$C$1:$C$1001, , 0)=0, "", _xlfn.XLOOKUP(C107, 'customers'!$A$1:$A$1001, 'customers'!$C$1:$C$1001, , 0))</f>
        <v>qveel2x@jugem.jp</v>
      </c>
      <c r="H107" s="2" t="str">
        <f>_xlfn.XLOOKUP(C107, 'customers'!$A$1:$A$1001, 'customers'!G106:G1106,,0)</f>
        <v>United States</v>
      </c>
      <c r="I107" s="3" t="str">
        <f>_xlfn.XLOOKUP(D107, products!$A$1:$A$49, products!$B$1:$B$49, , 0)</f>
        <v>Ara</v>
      </c>
      <c r="J107" s="3" t="str">
        <f>_xlfn.XLOOKUP(D107, products!$A$1:$A$49, products!$C$1:$C$49,,0)</f>
        <v>M</v>
      </c>
      <c r="K107" s="6">
        <f>_xlfn.XLOOKUP(D107, products!$A$1:$A$49, products!$D$1:$D$49,,0)</f>
        <v>0.5</v>
      </c>
      <c r="L107" s="7">
        <f>_xlfn.XLOOKUP(D107, products!$A$1:$A$49, products!$E$1:$E$49,,0)</f>
        <v>6.75</v>
      </c>
      <c r="M107" s="7">
        <f t="shared" si="3"/>
        <v>40.5</v>
      </c>
      <c r="N107" s="3" t="str">
        <f t="shared" si="4"/>
        <v>Arabica</v>
      </c>
      <c r="O107" s="3" t="str">
        <f t="shared" si="5"/>
        <v>Medium</v>
      </c>
    </row>
    <row r="108" spans="1:15" x14ac:dyDescent="0.3">
      <c r="A108" s="2" t="s">
        <v>1083</v>
      </c>
      <c r="B108" s="5">
        <v>43956</v>
      </c>
      <c r="C108" s="2" t="s">
        <v>1084</v>
      </c>
      <c r="D108" s="3" t="s">
        <v>6183</v>
      </c>
      <c r="E108" s="2">
        <v>2</v>
      </c>
      <c r="F108" s="2" t="str">
        <f>_xlfn.XLOOKUP(C108, 'customers'!$A$1:$A$1001, 'customers'!$B$1:$B$1001, ,0)</f>
        <v>Lind Conyers</v>
      </c>
      <c r="G108" s="2" t="str">
        <f>IF(_xlfn.XLOOKUP(C108, 'customers'!$A$1:$A$1001, 'customers'!$C$1:$C$1001, , 0)=0, "", _xlfn.XLOOKUP(C108, 'customers'!$A$1:$A$1001, 'customers'!$C$1:$C$1001, , 0))</f>
        <v>lconyers2y@twitter.com</v>
      </c>
      <c r="H108" s="2" t="str">
        <f>_xlfn.XLOOKUP(C108, 'customers'!$A$1:$A$1001, 'customers'!G107:G1107,,0)</f>
        <v>United States</v>
      </c>
      <c r="I108" s="3" t="str">
        <f>_xlfn.XLOOKUP(D108, products!$A$1:$A$49, products!$B$1:$B$49, , 0)</f>
        <v>Exc</v>
      </c>
      <c r="J108" s="3" t="str">
        <f>_xlfn.XLOOKUP(D108, products!$A$1:$A$49, products!$C$1:$C$49,,0)</f>
        <v>D</v>
      </c>
      <c r="K108" s="6">
        <f>_xlfn.XLOOKUP(D108, products!$A$1:$A$49, products!$D$1:$D$49,,0)</f>
        <v>1</v>
      </c>
      <c r="L108" s="7">
        <f>_xlfn.XLOOKUP(D108, products!$A$1:$A$49, products!$E$1:$E$49,,0)</f>
        <v>12.15</v>
      </c>
      <c r="M108" s="7">
        <f t="shared" si="3"/>
        <v>24.3</v>
      </c>
      <c r="N108" s="3" t="str">
        <f t="shared" si="4"/>
        <v>Excelsa</v>
      </c>
      <c r="O108" s="3" t="str">
        <f t="shared" si="5"/>
        <v>Dark</v>
      </c>
    </row>
    <row r="109" spans="1:15" x14ac:dyDescent="0.3">
      <c r="A109" s="2" t="s">
        <v>1089</v>
      </c>
      <c r="B109" s="5">
        <v>43569</v>
      </c>
      <c r="C109" s="2" t="s">
        <v>1090</v>
      </c>
      <c r="D109" s="3" t="s">
        <v>6146</v>
      </c>
      <c r="E109" s="2">
        <v>3</v>
      </c>
      <c r="F109" s="2" t="str">
        <f>_xlfn.XLOOKUP(C109, 'customers'!$A$1:$A$1001, 'customers'!$B$1:$B$1001, ,0)</f>
        <v>Pen Wye</v>
      </c>
      <c r="G109" s="2" t="str">
        <f>IF(_xlfn.XLOOKUP(C109, 'customers'!$A$1:$A$1001, 'customers'!$C$1:$C$1001, , 0)=0, "", _xlfn.XLOOKUP(C109, 'customers'!$A$1:$A$1001, 'customers'!$C$1:$C$1001, , 0))</f>
        <v>pwye2z@dagondesign.com</v>
      </c>
      <c r="H109" s="2" t="str">
        <f>_xlfn.XLOOKUP(C109, 'customers'!$A$1:$A$1001, 'customers'!G108:G1108,,0)</f>
        <v>Ireland</v>
      </c>
      <c r="I109" s="3" t="str">
        <f>_xlfn.XLOOKUP(D109, products!$A$1:$A$49, products!$B$1:$B$49, , 0)</f>
        <v>Rob</v>
      </c>
      <c r="J109" s="3" t="str">
        <f>_xlfn.XLOOKUP(D109, products!$A$1:$A$49, products!$C$1:$C$49,,0)</f>
        <v>M</v>
      </c>
      <c r="K109" s="6">
        <f>_xlfn.XLOOKUP(D109, products!$A$1:$A$49, products!$D$1:$D$49,,0)</f>
        <v>0.5</v>
      </c>
      <c r="L109" s="7">
        <f>_xlfn.XLOOKUP(D109, products!$A$1:$A$49, products!$E$1:$E$49,,0)</f>
        <v>5.97</v>
      </c>
      <c r="M109" s="7">
        <f t="shared" si="3"/>
        <v>17.91</v>
      </c>
      <c r="N109" s="3" t="str">
        <f t="shared" si="4"/>
        <v>Robusta</v>
      </c>
      <c r="O109" s="3" t="str">
        <f t="shared" si="5"/>
        <v>Medium</v>
      </c>
    </row>
    <row r="110" spans="1:15" x14ac:dyDescent="0.3">
      <c r="A110" s="2" t="s">
        <v>1095</v>
      </c>
      <c r="B110" s="5">
        <v>44041</v>
      </c>
      <c r="C110" s="2" t="s">
        <v>1096</v>
      </c>
      <c r="D110" s="3" t="s">
        <v>6157</v>
      </c>
      <c r="E110" s="2">
        <v>4</v>
      </c>
      <c r="F110" s="2" t="str">
        <f>_xlfn.XLOOKUP(C110, 'customers'!$A$1:$A$1001, 'customers'!$B$1:$B$1001, ,0)</f>
        <v>Isahella Hagland</v>
      </c>
      <c r="G110" s="2" t="str">
        <f>IF(_xlfn.XLOOKUP(C110, 'customers'!$A$1:$A$1001, 'customers'!$C$1:$C$1001, , 0)=0, "", _xlfn.XLOOKUP(C110, 'customers'!$A$1:$A$1001, 'customers'!$C$1:$C$1001, , 0))</f>
        <v/>
      </c>
      <c r="H110" s="2" t="str">
        <f>_xlfn.XLOOKUP(C110, 'customers'!$A$1:$A$1001, 'customers'!G109:G1109,,0)</f>
        <v>United States</v>
      </c>
      <c r="I110" s="3" t="str">
        <f>_xlfn.XLOOKUP(D110, products!$A$1:$A$49, products!$B$1:$B$49, , 0)</f>
        <v>Ara</v>
      </c>
      <c r="J110" s="3" t="str">
        <f>_xlfn.XLOOKUP(D110, products!$A$1:$A$49, products!$C$1:$C$49,,0)</f>
        <v>M</v>
      </c>
      <c r="K110" s="6">
        <f>_xlfn.XLOOKUP(D110, products!$A$1:$A$49, products!$D$1:$D$49,,0)</f>
        <v>0.5</v>
      </c>
      <c r="L110" s="7">
        <f>_xlfn.XLOOKUP(D110, products!$A$1:$A$49, products!$E$1:$E$49,,0)</f>
        <v>6.75</v>
      </c>
      <c r="M110" s="7">
        <f t="shared" si="3"/>
        <v>27</v>
      </c>
      <c r="N110" s="3" t="str">
        <f t="shared" si="4"/>
        <v>Arabica</v>
      </c>
      <c r="O110" s="3" t="str">
        <f t="shared" si="5"/>
        <v>Medium</v>
      </c>
    </row>
    <row r="111" spans="1:15" x14ac:dyDescent="0.3">
      <c r="A111" s="2" t="s">
        <v>1100</v>
      </c>
      <c r="B111" s="5">
        <v>43811</v>
      </c>
      <c r="C111" s="2" t="s">
        <v>1101</v>
      </c>
      <c r="D111" s="3" t="s">
        <v>6169</v>
      </c>
      <c r="E111" s="2">
        <v>1</v>
      </c>
      <c r="F111" s="2" t="str">
        <f>_xlfn.XLOOKUP(C111, 'customers'!$A$1:$A$1001, 'customers'!$B$1:$B$1001, ,0)</f>
        <v>Terry Sheryn</v>
      </c>
      <c r="G111" s="2" t="str">
        <f>IF(_xlfn.XLOOKUP(C111, 'customers'!$A$1:$A$1001, 'customers'!$C$1:$C$1001, , 0)=0, "", _xlfn.XLOOKUP(C111, 'customers'!$A$1:$A$1001, 'customers'!$C$1:$C$1001, , 0))</f>
        <v>tsheryn31@mtv.com</v>
      </c>
      <c r="H111" s="2" t="str">
        <f>_xlfn.XLOOKUP(C111, 'customers'!$A$1:$A$1001, 'customers'!G110:G1110,,0)</f>
        <v>Ireland</v>
      </c>
      <c r="I111" s="3" t="str">
        <f>_xlfn.XLOOKUP(D111, products!$A$1:$A$49, products!$B$1:$B$49, , 0)</f>
        <v>Lib</v>
      </c>
      <c r="J111" s="3" t="str">
        <f>_xlfn.XLOOKUP(D111, products!$A$1:$A$49, products!$C$1:$C$49,,0)</f>
        <v>D</v>
      </c>
      <c r="K111" s="6">
        <f>_xlfn.XLOOKUP(D111, products!$A$1:$A$49, products!$D$1:$D$49,,0)</f>
        <v>0.5</v>
      </c>
      <c r="L111" s="7">
        <f>_xlfn.XLOOKUP(D111, products!$A$1:$A$49, products!$E$1:$E$49,,0)</f>
        <v>7.77</v>
      </c>
      <c r="M111" s="7">
        <f t="shared" si="3"/>
        <v>7.77</v>
      </c>
      <c r="N111" s="3" t="str">
        <f t="shared" si="4"/>
        <v>Liberica</v>
      </c>
      <c r="O111" s="3" t="str">
        <f t="shared" si="5"/>
        <v>Dark</v>
      </c>
    </row>
    <row r="112" spans="1:15" x14ac:dyDescent="0.3">
      <c r="A112" s="2" t="s">
        <v>1106</v>
      </c>
      <c r="B112" s="5">
        <v>44727</v>
      </c>
      <c r="C112" s="2" t="s">
        <v>1107</v>
      </c>
      <c r="D112" s="3" t="s">
        <v>6184</v>
      </c>
      <c r="E112" s="2">
        <v>3</v>
      </c>
      <c r="F112" s="2" t="str">
        <f>_xlfn.XLOOKUP(C112, 'customers'!$A$1:$A$1001, 'customers'!$B$1:$B$1001, ,0)</f>
        <v>Marie-jeanne Redgrave</v>
      </c>
      <c r="G112" s="2" t="str">
        <f>IF(_xlfn.XLOOKUP(C112, 'customers'!$A$1:$A$1001, 'customers'!$C$1:$C$1001, , 0)=0, "", _xlfn.XLOOKUP(C112, 'customers'!$A$1:$A$1001, 'customers'!$C$1:$C$1001, , 0))</f>
        <v>mredgrave32@cargocollective.com</v>
      </c>
      <c r="H112" s="2" t="str">
        <f>_xlfn.XLOOKUP(C112, 'customers'!$A$1:$A$1001, 'customers'!G111:G1111,,0)</f>
        <v>United States</v>
      </c>
      <c r="I112" s="3" t="str">
        <f>_xlfn.XLOOKUP(D112, products!$A$1:$A$49, products!$B$1:$B$49, , 0)</f>
        <v>Exc</v>
      </c>
      <c r="J112" s="3" t="str">
        <f>_xlfn.XLOOKUP(D112, products!$A$1:$A$49, products!$C$1:$C$49,,0)</f>
        <v>L</v>
      </c>
      <c r="K112" s="6">
        <f>_xlfn.XLOOKUP(D112, products!$A$1:$A$49, products!$D$1:$D$49,,0)</f>
        <v>0.2</v>
      </c>
      <c r="L112" s="7">
        <f>_xlfn.XLOOKUP(D112, products!$A$1:$A$49, products!$E$1:$E$49,,0)</f>
        <v>4.4550000000000001</v>
      </c>
      <c r="M112" s="7">
        <f t="shared" si="3"/>
        <v>13.365</v>
      </c>
      <c r="N112" s="3" t="str">
        <f t="shared" si="4"/>
        <v>Excelsa</v>
      </c>
      <c r="O112" s="3" t="str">
        <f t="shared" si="5"/>
        <v>Lite</v>
      </c>
    </row>
    <row r="113" spans="1:15" x14ac:dyDescent="0.3">
      <c r="A113" s="2" t="s">
        <v>1112</v>
      </c>
      <c r="B113" s="5">
        <v>43642</v>
      </c>
      <c r="C113" s="2" t="s">
        <v>1113</v>
      </c>
      <c r="D113" s="3" t="s">
        <v>6172</v>
      </c>
      <c r="E113" s="2">
        <v>5</v>
      </c>
      <c r="F113" s="2" t="str">
        <f>_xlfn.XLOOKUP(C113, 'customers'!$A$1:$A$1001, 'customers'!$B$1:$B$1001, ,0)</f>
        <v>Betty Fominov</v>
      </c>
      <c r="G113" s="2" t="str">
        <f>IF(_xlfn.XLOOKUP(C113, 'customers'!$A$1:$A$1001, 'customers'!$C$1:$C$1001, , 0)=0, "", _xlfn.XLOOKUP(C113, 'customers'!$A$1:$A$1001, 'customers'!$C$1:$C$1001, , 0))</f>
        <v>bfominov33@yale.edu</v>
      </c>
      <c r="H113" s="2" t="str">
        <f>_xlfn.XLOOKUP(C113, 'customers'!$A$1:$A$1001, 'customers'!G112:G1112,,0)</f>
        <v>United States</v>
      </c>
      <c r="I113" s="3" t="str">
        <f>_xlfn.XLOOKUP(D113, products!$A$1:$A$49, products!$B$1:$B$49, , 0)</f>
        <v>Rob</v>
      </c>
      <c r="J113" s="3" t="str">
        <f>_xlfn.XLOOKUP(D113, products!$A$1:$A$49, products!$C$1:$C$49,,0)</f>
        <v>D</v>
      </c>
      <c r="K113" s="6">
        <f>_xlfn.XLOOKUP(D113, products!$A$1:$A$49, products!$D$1:$D$49,,0)</f>
        <v>0.5</v>
      </c>
      <c r="L113" s="7">
        <f>_xlfn.XLOOKUP(D113, products!$A$1:$A$49, products!$E$1:$E$49,,0)</f>
        <v>5.3699999999999992</v>
      </c>
      <c r="M113" s="7">
        <f t="shared" si="3"/>
        <v>26.849999999999994</v>
      </c>
      <c r="N113" s="3" t="str">
        <f t="shared" si="4"/>
        <v>Robusta</v>
      </c>
      <c r="O113" s="3" t="str">
        <f t="shared" si="5"/>
        <v>Dark</v>
      </c>
    </row>
    <row r="114" spans="1:15" x14ac:dyDescent="0.3">
      <c r="A114" s="2" t="s">
        <v>1117</v>
      </c>
      <c r="B114" s="5">
        <v>44481</v>
      </c>
      <c r="C114" s="2" t="s">
        <v>1118</v>
      </c>
      <c r="D114" s="3" t="s">
        <v>6155</v>
      </c>
      <c r="E114" s="2">
        <v>1</v>
      </c>
      <c r="F114" s="2" t="str">
        <f>_xlfn.XLOOKUP(C114, 'customers'!$A$1:$A$1001, 'customers'!$B$1:$B$1001, ,0)</f>
        <v>Shawnee Critchlow</v>
      </c>
      <c r="G114" s="2" t="str">
        <f>IF(_xlfn.XLOOKUP(C114, 'customers'!$A$1:$A$1001, 'customers'!$C$1:$C$1001, , 0)=0, "", _xlfn.XLOOKUP(C114, 'customers'!$A$1:$A$1001, 'customers'!$C$1:$C$1001, , 0))</f>
        <v>scritchlow34@un.org</v>
      </c>
      <c r="H114" s="2" t="str">
        <f>_xlfn.XLOOKUP(C114, 'customers'!$A$1:$A$1001, 'customers'!G113:G1113,,0)</f>
        <v>United States</v>
      </c>
      <c r="I114" s="3" t="str">
        <f>_xlfn.XLOOKUP(D114, products!$A$1:$A$49, products!$B$1:$B$49, , 0)</f>
        <v>Ara</v>
      </c>
      <c r="J114" s="3" t="str">
        <f>_xlfn.XLOOKUP(D114, products!$A$1:$A$49, products!$C$1:$C$49,,0)</f>
        <v>M</v>
      </c>
      <c r="K114" s="6">
        <f>_xlfn.XLOOKUP(D114, products!$A$1:$A$49, products!$D$1:$D$49,,0)</f>
        <v>1</v>
      </c>
      <c r="L114" s="7">
        <f>_xlfn.XLOOKUP(D114, products!$A$1:$A$49, products!$E$1:$E$49,,0)</f>
        <v>11.25</v>
      </c>
      <c r="M114" s="7">
        <f t="shared" si="3"/>
        <v>11.25</v>
      </c>
      <c r="N114" s="3" t="str">
        <f t="shared" si="4"/>
        <v>Arabica</v>
      </c>
      <c r="O114" s="3" t="str">
        <f t="shared" si="5"/>
        <v>Medium</v>
      </c>
    </row>
    <row r="115" spans="1:15" x14ac:dyDescent="0.3">
      <c r="A115" s="2" t="s">
        <v>1123</v>
      </c>
      <c r="B115" s="5">
        <v>43556</v>
      </c>
      <c r="C115" s="2" t="s">
        <v>1124</v>
      </c>
      <c r="D115" s="3" t="s">
        <v>6162</v>
      </c>
      <c r="E115" s="2">
        <v>1</v>
      </c>
      <c r="F115" s="2" t="str">
        <f>_xlfn.XLOOKUP(C115, 'customers'!$A$1:$A$1001, 'customers'!$B$1:$B$1001, ,0)</f>
        <v>Merrel Steptow</v>
      </c>
      <c r="G115" s="2" t="str">
        <f>IF(_xlfn.XLOOKUP(C115, 'customers'!$A$1:$A$1001, 'customers'!$C$1:$C$1001, , 0)=0, "", _xlfn.XLOOKUP(C115, 'customers'!$A$1:$A$1001, 'customers'!$C$1:$C$1001, , 0))</f>
        <v>msteptow35@earthlink.net</v>
      </c>
      <c r="H115" s="2" t="str">
        <f>_xlfn.XLOOKUP(C115, 'customers'!$A$1:$A$1001, 'customers'!G114:G1114,,0)</f>
        <v>United States</v>
      </c>
      <c r="I115" s="3" t="str">
        <f>_xlfn.XLOOKUP(D115, products!$A$1:$A$49, products!$B$1:$B$49, , 0)</f>
        <v>Lib</v>
      </c>
      <c r="J115" s="3" t="str">
        <f>_xlfn.XLOOKUP(D115, products!$A$1:$A$49, products!$C$1:$C$49,,0)</f>
        <v>M</v>
      </c>
      <c r="K115" s="6">
        <f>_xlfn.XLOOKUP(D115, products!$A$1:$A$49, products!$D$1:$D$49,,0)</f>
        <v>1</v>
      </c>
      <c r="L115" s="7">
        <f>_xlfn.XLOOKUP(D115, products!$A$1:$A$49, products!$E$1:$E$49,,0)</f>
        <v>14.55</v>
      </c>
      <c r="M115" s="7">
        <f t="shared" si="3"/>
        <v>14.55</v>
      </c>
      <c r="N115" s="3" t="str">
        <f t="shared" si="4"/>
        <v>Liberica</v>
      </c>
      <c r="O115" s="3" t="str">
        <f t="shared" si="5"/>
        <v>Medium</v>
      </c>
    </row>
    <row r="116" spans="1:15" x14ac:dyDescent="0.3">
      <c r="A116" s="2" t="s">
        <v>1129</v>
      </c>
      <c r="B116" s="5">
        <v>44265</v>
      </c>
      <c r="C116" s="2" t="s">
        <v>1130</v>
      </c>
      <c r="D116" s="3" t="s">
        <v>6178</v>
      </c>
      <c r="E116" s="2">
        <v>4</v>
      </c>
      <c r="F116" s="2" t="str">
        <f>_xlfn.XLOOKUP(C116, 'customers'!$A$1:$A$1001, 'customers'!$B$1:$B$1001, ,0)</f>
        <v>Carmina Hubbuck</v>
      </c>
      <c r="G116" s="2" t="str">
        <f>IF(_xlfn.XLOOKUP(C116, 'customers'!$A$1:$A$1001, 'customers'!$C$1:$C$1001, , 0)=0, "", _xlfn.XLOOKUP(C116, 'customers'!$A$1:$A$1001, 'customers'!$C$1:$C$1001, , 0))</f>
        <v/>
      </c>
      <c r="H116" s="2" t="str">
        <f>_xlfn.XLOOKUP(C116, 'customers'!$A$1:$A$1001, 'customers'!G115:G1115,,0)</f>
        <v>United States</v>
      </c>
      <c r="I116" s="3" t="str">
        <f>_xlfn.XLOOKUP(D116, products!$A$1:$A$49, products!$B$1:$B$49, , 0)</f>
        <v>Rob</v>
      </c>
      <c r="J116" s="3" t="str">
        <f>_xlfn.XLOOKUP(D116, products!$A$1:$A$49, products!$C$1:$C$49,,0)</f>
        <v>L</v>
      </c>
      <c r="K116" s="6">
        <f>_xlfn.XLOOKUP(D116, products!$A$1:$A$49, products!$D$1:$D$49,,0)</f>
        <v>0.2</v>
      </c>
      <c r="L116" s="7">
        <f>_xlfn.XLOOKUP(D116, products!$A$1:$A$49, products!$E$1:$E$49,,0)</f>
        <v>3.5849999999999995</v>
      </c>
      <c r="M116" s="7">
        <f t="shared" si="3"/>
        <v>14.339999999999998</v>
      </c>
      <c r="N116" s="3" t="str">
        <f t="shared" si="4"/>
        <v>Robusta</v>
      </c>
      <c r="O116" s="3" t="str">
        <f t="shared" si="5"/>
        <v>Lite</v>
      </c>
    </row>
    <row r="117" spans="1:15" x14ac:dyDescent="0.3">
      <c r="A117" s="2" t="s">
        <v>1134</v>
      </c>
      <c r="B117" s="5">
        <v>43693</v>
      </c>
      <c r="C117" s="2" t="s">
        <v>1135</v>
      </c>
      <c r="D117" s="3" t="s">
        <v>6170</v>
      </c>
      <c r="E117" s="2">
        <v>1</v>
      </c>
      <c r="F117" s="2" t="str">
        <f>_xlfn.XLOOKUP(C117, 'customers'!$A$1:$A$1001, 'customers'!$B$1:$B$1001, ,0)</f>
        <v>Ingeberg Mulliner</v>
      </c>
      <c r="G117" s="2" t="str">
        <f>IF(_xlfn.XLOOKUP(C117, 'customers'!$A$1:$A$1001, 'customers'!$C$1:$C$1001, , 0)=0, "", _xlfn.XLOOKUP(C117, 'customers'!$A$1:$A$1001, 'customers'!$C$1:$C$1001, , 0))</f>
        <v>imulliner37@pinterest.com</v>
      </c>
      <c r="H117" s="2" t="str">
        <f>_xlfn.XLOOKUP(C117, 'customers'!$A$1:$A$1001, 'customers'!G116:G1116,,0)</f>
        <v>United States</v>
      </c>
      <c r="I117" s="3" t="str">
        <f>_xlfn.XLOOKUP(D117, products!$A$1:$A$49, products!$B$1:$B$49, , 0)</f>
        <v>Lib</v>
      </c>
      <c r="J117" s="3" t="str">
        <f>_xlfn.XLOOKUP(D117, products!$A$1:$A$49, products!$C$1:$C$49,,0)</f>
        <v>L</v>
      </c>
      <c r="K117" s="6">
        <f>_xlfn.XLOOKUP(D117, products!$A$1:$A$49, products!$D$1:$D$49,,0)</f>
        <v>1</v>
      </c>
      <c r="L117" s="7">
        <f>_xlfn.XLOOKUP(D117, products!$A$1:$A$49, products!$E$1:$E$49,,0)</f>
        <v>15.85</v>
      </c>
      <c r="M117" s="7">
        <f t="shared" si="3"/>
        <v>15.85</v>
      </c>
      <c r="N117" s="3" t="str">
        <f t="shared" si="4"/>
        <v>Liberica</v>
      </c>
      <c r="O117" s="3" t="str">
        <f t="shared" si="5"/>
        <v>Lite</v>
      </c>
    </row>
    <row r="118" spans="1:15" x14ac:dyDescent="0.3">
      <c r="A118" s="2" t="s">
        <v>1140</v>
      </c>
      <c r="B118" s="5">
        <v>44054</v>
      </c>
      <c r="C118" s="2" t="s">
        <v>1141</v>
      </c>
      <c r="D118" s="3" t="s">
        <v>6145</v>
      </c>
      <c r="E118" s="2">
        <v>4</v>
      </c>
      <c r="F118" s="2" t="str">
        <f>_xlfn.XLOOKUP(C118, 'customers'!$A$1:$A$1001, 'customers'!$B$1:$B$1001, ,0)</f>
        <v>Geneva Standley</v>
      </c>
      <c r="G118" s="2" t="str">
        <f>IF(_xlfn.XLOOKUP(C118, 'customers'!$A$1:$A$1001, 'customers'!$C$1:$C$1001, , 0)=0, "", _xlfn.XLOOKUP(C118, 'customers'!$A$1:$A$1001, 'customers'!$C$1:$C$1001, , 0))</f>
        <v>gstandley38@dion.ne.jp</v>
      </c>
      <c r="H118" s="2" t="str">
        <f>_xlfn.XLOOKUP(C118, 'customers'!$A$1:$A$1001, 'customers'!G117:G1117,,0)</f>
        <v>United Kingdom</v>
      </c>
      <c r="I118" s="3" t="str">
        <f>_xlfn.XLOOKUP(D118, products!$A$1:$A$49, products!$B$1:$B$49, , 0)</f>
        <v>Lib</v>
      </c>
      <c r="J118" s="3" t="str">
        <f>_xlfn.XLOOKUP(D118, products!$A$1:$A$49, products!$C$1:$C$49,,0)</f>
        <v>L</v>
      </c>
      <c r="K118" s="6">
        <f>_xlfn.XLOOKUP(D118, products!$A$1:$A$49, products!$D$1:$D$49,,0)</f>
        <v>0.2</v>
      </c>
      <c r="L118" s="7">
        <f>_xlfn.XLOOKUP(D118, products!$A$1:$A$49, products!$E$1:$E$49,,0)</f>
        <v>4.7549999999999999</v>
      </c>
      <c r="M118" s="7">
        <f t="shared" si="3"/>
        <v>19.02</v>
      </c>
      <c r="N118" s="3" t="str">
        <f t="shared" si="4"/>
        <v>Liberica</v>
      </c>
      <c r="O118" s="3" t="str">
        <f t="shared" si="5"/>
        <v>Lite</v>
      </c>
    </row>
    <row r="119" spans="1:15" x14ac:dyDescent="0.3">
      <c r="A119" s="2" t="s">
        <v>1146</v>
      </c>
      <c r="B119" s="5">
        <v>44656</v>
      </c>
      <c r="C119" s="2" t="s">
        <v>1147</v>
      </c>
      <c r="D119" s="3" t="s">
        <v>6161</v>
      </c>
      <c r="E119" s="2">
        <v>4</v>
      </c>
      <c r="F119" s="2" t="str">
        <f>_xlfn.XLOOKUP(C119, 'customers'!$A$1:$A$1001, 'customers'!$B$1:$B$1001, ,0)</f>
        <v>Brook Drage</v>
      </c>
      <c r="G119" s="2" t="str">
        <f>IF(_xlfn.XLOOKUP(C119, 'customers'!$A$1:$A$1001, 'customers'!$C$1:$C$1001, , 0)=0, "", _xlfn.XLOOKUP(C119, 'customers'!$A$1:$A$1001, 'customers'!$C$1:$C$1001, , 0))</f>
        <v>bdrage39@youku.com</v>
      </c>
      <c r="H119" s="2" t="str">
        <f>_xlfn.XLOOKUP(C119, 'customers'!$A$1:$A$1001, 'customers'!G118:G1118,,0)</f>
        <v>United States</v>
      </c>
      <c r="I119" s="3" t="str">
        <f>_xlfn.XLOOKUP(D119, products!$A$1:$A$49, products!$B$1:$B$49, , 0)</f>
        <v>Lib</v>
      </c>
      <c r="J119" s="3" t="str">
        <f>_xlfn.XLOOKUP(D119, products!$A$1:$A$49, products!$C$1:$C$49,,0)</f>
        <v>L</v>
      </c>
      <c r="K119" s="6">
        <f>_xlfn.XLOOKUP(D119, products!$A$1:$A$49, products!$D$1:$D$49,,0)</f>
        <v>0.5</v>
      </c>
      <c r="L119" s="7">
        <f>_xlfn.XLOOKUP(D119, products!$A$1:$A$49, products!$E$1:$E$49,,0)</f>
        <v>9.51</v>
      </c>
      <c r="M119" s="7">
        <f t="shared" si="3"/>
        <v>38.04</v>
      </c>
      <c r="N119" s="3" t="str">
        <f t="shared" si="4"/>
        <v>Liberica</v>
      </c>
      <c r="O119" s="3" t="str">
        <f t="shared" si="5"/>
        <v>Lite</v>
      </c>
    </row>
    <row r="120" spans="1:15" x14ac:dyDescent="0.3">
      <c r="A120" s="2" t="s">
        <v>1152</v>
      </c>
      <c r="B120" s="5">
        <v>43760</v>
      </c>
      <c r="C120" s="2" t="s">
        <v>1153</v>
      </c>
      <c r="D120" s="3" t="s">
        <v>6144</v>
      </c>
      <c r="E120" s="2">
        <v>3</v>
      </c>
      <c r="F120" s="2" t="str">
        <f>_xlfn.XLOOKUP(C120, 'customers'!$A$1:$A$1001, 'customers'!$B$1:$B$1001, ,0)</f>
        <v>Muffin Yallop</v>
      </c>
      <c r="G120" s="2" t="str">
        <f>IF(_xlfn.XLOOKUP(C120, 'customers'!$A$1:$A$1001, 'customers'!$C$1:$C$1001, , 0)=0, "", _xlfn.XLOOKUP(C120, 'customers'!$A$1:$A$1001, 'customers'!$C$1:$C$1001, , 0))</f>
        <v>myallop3a@fema.gov</v>
      </c>
      <c r="H120" s="2" t="str">
        <f>_xlfn.XLOOKUP(C120, 'customers'!$A$1:$A$1001, 'customers'!G119:G1119,,0)</f>
        <v>Ireland</v>
      </c>
      <c r="I120" s="3" t="str">
        <f>_xlfn.XLOOKUP(D120, products!$A$1:$A$49, products!$B$1:$B$49, , 0)</f>
        <v>Exc</v>
      </c>
      <c r="J120" s="3" t="str">
        <f>_xlfn.XLOOKUP(D120, products!$A$1:$A$49, products!$C$1:$C$49,,0)</f>
        <v>D</v>
      </c>
      <c r="K120" s="6">
        <f>_xlfn.XLOOKUP(D120, products!$A$1:$A$49, products!$D$1:$D$49,,0)</f>
        <v>0.5</v>
      </c>
      <c r="L120" s="7">
        <f>_xlfn.XLOOKUP(D120, products!$A$1:$A$49, products!$E$1:$E$49,,0)</f>
        <v>7.29</v>
      </c>
      <c r="M120" s="7">
        <f t="shared" si="3"/>
        <v>21.87</v>
      </c>
      <c r="N120" s="3" t="str">
        <f t="shared" si="4"/>
        <v>Excelsa</v>
      </c>
      <c r="O120" s="3" t="str">
        <f t="shared" si="5"/>
        <v>Dark</v>
      </c>
    </row>
    <row r="121" spans="1:15" x14ac:dyDescent="0.3">
      <c r="A121" s="2" t="s">
        <v>1158</v>
      </c>
      <c r="B121" s="5">
        <v>44471</v>
      </c>
      <c r="C121" s="2" t="s">
        <v>1159</v>
      </c>
      <c r="D121" s="3" t="s">
        <v>6156</v>
      </c>
      <c r="E121" s="2">
        <v>1</v>
      </c>
      <c r="F121" s="2" t="str">
        <f>_xlfn.XLOOKUP(C121, 'customers'!$A$1:$A$1001, 'customers'!$B$1:$B$1001, ,0)</f>
        <v>Cordi Switsur</v>
      </c>
      <c r="G121" s="2" t="str">
        <f>IF(_xlfn.XLOOKUP(C121, 'customers'!$A$1:$A$1001, 'customers'!$C$1:$C$1001, , 0)=0, "", _xlfn.XLOOKUP(C121, 'customers'!$A$1:$A$1001, 'customers'!$C$1:$C$1001, , 0))</f>
        <v>cswitsur3b@chronoengine.com</v>
      </c>
      <c r="H121" s="2" t="str">
        <f>_xlfn.XLOOKUP(C121, 'customers'!$A$1:$A$1001, 'customers'!G120:G1120,,0)</f>
        <v>United States</v>
      </c>
      <c r="I121" s="3" t="str">
        <f>_xlfn.XLOOKUP(D121, products!$A$1:$A$49, products!$B$1:$B$49, , 0)</f>
        <v>Exc</v>
      </c>
      <c r="J121" s="3" t="str">
        <f>_xlfn.XLOOKUP(D121, products!$A$1:$A$49, products!$C$1:$C$49,,0)</f>
        <v>M</v>
      </c>
      <c r="K121" s="6">
        <f>_xlfn.XLOOKUP(D121, products!$A$1:$A$49, products!$D$1:$D$49,,0)</f>
        <v>0.2</v>
      </c>
      <c r="L121" s="7">
        <f>_xlfn.XLOOKUP(D121, products!$A$1:$A$49, products!$E$1:$E$49,,0)</f>
        <v>4.125</v>
      </c>
      <c r="M121" s="7">
        <f t="shared" si="3"/>
        <v>4.125</v>
      </c>
      <c r="N121" s="3" t="str">
        <f t="shared" si="4"/>
        <v>Excelsa</v>
      </c>
      <c r="O121" s="3" t="str">
        <f t="shared" si="5"/>
        <v>Medium</v>
      </c>
    </row>
    <row r="122" spans="1:15" x14ac:dyDescent="0.3">
      <c r="A122" s="2" t="s">
        <v>1158</v>
      </c>
      <c r="B122" s="5">
        <v>44471</v>
      </c>
      <c r="C122" s="2" t="s">
        <v>1159</v>
      </c>
      <c r="D122" s="3" t="s">
        <v>6167</v>
      </c>
      <c r="E122" s="2">
        <v>1</v>
      </c>
      <c r="F122" s="2" t="str">
        <f>_xlfn.XLOOKUP(C122, 'customers'!$A$1:$A$1001, 'customers'!$B$1:$B$1001, ,0)</f>
        <v>Cordi Switsur</v>
      </c>
      <c r="G122" s="2" t="str">
        <f>IF(_xlfn.XLOOKUP(C122, 'customers'!$A$1:$A$1001, 'customers'!$C$1:$C$1001, , 0)=0, "", _xlfn.XLOOKUP(C122, 'customers'!$A$1:$A$1001, 'customers'!$C$1:$C$1001, , 0))</f>
        <v>cswitsur3b@chronoengine.com</v>
      </c>
      <c r="H122" s="2" t="str">
        <f>_xlfn.XLOOKUP(C122, 'customers'!$A$1:$A$1001, 'customers'!G121:G1121,,0)</f>
        <v>United States</v>
      </c>
      <c r="I122" s="3" t="str">
        <f>_xlfn.XLOOKUP(D122, products!$A$1:$A$49, products!$B$1:$B$49, , 0)</f>
        <v>Ara</v>
      </c>
      <c r="J122" s="3" t="str">
        <f>_xlfn.XLOOKUP(D122, products!$A$1:$A$49, products!$C$1:$C$49,,0)</f>
        <v>L</v>
      </c>
      <c r="K122" s="6">
        <f>_xlfn.XLOOKUP(D122, products!$A$1:$A$49, products!$D$1:$D$49,,0)</f>
        <v>0.2</v>
      </c>
      <c r="L122" s="7">
        <f>_xlfn.XLOOKUP(D122, products!$A$1:$A$49, products!$E$1:$E$49,,0)</f>
        <v>3.8849999999999998</v>
      </c>
      <c r="M122" s="7">
        <f t="shared" si="3"/>
        <v>3.8849999999999998</v>
      </c>
      <c r="N122" s="3" t="str">
        <f t="shared" si="4"/>
        <v>Arabica</v>
      </c>
      <c r="O122" s="3" t="str">
        <f t="shared" si="5"/>
        <v>Lite</v>
      </c>
    </row>
    <row r="123" spans="1:15" x14ac:dyDescent="0.3">
      <c r="A123" s="2" t="s">
        <v>1158</v>
      </c>
      <c r="B123" s="5">
        <v>44471</v>
      </c>
      <c r="C123" s="2" t="s">
        <v>1159</v>
      </c>
      <c r="D123" s="3" t="s">
        <v>6141</v>
      </c>
      <c r="E123" s="2">
        <v>5</v>
      </c>
      <c r="F123" s="2" t="str">
        <f>_xlfn.XLOOKUP(C123, 'customers'!$A$1:$A$1001, 'customers'!$B$1:$B$1001, ,0)</f>
        <v>Cordi Switsur</v>
      </c>
      <c r="G123" s="2" t="str">
        <f>IF(_xlfn.XLOOKUP(C123, 'customers'!$A$1:$A$1001, 'customers'!$C$1:$C$1001, , 0)=0, "", _xlfn.XLOOKUP(C123, 'customers'!$A$1:$A$1001, 'customers'!$C$1:$C$1001, , 0))</f>
        <v>cswitsur3b@chronoengine.com</v>
      </c>
      <c r="H123" s="2" t="str">
        <f>_xlfn.XLOOKUP(C123, 'customers'!$A$1:$A$1001, 'customers'!G122:G1122,,0)</f>
        <v>United States</v>
      </c>
      <c r="I123" s="3" t="str">
        <f>_xlfn.XLOOKUP(D123, products!$A$1:$A$49, products!$B$1:$B$49, , 0)</f>
        <v>Exc</v>
      </c>
      <c r="J123" s="3" t="str">
        <f>_xlfn.XLOOKUP(D123, products!$A$1:$A$49, products!$C$1:$C$49,,0)</f>
        <v>M</v>
      </c>
      <c r="K123" s="6">
        <f>_xlfn.XLOOKUP(D123, products!$A$1:$A$49, products!$D$1:$D$49,,0)</f>
        <v>1</v>
      </c>
      <c r="L123" s="7">
        <f>_xlfn.XLOOKUP(D123, products!$A$1:$A$49, products!$E$1:$E$49,,0)</f>
        <v>13.75</v>
      </c>
      <c r="M123" s="7">
        <f t="shared" si="3"/>
        <v>68.75</v>
      </c>
      <c r="N123" s="3" t="str">
        <f t="shared" si="4"/>
        <v>Excelsa</v>
      </c>
      <c r="O123" s="3" t="str">
        <f t="shared" si="5"/>
        <v>Medium</v>
      </c>
    </row>
    <row r="124" spans="1:15" x14ac:dyDescent="0.3">
      <c r="A124" s="2" t="s">
        <v>1174</v>
      </c>
      <c r="B124" s="5">
        <v>44268</v>
      </c>
      <c r="C124" s="2" t="s">
        <v>1175</v>
      </c>
      <c r="D124" s="3" t="s">
        <v>6158</v>
      </c>
      <c r="E124" s="2">
        <v>4</v>
      </c>
      <c r="F124" s="2" t="str">
        <f>_xlfn.XLOOKUP(C124, 'customers'!$A$1:$A$1001, 'customers'!$B$1:$B$1001, ,0)</f>
        <v>Mahala Ludwell</v>
      </c>
      <c r="G124" s="2" t="str">
        <f>IF(_xlfn.XLOOKUP(C124, 'customers'!$A$1:$A$1001, 'customers'!$C$1:$C$1001, , 0)=0, "", _xlfn.XLOOKUP(C124, 'customers'!$A$1:$A$1001, 'customers'!$C$1:$C$1001, , 0))</f>
        <v>mludwell3e@blogger.com</v>
      </c>
      <c r="H124" s="2" t="str">
        <f>_xlfn.XLOOKUP(C124, 'customers'!$A$1:$A$1001, 'customers'!G123:G1123,,0)</f>
        <v>United States</v>
      </c>
      <c r="I124" s="3" t="str">
        <f>_xlfn.XLOOKUP(D124, products!$A$1:$A$49, products!$B$1:$B$49, , 0)</f>
        <v>Ara</v>
      </c>
      <c r="J124" s="3" t="str">
        <f>_xlfn.XLOOKUP(D124, products!$A$1:$A$49, products!$C$1:$C$49,,0)</f>
        <v>D</v>
      </c>
      <c r="K124" s="6">
        <f>_xlfn.XLOOKUP(D124, products!$A$1:$A$49, products!$D$1:$D$49,,0)</f>
        <v>0.5</v>
      </c>
      <c r="L124" s="7">
        <f>_xlfn.XLOOKUP(D124, products!$A$1:$A$49, products!$E$1:$E$49,,0)</f>
        <v>5.97</v>
      </c>
      <c r="M124" s="7">
        <f t="shared" si="3"/>
        <v>23.88</v>
      </c>
      <c r="N124" s="3" t="str">
        <f t="shared" si="4"/>
        <v>Arabica</v>
      </c>
      <c r="O124" s="3" t="str">
        <f t="shared" si="5"/>
        <v>Dark</v>
      </c>
    </row>
    <row r="125" spans="1:15" x14ac:dyDescent="0.3">
      <c r="A125" s="2" t="s">
        <v>1180</v>
      </c>
      <c r="B125" s="5">
        <v>44724</v>
      </c>
      <c r="C125" s="2" t="s">
        <v>1181</v>
      </c>
      <c r="D125" s="3" t="s">
        <v>6164</v>
      </c>
      <c r="E125" s="2">
        <v>4</v>
      </c>
      <c r="F125" s="2" t="str">
        <f>_xlfn.XLOOKUP(C125, 'customers'!$A$1:$A$1001, 'customers'!$B$1:$B$1001, ,0)</f>
        <v>Doll Beauchamp</v>
      </c>
      <c r="G125" s="2" t="str">
        <f>IF(_xlfn.XLOOKUP(C125, 'customers'!$A$1:$A$1001, 'customers'!$C$1:$C$1001, , 0)=0, "", _xlfn.XLOOKUP(C125, 'customers'!$A$1:$A$1001, 'customers'!$C$1:$C$1001, , 0))</f>
        <v>dbeauchamp3f@usda.gov</v>
      </c>
      <c r="H125" s="2" t="str">
        <f>_xlfn.XLOOKUP(C125, 'customers'!$A$1:$A$1001, 'customers'!G124:G1124,,0)</f>
        <v>United Kingdom</v>
      </c>
      <c r="I125" s="3" t="str">
        <f>_xlfn.XLOOKUP(D125, products!$A$1:$A$49, products!$B$1:$B$49, , 0)</f>
        <v>Lib</v>
      </c>
      <c r="J125" s="3" t="str">
        <f>_xlfn.XLOOKUP(D125, products!$A$1:$A$49, products!$C$1:$C$49,,0)</f>
        <v>L</v>
      </c>
      <c r="K125" s="6">
        <f>_xlfn.XLOOKUP(D125, products!$A$1:$A$49, products!$D$1:$D$49,,0)</f>
        <v>2.5</v>
      </c>
      <c r="L125" s="7">
        <f>_xlfn.XLOOKUP(D125, products!$A$1:$A$49, products!$E$1:$E$49,,0)</f>
        <v>36.454999999999998</v>
      </c>
      <c r="M125" s="7">
        <f t="shared" si="3"/>
        <v>145.82</v>
      </c>
      <c r="N125" s="3" t="str">
        <f t="shared" si="4"/>
        <v>Liberica</v>
      </c>
      <c r="O125" s="3" t="str">
        <f t="shared" si="5"/>
        <v>Lite</v>
      </c>
    </row>
    <row r="126" spans="1:15" x14ac:dyDescent="0.3">
      <c r="A126" s="2" t="s">
        <v>1186</v>
      </c>
      <c r="B126" s="5">
        <v>43582</v>
      </c>
      <c r="C126" s="2" t="s">
        <v>1187</v>
      </c>
      <c r="D126" s="3" t="s">
        <v>6159</v>
      </c>
      <c r="E126" s="2">
        <v>5</v>
      </c>
      <c r="F126" s="2" t="str">
        <f>_xlfn.XLOOKUP(C126, 'customers'!$A$1:$A$1001, 'customers'!$B$1:$B$1001, ,0)</f>
        <v>Stanford Rodliff</v>
      </c>
      <c r="G126" s="2" t="str">
        <f>IF(_xlfn.XLOOKUP(C126, 'customers'!$A$1:$A$1001, 'customers'!$C$1:$C$1001, , 0)=0, "", _xlfn.XLOOKUP(C126, 'customers'!$A$1:$A$1001, 'customers'!$C$1:$C$1001, , 0))</f>
        <v>srodliff3g@ted.com</v>
      </c>
      <c r="H126" s="2" t="str">
        <f>_xlfn.XLOOKUP(C126, 'customers'!$A$1:$A$1001, 'customers'!G125:G1125,,0)</f>
        <v>United States</v>
      </c>
      <c r="I126" s="3" t="str">
        <f>_xlfn.XLOOKUP(D126, products!$A$1:$A$49, products!$B$1:$B$49, , 0)</f>
        <v>Lib</v>
      </c>
      <c r="J126" s="3" t="str">
        <f>_xlfn.XLOOKUP(D126, products!$A$1:$A$49, products!$C$1:$C$49,,0)</f>
        <v>M</v>
      </c>
      <c r="K126" s="6">
        <f>_xlfn.XLOOKUP(D126, products!$A$1:$A$49, products!$D$1:$D$49,,0)</f>
        <v>0.2</v>
      </c>
      <c r="L126" s="7">
        <f>_xlfn.XLOOKUP(D126, products!$A$1:$A$49, products!$E$1:$E$49,,0)</f>
        <v>4.3650000000000002</v>
      </c>
      <c r="M126" s="7">
        <f t="shared" si="3"/>
        <v>21.825000000000003</v>
      </c>
      <c r="N126" s="3" t="str">
        <f t="shared" si="4"/>
        <v>Liberica</v>
      </c>
      <c r="O126" s="3" t="str">
        <f t="shared" si="5"/>
        <v>Medium</v>
      </c>
    </row>
    <row r="127" spans="1:15" x14ac:dyDescent="0.3">
      <c r="A127" s="2" t="s">
        <v>1192</v>
      </c>
      <c r="B127" s="5">
        <v>43608</v>
      </c>
      <c r="C127" s="2" t="s">
        <v>1193</v>
      </c>
      <c r="D127" s="3" t="s">
        <v>6160</v>
      </c>
      <c r="E127" s="2">
        <v>3</v>
      </c>
      <c r="F127" s="2" t="str">
        <f>_xlfn.XLOOKUP(C127, 'customers'!$A$1:$A$1001, 'customers'!$B$1:$B$1001, ,0)</f>
        <v>Stevana Woodham</v>
      </c>
      <c r="G127" s="2" t="str">
        <f>IF(_xlfn.XLOOKUP(C127, 'customers'!$A$1:$A$1001, 'customers'!$C$1:$C$1001, , 0)=0, "", _xlfn.XLOOKUP(C127, 'customers'!$A$1:$A$1001, 'customers'!$C$1:$C$1001, , 0))</f>
        <v>swoodham3h@businesswire.com</v>
      </c>
      <c r="H127" s="2" t="str">
        <f>_xlfn.XLOOKUP(C127, 'customers'!$A$1:$A$1001, 'customers'!G126:G1126,,0)</f>
        <v>United States</v>
      </c>
      <c r="I127" s="3" t="str">
        <f>_xlfn.XLOOKUP(D127, products!$A$1:$A$49, products!$B$1:$B$49, , 0)</f>
        <v>Lib</v>
      </c>
      <c r="J127" s="3" t="str">
        <f>_xlfn.XLOOKUP(D127, products!$A$1:$A$49, products!$C$1:$C$49,,0)</f>
        <v>M</v>
      </c>
      <c r="K127" s="6">
        <f>_xlfn.XLOOKUP(D127, products!$A$1:$A$49, products!$D$1:$D$49,,0)</f>
        <v>0.5</v>
      </c>
      <c r="L127" s="7">
        <f>_xlfn.XLOOKUP(D127, products!$A$1:$A$49, products!$E$1:$E$49,,0)</f>
        <v>8.73</v>
      </c>
      <c r="M127" s="7">
        <f t="shared" si="3"/>
        <v>26.19</v>
      </c>
      <c r="N127" s="3" t="str">
        <f t="shared" si="4"/>
        <v>Liberica</v>
      </c>
      <c r="O127" s="3" t="str">
        <f t="shared" si="5"/>
        <v>Medium</v>
      </c>
    </row>
    <row r="128" spans="1:15" x14ac:dyDescent="0.3">
      <c r="A128" s="2" t="s">
        <v>1198</v>
      </c>
      <c r="B128" s="5">
        <v>44026</v>
      </c>
      <c r="C128" s="2" t="s">
        <v>1199</v>
      </c>
      <c r="D128" s="3" t="s">
        <v>6155</v>
      </c>
      <c r="E128" s="2">
        <v>1</v>
      </c>
      <c r="F128" s="2" t="str">
        <f>_xlfn.XLOOKUP(C128, 'customers'!$A$1:$A$1001, 'customers'!$B$1:$B$1001, ,0)</f>
        <v>Hewet Synnot</v>
      </c>
      <c r="G128" s="2" t="str">
        <f>IF(_xlfn.XLOOKUP(C128, 'customers'!$A$1:$A$1001, 'customers'!$C$1:$C$1001, , 0)=0, "", _xlfn.XLOOKUP(C128, 'customers'!$A$1:$A$1001, 'customers'!$C$1:$C$1001, , 0))</f>
        <v>hsynnot3i@about.com</v>
      </c>
      <c r="H128" s="2" t="str">
        <f>_xlfn.XLOOKUP(C128, 'customers'!$A$1:$A$1001, 'customers'!G127:G1127,,0)</f>
        <v>United States</v>
      </c>
      <c r="I128" s="3" t="str">
        <f>_xlfn.XLOOKUP(D128, products!$A$1:$A$49, products!$B$1:$B$49, , 0)</f>
        <v>Ara</v>
      </c>
      <c r="J128" s="3" t="str">
        <f>_xlfn.XLOOKUP(D128, products!$A$1:$A$49, products!$C$1:$C$49,,0)</f>
        <v>M</v>
      </c>
      <c r="K128" s="6">
        <f>_xlfn.XLOOKUP(D128, products!$A$1:$A$49, products!$D$1:$D$49,,0)</f>
        <v>1</v>
      </c>
      <c r="L128" s="7">
        <f>_xlfn.XLOOKUP(D128, products!$A$1:$A$49, products!$E$1:$E$49,,0)</f>
        <v>11.25</v>
      </c>
      <c r="M128" s="7">
        <f t="shared" si="3"/>
        <v>11.25</v>
      </c>
      <c r="N128" s="3" t="str">
        <f t="shared" si="4"/>
        <v>Arabica</v>
      </c>
      <c r="O128" s="3" t="str">
        <f t="shared" si="5"/>
        <v>Medium</v>
      </c>
    </row>
    <row r="129" spans="1:15" x14ac:dyDescent="0.3">
      <c r="A129" s="2" t="s">
        <v>1204</v>
      </c>
      <c r="B129" s="5">
        <v>44510</v>
      </c>
      <c r="C129" s="2" t="s">
        <v>1205</v>
      </c>
      <c r="D129" s="3" t="s">
        <v>6143</v>
      </c>
      <c r="E129" s="2">
        <v>6</v>
      </c>
      <c r="F129" s="2" t="str">
        <f>_xlfn.XLOOKUP(C129, 'customers'!$A$1:$A$1001, 'customers'!$B$1:$B$1001, ,0)</f>
        <v>Raleigh Lepere</v>
      </c>
      <c r="G129" s="2" t="str">
        <f>IF(_xlfn.XLOOKUP(C129, 'customers'!$A$1:$A$1001, 'customers'!$C$1:$C$1001, , 0)=0, "", _xlfn.XLOOKUP(C129, 'customers'!$A$1:$A$1001, 'customers'!$C$1:$C$1001, , 0))</f>
        <v>rlepere3j@shop-pro.jp</v>
      </c>
      <c r="H129" s="2" t="str">
        <f>_xlfn.XLOOKUP(C129, 'customers'!$A$1:$A$1001, 'customers'!G128:G1128,,0)</f>
        <v>United Kingdom</v>
      </c>
      <c r="I129" s="3" t="str">
        <f>_xlfn.XLOOKUP(D129, products!$A$1:$A$49, products!$B$1:$B$49, , 0)</f>
        <v>Lib</v>
      </c>
      <c r="J129" s="3" t="str">
        <f>_xlfn.XLOOKUP(D129, products!$A$1:$A$49, products!$C$1:$C$49,,0)</f>
        <v>D</v>
      </c>
      <c r="K129" s="6">
        <f>_xlfn.XLOOKUP(D129, products!$A$1:$A$49, products!$D$1:$D$49,,0)</f>
        <v>1</v>
      </c>
      <c r="L129" s="7">
        <f>_xlfn.XLOOKUP(D129, products!$A$1:$A$49, products!$E$1:$E$49,,0)</f>
        <v>12.95</v>
      </c>
      <c r="M129" s="7">
        <f t="shared" si="3"/>
        <v>77.699999999999989</v>
      </c>
      <c r="N129" s="3" t="str">
        <f t="shared" si="4"/>
        <v>Liberica</v>
      </c>
      <c r="O129" s="3" t="str">
        <f t="shared" si="5"/>
        <v>Dark</v>
      </c>
    </row>
    <row r="130" spans="1:15" x14ac:dyDescent="0.3">
      <c r="A130" s="2" t="s">
        <v>1210</v>
      </c>
      <c r="B130" s="5">
        <v>44439</v>
      </c>
      <c r="C130" s="2" t="s">
        <v>1211</v>
      </c>
      <c r="D130" s="3" t="s">
        <v>6157</v>
      </c>
      <c r="E130" s="2">
        <v>1</v>
      </c>
      <c r="F130" s="2" t="str">
        <f>_xlfn.XLOOKUP(C130, 'customers'!$A$1:$A$1001, 'customers'!$B$1:$B$1001, ,0)</f>
        <v>Timofei Woofinden</v>
      </c>
      <c r="G130" s="2" t="str">
        <f>IF(_xlfn.XLOOKUP(C130, 'customers'!$A$1:$A$1001, 'customers'!$C$1:$C$1001, , 0)=0, "", _xlfn.XLOOKUP(C130, 'customers'!$A$1:$A$1001, 'customers'!$C$1:$C$1001, , 0))</f>
        <v>twoofinden3k@businesswire.com</v>
      </c>
      <c r="H130" s="2" t="str">
        <f>_xlfn.XLOOKUP(C130, 'customers'!$A$1:$A$1001, 'customers'!G129:G1129,,0)</f>
        <v>United States</v>
      </c>
      <c r="I130" s="3" t="str">
        <f>_xlfn.XLOOKUP(D130, products!$A$1:$A$49, products!$B$1:$B$49, , 0)</f>
        <v>Ara</v>
      </c>
      <c r="J130" s="3" t="str">
        <f>_xlfn.XLOOKUP(D130, products!$A$1:$A$49, products!$C$1:$C$49,,0)</f>
        <v>M</v>
      </c>
      <c r="K130" s="6">
        <f>_xlfn.XLOOKUP(D130, products!$A$1:$A$49, products!$D$1:$D$49,,0)</f>
        <v>0.5</v>
      </c>
      <c r="L130" s="7">
        <f>_xlfn.XLOOKUP(D130, products!$A$1:$A$49, products!$E$1:$E$49,,0)</f>
        <v>6.75</v>
      </c>
      <c r="M130" s="7">
        <f t="shared" si="3"/>
        <v>6.75</v>
      </c>
      <c r="N130" s="3" t="str">
        <f t="shared" si="4"/>
        <v>Arabica</v>
      </c>
      <c r="O130" s="3" t="str">
        <f t="shared" si="5"/>
        <v>Medium</v>
      </c>
    </row>
    <row r="131" spans="1:15" x14ac:dyDescent="0.3">
      <c r="A131" s="2" t="s">
        <v>1216</v>
      </c>
      <c r="B131" s="5">
        <v>43652</v>
      </c>
      <c r="C131" s="2" t="s">
        <v>1217</v>
      </c>
      <c r="D131" s="3" t="s">
        <v>6183</v>
      </c>
      <c r="E131" s="2">
        <v>1</v>
      </c>
      <c r="F131" s="2" t="str">
        <f>_xlfn.XLOOKUP(C131, 'customers'!$A$1:$A$1001, 'customers'!$B$1:$B$1001, ,0)</f>
        <v>Evelina Dacca</v>
      </c>
      <c r="G131" s="2" t="str">
        <f>IF(_xlfn.XLOOKUP(C131, 'customers'!$A$1:$A$1001, 'customers'!$C$1:$C$1001, , 0)=0, "", _xlfn.XLOOKUP(C131, 'customers'!$A$1:$A$1001, 'customers'!$C$1:$C$1001, , 0))</f>
        <v>edacca3l@google.pl</v>
      </c>
      <c r="H131" s="2" t="str">
        <f>_xlfn.XLOOKUP(C131, 'customers'!$A$1:$A$1001, 'customers'!G130:G1130,,0)</f>
        <v>United States</v>
      </c>
      <c r="I131" s="3" t="str">
        <f>_xlfn.XLOOKUP(D131, products!$A$1:$A$49, products!$B$1:$B$49, , 0)</f>
        <v>Exc</v>
      </c>
      <c r="J131" s="3" t="str">
        <f>_xlfn.XLOOKUP(D131, products!$A$1:$A$49, products!$C$1:$C$49,,0)</f>
        <v>D</v>
      </c>
      <c r="K131" s="6">
        <f>_xlfn.XLOOKUP(D131, products!$A$1:$A$49, products!$D$1:$D$49,,0)</f>
        <v>1</v>
      </c>
      <c r="L131" s="7">
        <f>_xlfn.XLOOKUP(D131, products!$A$1:$A$49, products!$E$1:$E$49,,0)</f>
        <v>12.15</v>
      </c>
      <c r="M131" s="7">
        <f t="shared" ref="M131:M194" si="6">L131*E131</f>
        <v>12.15</v>
      </c>
      <c r="N131" s="3" t="str">
        <f t="shared" ref="N131:N194" si="7">IF(I131="Rob","Robusta",IF(I131="Exc","Excelsa",IF(I131="Lib","Liberica",IF(I131="Ara","Arabica",""))))</f>
        <v>Excelsa</v>
      </c>
      <c r="O131" s="3" t="str">
        <f t="shared" ref="O131:O194" si="8">IF(J131="M", "Medium", IF(J131="L","Lite",IF(J131="D","Dark")))</f>
        <v>Dark</v>
      </c>
    </row>
    <row r="132" spans="1:15" x14ac:dyDescent="0.3">
      <c r="A132" s="2" t="s">
        <v>1222</v>
      </c>
      <c r="B132" s="5">
        <v>44624</v>
      </c>
      <c r="C132" s="2" t="s">
        <v>1223</v>
      </c>
      <c r="D132" s="3" t="s">
        <v>6182</v>
      </c>
      <c r="E132" s="2">
        <v>5</v>
      </c>
      <c r="F132" s="2" t="str">
        <f>_xlfn.XLOOKUP(C132, 'customers'!$A$1:$A$1001, 'customers'!$B$1:$B$1001, ,0)</f>
        <v>Bidget Tremellier</v>
      </c>
      <c r="G132" s="2" t="str">
        <f>IF(_xlfn.XLOOKUP(C132, 'customers'!$A$1:$A$1001, 'customers'!$C$1:$C$1001, , 0)=0, "", _xlfn.XLOOKUP(C132, 'customers'!$A$1:$A$1001, 'customers'!$C$1:$C$1001, , 0))</f>
        <v/>
      </c>
      <c r="H132" s="2" t="str">
        <f>_xlfn.XLOOKUP(C132, 'customers'!$A$1:$A$1001, 'customers'!G131:G1131,,0)</f>
        <v>United States</v>
      </c>
      <c r="I132" s="3" t="str">
        <f>_xlfn.XLOOKUP(D132, products!$A$1:$A$49, products!$B$1:$B$49, , 0)</f>
        <v>Ara</v>
      </c>
      <c r="J132" s="3" t="str">
        <f>_xlfn.XLOOKUP(D132, products!$A$1:$A$49, products!$C$1:$C$49,,0)</f>
        <v>L</v>
      </c>
      <c r="K132" s="6">
        <f>_xlfn.XLOOKUP(D132, products!$A$1:$A$49, products!$D$1:$D$49,,0)</f>
        <v>2.5</v>
      </c>
      <c r="L132" s="7">
        <f>_xlfn.XLOOKUP(D132, products!$A$1:$A$49, products!$E$1:$E$49,,0)</f>
        <v>29.784999999999997</v>
      </c>
      <c r="M132" s="7">
        <f t="shared" si="6"/>
        <v>148.92499999999998</v>
      </c>
      <c r="N132" s="3" t="str">
        <f t="shared" si="7"/>
        <v>Arabica</v>
      </c>
      <c r="O132" s="3" t="str">
        <f t="shared" si="8"/>
        <v>Lite</v>
      </c>
    </row>
    <row r="133" spans="1:15" x14ac:dyDescent="0.3">
      <c r="A133" s="2" t="s">
        <v>1227</v>
      </c>
      <c r="B133" s="5">
        <v>44196</v>
      </c>
      <c r="C133" s="2" t="s">
        <v>1228</v>
      </c>
      <c r="D133" s="3" t="s">
        <v>6144</v>
      </c>
      <c r="E133" s="2">
        <v>2</v>
      </c>
      <c r="F133" s="2" t="str">
        <f>_xlfn.XLOOKUP(C133, 'customers'!$A$1:$A$1001, 'customers'!$B$1:$B$1001, ,0)</f>
        <v>Bobinette Hindsberg</v>
      </c>
      <c r="G133" s="2" t="str">
        <f>IF(_xlfn.XLOOKUP(C133, 'customers'!$A$1:$A$1001, 'customers'!$C$1:$C$1001, , 0)=0, "", _xlfn.XLOOKUP(C133, 'customers'!$A$1:$A$1001, 'customers'!$C$1:$C$1001, , 0))</f>
        <v>bhindsberg3n@blogs.com</v>
      </c>
      <c r="H133" s="2" t="str">
        <f>_xlfn.XLOOKUP(C133, 'customers'!$A$1:$A$1001, 'customers'!G132:G1132,,0)</f>
        <v>United States</v>
      </c>
      <c r="I133" s="3" t="str">
        <f>_xlfn.XLOOKUP(D133, products!$A$1:$A$49, products!$B$1:$B$49, , 0)</f>
        <v>Exc</v>
      </c>
      <c r="J133" s="3" t="str">
        <f>_xlfn.XLOOKUP(D133, products!$A$1:$A$49, products!$C$1:$C$49,,0)</f>
        <v>D</v>
      </c>
      <c r="K133" s="6">
        <f>_xlfn.XLOOKUP(D133, products!$A$1:$A$49, products!$D$1:$D$49,,0)</f>
        <v>0.5</v>
      </c>
      <c r="L133" s="7">
        <f>_xlfn.XLOOKUP(D133, products!$A$1:$A$49, products!$E$1:$E$49,,0)</f>
        <v>7.29</v>
      </c>
      <c r="M133" s="7">
        <f t="shared" si="6"/>
        <v>14.58</v>
      </c>
      <c r="N133" s="3" t="str">
        <f t="shared" si="7"/>
        <v>Excelsa</v>
      </c>
      <c r="O133" s="3" t="str">
        <f t="shared" si="8"/>
        <v>Dark</v>
      </c>
    </row>
    <row r="134" spans="1:15" x14ac:dyDescent="0.3">
      <c r="A134" s="2" t="s">
        <v>1233</v>
      </c>
      <c r="B134" s="5">
        <v>44043</v>
      </c>
      <c r="C134" s="2" t="s">
        <v>1234</v>
      </c>
      <c r="D134" s="3" t="s">
        <v>6182</v>
      </c>
      <c r="E134" s="2">
        <v>5</v>
      </c>
      <c r="F134" s="2" t="str">
        <f>_xlfn.XLOOKUP(C134, 'customers'!$A$1:$A$1001, 'customers'!$B$1:$B$1001, ,0)</f>
        <v>Osbert Robins</v>
      </c>
      <c r="G134" s="2" t="str">
        <f>IF(_xlfn.XLOOKUP(C134, 'customers'!$A$1:$A$1001, 'customers'!$C$1:$C$1001, , 0)=0, "", _xlfn.XLOOKUP(C134, 'customers'!$A$1:$A$1001, 'customers'!$C$1:$C$1001, , 0))</f>
        <v>orobins3o@salon.com</v>
      </c>
      <c r="H134" s="2" t="str">
        <f>_xlfn.XLOOKUP(C134, 'customers'!$A$1:$A$1001, 'customers'!G133:G1133,,0)</f>
        <v>Ireland</v>
      </c>
      <c r="I134" s="3" t="str">
        <f>_xlfn.XLOOKUP(D134, products!$A$1:$A$49, products!$B$1:$B$49, , 0)</f>
        <v>Ara</v>
      </c>
      <c r="J134" s="3" t="str">
        <f>_xlfn.XLOOKUP(D134, products!$A$1:$A$49, products!$C$1:$C$49,,0)</f>
        <v>L</v>
      </c>
      <c r="K134" s="6">
        <f>_xlfn.XLOOKUP(D134, products!$A$1:$A$49, products!$D$1:$D$49,,0)</f>
        <v>2.5</v>
      </c>
      <c r="L134" s="7">
        <f>_xlfn.XLOOKUP(D134, products!$A$1:$A$49, products!$E$1:$E$49,,0)</f>
        <v>29.784999999999997</v>
      </c>
      <c r="M134" s="7">
        <f t="shared" si="6"/>
        <v>148.92499999999998</v>
      </c>
      <c r="N134" s="3" t="str">
        <f t="shared" si="7"/>
        <v>Arabica</v>
      </c>
      <c r="O134" s="3" t="str">
        <f t="shared" si="8"/>
        <v>Lite</v>
      </c>
    </row>
    <row r="135" spans="1:15" x14ac:dyDescent="0.3">
      <c r="A135" s="2" t="s">
        <v>1239</v>
      </c>
      <c r="B135" s="5">
        <v>44340</v>
      </c>
      <c r="C135" s="2" t="s">
        <v>1240</v>
      </c>
      <c r="D135" s="3" t="s">
        <v>6143</v>
      </c>
      <c r="E135" s="2">
        <v>1</v>
      </c>
      <c r="F135" s="2" t="str">
        <f>_xlfn.XLOOKUP(C135, 'customers'!$A$1:$A$1001, 'customers'!$B$1:$B$1001, ,0)</f>
        <v>Othello Syseland</v>
      </c>
      <c r="G135" s="2" t="str">
        <f>IF(_xlfn.XLOOKUP(C135, 'customers'!$A$1:$A$1001, 'customers'!$C$1:$C$1001, , 0)=0, "", _xlfn.XLOOKUP(C135, 'customers'!$A$1:$A$1001, 'customers'!$C$1:$C$1001, , 0))</f>
        <v>osyseland3p@independent.co.uk</v>
      </c>
      <c r="H135" s="2" t="str">
        <f>_xlfn.XLOOKUP(C135, 'customers'!$A$1:$A$1001, 'customers'!G134:G1134,,0)</f>
        <v>United Kingdom</v>
      </c>
      <c r="I135" s="3" t="str">
        <f>_xlfn.XLOOKUP(D135, products!$A$1:$A$49, products!$B$1:$B$49, , 0)</f>
        <v>Lib</v>
      </c>
      <c r="J135" s="3" t="str">
        <f>_xlfn.XLOOKUP(D135, products!$A$1:$A$49, products!$C$1:$C$49,,0)</f>
        <v>D</v>
      </c>
      <c r="K135" s="6">
        <f>_xlfn.XLOOKUP(D135, products!$A$1:$A$49, products!$D$1:$D$49,,0)</f>
        <v>1</v>
      </c>
      <c r="L135" s="7">
        <f>_xlfn.XLOOKUP(D135, products!$A$1:$A$49, products!$E$1:$E$49,,0)</f>
        <v>12.95</v>
      </c>
      <c r="M135" s="7">
        <f t="shared" si="6"/>
        <v>12.95</v>
      </c>
      <c r="N135" s="3" t="str">
        <f t="shared" si="7"/>
        <v>Liberica</v>
      </c>
      <c r="O135" s="3" t="str">
        <f t="shared" si="8"/>
        <v>Dark</v>
      </c>
    </row>
    <row r="136" spans="1:15" x14ac:dyDescent="0.3">
      <c r="A136" s="2" t="s">
        <v>1245</v>
      </c>
      <c r="B136" s="5">
        <v>44758</v>
      </c>
      <c r="C136" s="2" t="s">
        <v>1246</v>
      </c>
      <c r="D136" s="3" t="s">
        <v>6166</v>
      </c>
      <c r="E136" s="2">
        <v>3</v>
      </c>
      <c r="F136" s="2" t="str">
        <f>_xlfn.XLOOKUP(C136, 'customers'!$A$1:$A$1001, 'customers'!$B$1:$B$1001, ,0)</f>
        <v>Ewell Hanby</v>
      </c>
      <c r="G136" s="2" t="str">
        <f>IF(_xlfn.XLOOKUP(C136, 'customers'!$A$1:$A$1001, 'customers'!$C$1:$C$1001, , 0)=0, "", _xlfn.XLOOKUP(C136, 'customers'!$A$1:$A$1001, 'customers'!$C$1:$C$1001, , 0))</f>
        <v/>
      </c>
      <c r="H136" s="2" t="str">
        <f>_xlfn.XLOOKUP(C136, 'customers'!$A$1:$A$1001, 'customers'!G135:G1135,,0)</f>
        <v>United States</v>
      </c>
      <c r="I136" s="3" t="str">
        <f>_xlfn.XLOOKUP(D136, products!$A$1:$A$49, products!$B$1:$B$49, , 0)</f>
        <v>Exc</v>
      </c>
      <c r="J136" s="3" t="str">
        <f>_xlfn.XLOOKUP(D136, products!$A$1:$A$49, products!$C$1:$C$49,,0)</f>
        <v>M</v>
      </c>
      <c r="K136" s="6">
        <f>_xlfn.XLOOKUP(D136, products!$A$1:$A$49, products!$D$1:$D$49,,0)</f>
        <v>2.5</v>
      </c>
      <c r="L136" s="7">
        <f>_xlfn.XLOOKUP(D136, products!$A$1:$A$49, products!$E$1:$E$49,,0)</f>
        <v>31.624999999999996</v>
      </c>
      <c r="M136" s="7">
        <f t="shared" si="6"/>
        <v>94.874999999999986</v>
      </c>
      <c r="N136" s="3" t="str">
        <f t="shared" si="7"/>
        <v>Excelsa</v>
      </c>
      <c r="O136" s="3" t="str">
        <f t="shared" si="8"/>
        <v>Medium</v>
      </c>
    </row>
    <row r="137" spans="1:15" x14ac:dyDescent="0.3">
      <c r="A137" s="2" t="s">
        <v>1249</v>
      </c>
      <c r="B137" s="5">
        <v>44232</v>
      </c>
      <c r="C137" s="2" t="s">
        <v>976</v>
      </c>
      <c r="D137" s="3" t="s">
        <v>6180</v>
      </c>
      <c r="E137" s="2">
        <v>5</v>
      </c>
      <c r="F137" s="2" t="str">
        <f>_xlfn.XLOOKUP(C137, 'customers'!$A$1:$A$1001, 'customers'!$B$1:$B$1001, ,0)</f>
        <v>Blancha McAmish</v>
      </c>
      <c r="G137" s="2" t="str">
        <f>IF(_xlfn.XLOOKUP(C137, 'customers'!$A$1:$A$1001, 'customers'!$C$1:$C$1001, , 0)=0, "", _xlfn.XLOOKUP(C137, 'customers'!$A$1:$A$1001, 'customers'!$C$1:$C$1001, , 0))</f>
        <v>bmcamish2e@tripadvisor.com</v>
      </c>
      <c r="H137" s="2" t="str">
        <f>_xlfn.XLOOKUP(C137, 'customers'!$A$1:$A$1001, 'customers'!G136:G1136,,0)</f>
        <v>United States</v>
      </c>
      <c r="I137" s="3" t="str">
        <f>_xlfn.XLOOKUP(D137, products!$A$1:$A$49, products!$B$1:$B$49, , 0)</f>
        <v>Ara</v>
      </c>
      <c r="J137" s="3" t="str">
        <f>_xlfn.XLOOKUP(D137, products!$A$1:$A$49, products!$C$1:$C$49,,0)</f>
        <v>L</v>
      </c>
      <c r="K137" s="6">
        <f>_xlfn.XLOOKUP(D137, products!$A$1:$A$49, products!$D$1:$D$49,,0)</f>
        <v>0.5</v>
      </c>
      <c r="L137" s="7">
        <f>_xlfn.XLOOKUP(D137, products!$A$1:$A$49, products!$E$1:$E$49,,0)</f>
        <v>7.77</v>
      </c>
      <c r="M137" s="7">
        <f t="shared" si="6"/>
        <v>38.849999999999994</v>
      </c>
      <c r="N137" s="3" t="str">
        <f t="shared" si="7"/>
        <v>Arabica</v>
      </c>
      <c r="O137" s="3" t="str">
        <f t="shared" si="8"/>
        <v>Lite</v>
      </c>
    </row>
    <row r="138" spans="1:15" x14ac:dyDescent="0.3">
      <c r="A138" s="2" t="s">
        <v>1255</v>
      </c>
      <c r="B138" s="5">
        <v>44406</v>
      </c>
      <c r="C138" s="2" t="s">
        <v>1256</v>
      </c>
      <c r="D138" s="3" t="s">
        <v>6154</v>
      </c>
      <c r="E138" s="2">
        <v>4</v>
      </c>
      <c r="F138" s="2" t="str">
        <f>_xlfn.XLOOKUP(C138, 'customers'!$A$1:$A$1001, 'customers'!$B$1:$B$1001, ,0)</f>
        <v>Lowell Keenleyside</v>
      </c>
      <c r="G138" s="2" t="str">
        <f>IF(_xlfn.XLOOKUP(C138, 'customers'!$A$1:$A$1001, 'customers'!$C$1:$C$1001, , 0)=0, "", _xlfn.XLOOKUP(C138, 'customers'!$A$1:$A$1001, 'customers'!$C$1:$C$1001, , 0))</f>
        <v>lkeenleyside3s@topsy.com</v>
      </c>
      <c r="H138" s="2" t="str">
        <f>_xlfn.XLOOKUP(C138, 'customers'!$A$1:$A$1001, 'customers'!G137:G1137,,0)</f>
        <v>Ireland</v>
      </c>
      <c r="I138" s="3" t="str">
        <f>_xlfn.XLOOKUP(D138, products!$A$1:$A$49, products!$B$1:$B$49, , 0)</f>
        <v>Ara</v>
      </c>
      <c r="J138" s="3" t="str">
        <f>_xlfn.XLOOKUP(D138, products!$A$1:$A$49, products!$C$1:$C$49,,0)</f>
        <v>D</v>
      </c>
      <c r="K138" s="6">
        <f>_xlfn.XLOOKUP(D138, products!$A$1:$A$49, products!$D$1:$D$49,,0)</f>
        <v>0.2</v>
      </c>
      <c r="L138" s="7">
        <f>_xlfn.XLOOKUP(D138, products!$A$1:$A$49, products!$E$1:$E$49,,0)</f>
        <v>2.9849999999999999</v>
      </c>
      <c r="M138" s="7">
        <f t="shared" si="6"/>
        <v>11.94</v>
      </c>
      <c r="N138" s="3" t="str">
        <f t="shared" si="7"/>
        <v>Arabica</v>
      </c>
      <c r="O138" s="3" t="str">
        <f t="shared" si="8"/>
        <v>Dark</v>
      </c>
    </row>
    <row r="139" spans="1:15" x14ac:dyDescent="0.3">
      <c r="A139" s="2" t="s">
        <v>1261</v>
      </c>
      <c r="B139" s="5">
        <v>44637</v>
      </c>
      <c r="C139" s="2" t="s">
        <v>1262</v>
      </c>
      <c r="D139" s="3" t="s">
        <v>6148</v>
      </c>
      <c r="E139" s="2">
        <v>3</v>
      </c>
      <c r="F139" s="2" t="str">
        <f>_xlfn.XLOOKUP(C139, 'customers'!$A$1:$A$1001, 'customers'!$B$1:$B$1001, ,0)</f>
        <v>Elonore Joliffe</v>
      </c>
      <c r="G139" s="2" t="str">
        <f>IF(_xlfn.XLOOKUP(C139, 'customers'!$A$1:$A$1001, 'customers'!$C$1:$C$1001, , 0)=0, "", _xlfn.XLOOKUP(C139, 'customers'!$A$1:$A$1001, 'customers'!$C$1:$C$1001, , 0))</f>
        <v/>
      </c>
      <c r="H139" s="2" t="str">
        <f>_xlfn.XLOOKUP(C139, 'customers'!$A$1:$A$1001, 'customers'!G138:G1138,,0)</f>
        <v>United States</v>
      </c>
      <c r="I139" s="3" t="str">
        <f>_xlfn.XLOOKUP(D139, products!$A$1:$A$49, products!$B$1:$B$49, , 0)</f>
        <v>Exc</v>
      </c>
      <c r="J139" s="3" t="str">
        <f>_xlfn.XLOOKUP(D139, products!$A$1:$A$49, products!$C$1:$C$49,,0)</f>
        <v>L</v>
      </c>
      <c r="K139" s="6">
        <f>_xlfn.XLOOKUP(D139, products!$A$1:$A$49, products!$D$1:$D$49,,0)</f>
        <v>2.5</v>
      </c>
      <c r="L139" s="7">
        <f>_xlfn.XLOOKUP(D139, products!$A$1:$A$49, products!$E$1:$E$49,,0)</f>
        <v>34.154999999999994</v>
      </c>
      <c r="M139" s="7">
        <f t="shared" si="6"/>
        <v>102.46499999999997</v>
      </c>
      <c r="N139" s="3" t="str">
        <f t="shared" si="7"/>
        <v>Excelsa</v>
      </c>
      <c r="O139" s="3" t="str">
        <f t="shared" si="8"/>
        <v>Lite</v>
      </c>
    </row>
    <row r="140" spans="1:15" x14ac:dyDescent="0.3">
      <c r="A140" s="2" t="s">
        <v>1266</v>
      </c>
      <c r="B140" s="5">
        <v>44238</v>
      </c>
      <c r="C140" s="2" t="s">
        <v>1267</v>
      </c>
      <c r="D140" s="3" t="s">
        <v>6183</v>
      </c>
      <c r="E140" s="2">
        <v>4</v>
      </c>
      <c r="F140" s="2" t="str">
        <f>_xlfn.XLOOKUP(C140, 'customers'!$A$1:$A$1001, 'customers'!$B$1:$B$1001, ,0)</f>
        <v>Abraham Coleman</v>
      </c>
      <c r="G140" s="2" t="str">
        <f>IF(_xlfn.XLOOKUP(C140, 'customers'!$A$1:$A$1001, 'customers'!$C$1:$C$1001, , 0)=0, "", _xlfn.XLOOKUP(C140, 'customers'!$A$1:$A$1001, 'customers'!$C$1:$C$1001, , 0))</f>
        <v/>
      </c>
      <c r="H140" s="2" t="str">
        <f>_xlfn.XLOOKUP(C140, 'customers'!$A$1:$A$1001, 'customers'!G139:G1139,,0)</f>
        <v>Ireland</v>
      </c>
      <c r="I140" s="3" t="str">
        <f>_xlfn.XLOOKUP(D140, products!$A$1:$A$49, products!$B$1:$B$49, , 0)</f>
        <v>Exc</v>
      </c>
      <c r="J140" s="3" t="str">
        <f>_xlfn.XLOOKUP(D140, products!$A$1:$A$49, products!$C$1:$C$49,,0)</f>
        <v>D</v>
      </c>
      <c r="K140" s="6">
        <f>_xlfn.XLOOKUP(D140, products!$A$1:$A$49, products!$D$1:$D$49,,0)</f>
        <v>1</v>
      </c>
      <c r="L140" s="7">
        <f>_xlfn.XLOOKUP(D140, products!$A$1:$A$49, products!$E$1:$E$49,,0)</f>
        <v>12.15</v>
      </c>
      <c r="M140" s="7">
        <f t="shared" si="6"/>
        <v>48.6</v>
      </c>
      <c r="N140" s="3" t="str">
        <f t="shared" si="7"/>
        <v>Excelsa</v>
      </c>
      <c r="O140" s="3" t="str">
        <f t="shared" si="8"/>
        <v>Dark</v>
      </c>
    </row>
    <row r="141" spans="1:15" x14ac:dyDescent="0.3">
      <c r="A141" s="2" t="s">
        <v>1271</v>
      </c>
      <c r="B141" s="5">
        <v>43509</v>
      </c>
      <c r="C141" s="2" t="s">
        <v>1272</v>
      </c>
      <c r="D141" s="3" t="s">
        <v>6143</v>
      </c>
      <c r="E141" s="2">
        <v>6</v>
      </c>
      <c r="F141" s="2" t="str">
        <f>_xlfn.XLOOKUP(C141, 'customers'!$A$1:$A$1001, 'customers'!$B$1:$B$1001, ,0)</f>
        <v>Rivy Farington</v>
      </c>
      <c r="G141" s="2" t="str">
        <f>IF(_xlfn.XLOOKUP(C141, 'customers'!$A$1:$A$1001, 'customers'!$C$1:$C$1001, , 0)=0, "", _xlfn.XLOOKUP(C141, 'customers'!$A$1:$A$1001, 'customers'!$C$1:$C$1001, , 0))</f>
        <v/>
      </c>
      <c r="H141" s="2" t="str">
        <f>_xlfn.XLOOKUP(C141, 'customers'!$A$1:$A$1001, 'customers'!G140:G1140,,0)</f>
        <v>United States</v>
      </c>
      <c r="I141" s="3" t="str">
        <f>_xlfn.XLOOKUP(D141, products!$A$1:$A$49, products!$B$1:$B$49, , 0)</f>
        <v>Lib</v>
      </c>
      <c r="J141" s="3" t="str">
        <f>_xlfn.XLOOKUP(D141, products!$A$1:$A$49, products!$C$1:$C$49,,0)</f>
        <v>D</v>
      </c>
      <c r="K141" s="6">
        <f>_xlfn.XLOOKUP(D141, products!$A$1:$A$49, products!$D$1:$D$49,,0)</f>
        <v>1</v>
      </c>
      <c r="L141" s="7">
        <f>_xlfn.XLOOKUP(D141, products!$A$1:$A$49, products!$E$1:$E$49,,0)</f>
        <v>12.95</v>
      </c>
      <c r="M141" s="7">
        <f t="shared" si="6"/>
        <v>77.699999999999989</v>
      </c>
      <c r="N141" s="3" t="str">
        <f t="shared" si="7"/>
        <v>Liberica</v>
      </c>
      <c r="O141" s="3" t="str">
        <f t="shared" si="8"/>
        <v>Dark</v>
      </c>
    </row>
    <row r="142" spans="1:15" x14ac:dyDescent="0.3">
      <c r="A142" s="2" t="s">
        <v>1276</v>
      </c>
      <c r="B142" s="5">
        <v>44694</v>
      </c>
      <c r="C142" s="2" t="s">
        <v>1277</v>
      </c>
      <c r="D142" s="3" t="s">
        <v>6165</v>
      </c>
      <c r="E142" s="2">
        <v>1</v>
      </c>
      <c r="F142" s="2" t="str">
        <f>_xlfn.XLOOKUP(C142, 'customers'!$A$1:$A$1001, 'customers'!$B$1:$B$1001, ,0)</f>
        <v>Vallie Kundt</v>
      </c>
      <c r="G142" s="2" t="str">
        <f>IF(_xlfn.XLOOKUP(C142, 'customers'!$A$1:$A$1001, 'customers'!$C$1:$C$1001, , 0)=0, "", _xlfn.XLOOKUP(C142, 'customers'!$A$1:$A$1001, 'customers'!$C$1:$C$1001, , 0))</f>
        <v>vkundt3w@bigcartel.com</v>
      </c>
      <c r="H142" s="2" t="str">
        <f>_xlfn.XLOOKUP(C142, 'customers'!$A$1:$A$1001, 'customers'!G141:G1141,,0)</f>
        <v>United States</v>
      </c>
      <c r="I142" s="3" t="str">
        <f>_xlfn.XLOOKUP(D142, products!$A$1:$A$49, products!$B$1:$B$49, , 0)</f>
        <v>Lib</v>
      </c>
      <c r="J142" s="3" t="str">
        <f>_xlfn.XLOOKUP(D142, products!$A$1:$A$49, products!$C$1:$C$49,,0)</f>
        <v>D</v>
      </c>
      <c r="K142" s="6">
        <f>_xlfn.XLOOKUP(D142, products!$A$1:$A$49, products!$D$1:$D$49,,0)</f>
        <v>2.5</v>
      </c>
      <c r="L142" s="7">
        <f>_xlfn.XLOOKUP(D142, products!$A$1:$A$49, products!$E$1:$E$49,,0)</f>
        <v>29.784999999999997</v>
      </c>
      <c r="M142" s="7">
        <f t="shared" si="6"/>
        <v>29.784999999999997</v>
      </c>
      <c r="N142" s="3" t="str">
        <f t="shared" si="7"/>
        <v>Liberica</v>
      </c>
      <c r="O142" s="3" t="str">
        <f t="shared" si="8"/>
        <v>Dark</v>
      </c>
    </row>
    <row r="143" spans="1:15" x14ac:dyDescent="0.3">
      <c r="A143" s="2" t="s">
        <v>1283</v>
      </c>
      <c r="B143" s="5">
        <v>43970</v>
      </c>
      <c r="C143" s="2" t="s">
        <v>1284</v>
      </c>
      <c r="D143" s="3" t="s">
        <v>6167</v>
      </c>
      <c r="E143" s="2">
        <v>4</v>
      </c>
      <c r="F143" s="2" t="str">
        <f>_xlfn.XLOOKUP(C143, 'customers'!$A$1:$A$1001, 'customers'!$B$1:$B$1001, ,0)</f>
        <v>Boyd Bett</v>
      </c>
      <c r="G143" s="2" t="str">
        <f>IF(_xlfn.XLOOKUP(C143, 'customers'!$A$1:$A$1001, 'customers'!$C$1:$C$1001, , 0)=0, "", _xlfn.XLOOKUP(C143, 'customers'!$A$1:$A$1001, 'customers'!$C$1:$C$1001, , 0))</f>
        <v>bbett3x@google.de</v>
      </c>
      <c r="H143" s="2" t="str">
        <f>_xlfn.XLOOKUP(C143, 'customers'!$A$1:$A$1001, 'customers'!G142:G1142,,0)</f>
        <v>United Kingdom</v>
      </c>
      <c r="I143" s="3" t="str">
        <f>_xlfn.XLOOKUP(D143, products!$A$1:$A$49, products!$B$1:$B$49, , 0)</f>
        <v>Ara</v>
      </c>
      <c r="J143" s="3" t="str">
        <f>_xlfn.XLOOKUP(D143, products!$A$1:$A$49, products!$C$1:$C$49,,0)</f>
        <v>L</v>
      </c>
      <c r="K143" s="6">
        <f>_xlfn.XLOOKUP(D143, products!$A$1:$A$49, products!$D$1:$D$49,,0)</f>
        <v>0.2</v>
      </c>
      <c r="L143" s="7">
        <f>_xlfn.XLOOKUP(D143, products!$A$1:$A$49, products!$E$1:$E$49,,0)</f>
        <v>3.8849999999999998</v>
      </c>
      <c r="M143" s="7">
        <f t="shared" si="6"/>
        <v>15.54</v>
      </c>
      <c r="N143" s="3" t="str">
        <f t="shared" si="7"/>
        <v>Arabica</v>
      </c>
      <c r="O143" s="3" t="str">
        <f t="shared" si="8"/>
        <v>Lite</v>
      </c>
    </row>
    <row r="144" spans="1:15" x14ac:dyDescent="0.3">
      <c r="A144" s="2" t="s">
        <v>1289</v>
      </c>
      <c r="B144" s="5">
        <v>44678</v>
      </c>
      <c r="C144" s="2" t="s">
        <v>1290</v>
      </c>
      <c r="D144" s="3" t="s">
        <v>6148</v>
      </c>
      <c r="E144" s="2">
        <v>4</v>
      </c>
      <c r="F144" s="2" t="str">
        <f>_xlfn.XLOOKUP(C144, 'customers'!$A$1:$A$1001, 'customers'!$B$1:$B$1001, ,0)</f>
        <v>Julio Armytage</v>
      </c>
      <c r="G144" s="2" t="str">
        <f>IF(_xlfn.XLOOKUP(C144, 'customers'!$A$1:$A$1001, 'customers'!$C$1:$C$1001, , 0)=0, "", _xlfn.XLOOKUP(C144, 'customers'!$A$1:$A$1001, 'customers'!$C$1:$C$1001, , 0))</f>
        <v/>
      </c>
      <c r="H144" s="2" t="str">
        <f>_xlfn.XLOOKUP(C144, 'customers'!$A$1:$A$1001, 'customers'!G143:G1143,,0)</f>
        <v>United States</v>
      </c>
      <c r="I144" s="3" t="str">
        <f>_xlfn.XLOOKUP(D144, products!$A$1:$A$49, products!$B$1:$B$49, , 0)</f>
        <v>Exc</v>
      </c>
      <c r="J144" s="3" t="str">
        <f>_xlfn.XLOOKUP(D144, products!$A$1:$A$49, products!$C$1:$C$49,,0)</f>
        <v>L</v>
      </c>
      <c r="K144" s="6">
        <f>_xlfn.XLOOKUP(D144, products!$A$1:$A$49, products!$D$1:$D$49,,0)</f>
        <v>2.5</v>
      </c>
      <c r="L144" s="7">
        <f>_xlfn.XLOOKUP(D144, products!$A$1:$A$49, products!$E$1:$E$49,,0)</f>
        <v>34.154999999999994</v>
      </c>
      <c r="M144" s="7">
        <f t="shared" si="6"/>
        <v>136.61999999999998</v>
      </c>
      <c r="N144" s="3" t="str">
        <f t="shared" si="7"/>
        <v>Excelsa</v>
      </c>
      <c r="O144" s="3" t="str">
        <f t="shared" si="8"/>
        <v>Lite</v>
      </c>
    </row>
    <row r="145" spans="1:15" x14ac:dyDescent="0.3">
      <c r="A145" s="2" t="s">
        <v>1293</v>
      </c>
      <c r="B145" s="5">
        <v>44083</v>
      </c>
      <c r="C145" s="2" t="s">
        <v>1294</v>
      </c>
      <c r="D145" s="3" t="s">
        <v>6160</v>
      </c>
      <c r="E145" s="2">
        <v>2</v>
      </c>
      <c r="F145" s="2" t="str">
        <f>_xlfn.XLOOKUP(C145, 'customers'!$A$1:$A$1001, 'customers'!$B$1:$B$1001, ,0)</f>
        <v>Deana Staite</v>
      </c>
      <c r="G145" s="2" t="str">
        <f>IF(_xlfn.XLOOKUP(C145, 'customers'!$A$1:$A$1001, 'customers'!$C$1:$C$1001, , 0)=0, "", _xlfn.XLOOKUP(C145, 'customers'!$A$1:$A$1001, 'customers'!$C$1:$C$1001, , 0))</f>
        <v>dstaite3z@scientificamerican.com</v>
      </c>
      <c r="H145" s="2" t="str">
        <f>_xlfn.XLOOKUP(C145, 'customers'!$A$1:$A$1001, 'customers'!G144:G1144,,0)</f>
        <v>United States</v>
      </c>
      <c r="I145" s="3" t="str">
        <f>_xlfn.XLOOKUP(D145, products!$A$1:$A$49, products!$B$1:$B$49, , 0)</f>
        <v>Lib</v>
      </c>
      <c r="J145" s="3" t="str">
        <f>_xlfn.XLOOKUP(D145, products!$A$1:$A$49, products!$C$1:$C$49,,0)</f>
        <v>M</v>
      </c>
      <c r="K145" s="6">
        <f>_xlfn.XLOOKUP(D145, products!$A$1:$A$49, products!$D$1:$D$49,,0)</f>
        <v>0.5</v>
      </c>
      <c r="L145" s="7">
        <f>_xlfn.XLOOKUP(D145, products!$A$1:$A$49, products!$E$1:$E$49,,0)</f>
        <v>8.73</v>
      </c>
      <c r="M145" s="7">
        <f t="shared" si="6"/>
        <v>17.46</v>
      </c>
      <c r="N145" s="3" t="str">
        <f t="shared" si="7"/>
        <v>Liberica</v>
      </c>
      <c r="O145" s="3" t="str">
        <f t="shared" si="8"/>
        <v>Medium</v>
      </c>
    </row>
    <row r="146" spans="1:15" x14ac:dyDescent="0.3">
      <c r="A146" s="2" t="s">
        <v>1299</v>
      </c>
      <c r="B146" s="5">
        <v>44265</v>
      </c>
      <c r="C146" s="2" t="s">
        <v>1300</v>
      </c>
      <c r="D146" s="3" t="s">
        <v>6148</v>
      </c>
      <c r="E146" s="2">
        <v>2</v>
      </c>
      <c r="F146" s="2" t="str">
        <f>_xlfn.XLOOKUP(C146, 'customers'!$A$1:$A$1001, 'customers'!$B$1:$B$1001, ,0)</f>
        <v>Winn Keyse</v>
      </c>
      <c r="G146" s="2" t="str">
        <f>IF(_xlfn.XLOOKUP(C146, 'customers'!$A$1:$A$1001, 'customers'!$C$1:$C$1001, , 0)=0, "", _xlfn.XLOOKUP(C146, 'customers'!$A$1:$A$1001, 'customers'!$C$1:$C$1001, , 0))</f>
        <v>wkeyse40@apple.com</v>
      </c>
      <c r="H146" s="2" t="str">
        <f>_xlfn.XLOOKUP(C146, 'customers'!$A$1:$A$1001, 'customers'!G145:G1145,,0)</f>
        <v>Ireland</v>
      </c>
      <c r="I146" s="3" t="str">
        <f>_xlfn.XLOOKUP(D146, products!$A$1:$A$49, products!$B$1:$B$49, , 0)</f>
        <v>Exc</v>
      </c>
      <c r="J146" s="3" t="str">
        <f>_xlfn.XLOOKUP(D146, products!$A$1:$A$49, products!$C$1:$C$49,,0)</f>
        <v>L</v>
      </c>
      <c r="K146" s="6">
        <f>_xlfn.XLOOKUP(D146, products!$A$1:$A$49, products!$D$1:$D$49,,0)</f>
        <v>2.5</v>
      </c>
      <c r="L146" s="7">
        <f>_xlfn.XLOOKUP(D146, products!$A$1:$A$49, products!$E$1:$E$49,,0)</f>
        <v>34.154999999999994</v>
      </c>
      <c r="M146" s="7">
        <f t="shared" si="6"/>
        <v>68.309999999999988</v>
      </c>
      <c r="N146" s="3" t="str">
        <f t="shared" si="7"/>
        <v>Excelsa</v>
      </c>
      <c r="O146" s="3" t="str">
        <f t="shared" si="8"/>
        <v>Lite</v>
      </c>
    </row>
    <row r="147" spans="1:15" x14ac:dyDescent="0.3">
      <c r="A147" s="2" t="s">
        <v>1305</v>
      </c>
      <c r="B147" s="5">
        <v>43562</v>
      </c>
      <c r="C147" s="2" t="s">
        <v>1306</v>
      </c>
      <c r="D147" s="3" t="s">
        <v>6159</v>
      </c>
      <c r="E147" s="2">
        <v>4</v>
      </c>
      <c r="F147" s="2" t="str">
        <f>_xlfn.XLOOKUP(C147, 'customers'!$A$1:$A$1001, 'customers'!$B$1:$B$1001, ,0)</f>
        <v>Osmund Clausen-Thue</v>
      </c>
      <c r="G147" s="2" t="str">
        <f>IF(_xlfn.XLOOKUP(C147, 'customers'!$A$1:$A$1001, 'customers'!$C$1:$C$1001, , 0)=0, "", _xlfn.XLOOKUP(C147, 'customers'!$A$1:$A$1001, 'customers'!$C$1:$C$1001, , 0))</f>
        <v>oclausenthue41@marriott.com</v>
      </c>
      <c r="H147" s="2" t="str">
        <f>_xlfn.XLOOKUP(C147, 'customers'!$A$1:$A$1001, 'customers'!G146:G1146,,0)</f>
        <v>United States</v>
      </c>
      <c r="I147" s="3" t="str">
        <f>_xlfn.XLOOKUP(D147, products!$A$1:$A$49, products!$B$1:$B$49, , 0)</f>
        <v>Lib</v>
      </c>
      <c r="J147" s="3" t="str">
        <f>_xlfn.XLOOKUP(D147, products!$A$1:$A$49, products!$C$1:$C$49,,0)</f>
        <v>M</v>
      </c>
      <c r="K147" s="6">
        <f>_xlfn.XLOOKUP(D147, products!$A$1:$A$49, products!$D$1:$D$49,,0)</f>
        <v>0.2</v>
      </c>
      <c r="L147" s="7">
        <f>_xlfn.XLOOKUP(D147, products!$A$1:$A$49, products!$E$1:$E$49,,0)</f>
        <v>4.3650000000000002</v>
      </c>
      <c r="M147" s="7">
        <f t="shared" si="6"/>
        <v>17.46</v>
      </c>
      <c r="N147" s="3" t="str">
        <f t="shared" si="7"/>
        <v>Liberica</v>
      </c>
      <c r="O147" s="3" t="str">
        <f t="shared" si="8"/>
        <v>Medium</v>
      </c>
    </row>
    <row r="148" spans="1:15" x14ac:dyDescent="0.3">
      <c r="A148" s="2" t="s">
        <v>1311</v>
      </c>
      <c r="B148" s="5">
        <v>44024</v>
      </c>
      <c r="C148" s="2" t="s">
        <v>1312</v>
      </c>
      <c r="D148" s="3" t="s">
        <v>6162</v>
      </c>
      <c r="E148" s="2">
        <v>3</v>
      </c>
      <c r="F148" s="2" t="str">
        <f>_xlfn.XLOOKUP(C148, 'customers'!$A$1:$A$1001, 'customers'!$B$1:$B$1001, ,0)</f>
        <v>Leonore Francisco</v>
      </c>
      <c r="G148" s="2" t="str">
        <f>IF(_xlfn.XLOOKUP(C148, 'customers'!$A$1:$A$1001, 'customers'!$C$1:$C$1001, , 0)=0, "", _xlfn.XLOOKUP(C148, 'customers'!$A$1:$A$1001, 'customers'!$C$1:$C$1001, , 0))</f>
        <v>lfrancisco42@fema.gov</v>
      </c>
      <c r="H148" s="2" t="str">
        <f>_xlfn.XLOOKUP(C148, 'customers'!$A$1:$A$1001, 'customers'!G147:G1147,,0)</f>
        <v>United States</v>
      </c>
      <c r="I148" s="3" t="str">
        <f>_xlfn.XLOOKUP(D148, products!$A$1:$A$49, products!$B$1:$B$49, , 0)</f>
        <v>Lib</v>
      </c>
      <c r="J148" s="3" t="str">
        <f>_xlfn.XLOOKUP(D148, products!$A$1:$A$49, products!$C$1:$C$49,,0)</f>
        <v>M</v>
      </c>
      <c r="K148" s="6">
        <f>_xlfn.XLOOKUP(D148, products!$A$1:$A$49, products!$D$1:$D$49,,0)</f>
        <v>1</v>
      </c>
      <c r="L148" s="7">
        <f>_xlfn.XLOOKUP(D148, products!$A$1:$A$49, products!$E$1:$E$49,,0)</f>
        <v>14.55</v>
      </c>
      <c r="M148" s="7">
        <f t="shared" si="6"/>
        <v>43.650000000000006</v>
      </c>
      <c r="N148" s="3" t="str">
        <f t="shared" si="7"/>
        <v>Liberica</v>
      </c>
      <c r="O148" s="3" t="str">
        <f t="shared" si="8"/>
        <v>Medium</v>
      </c>
    </row>
    <row r="149" spans="1:15" x14ac:dyDescent="0.3">
      <c r="A149" s="2" t="s">
        <v>1311</v>
      </c>
      <c r="B149" s="5">
        <v>44024</v>
      </c>
      <c r="C149" s="2" t="s">
        <v>1312</v>
      </c>
      <c r="D149" s="3" t="s">
        <v>6141</v>
      </c>
      <c r="E149" s="2">
        <v>2</v>
      </c>
      <c r="F149" s="2" t="str">
        <f>_xlfn.XLOOKUP(C149, 'customers'!$A$1:$A$1001, 'customers'!$B$1:$B$1001, ,0)</f>
        <v>Leonore Francisco</v>
      </c>
      <c r="G149" s="2" t="str">
        <f>IF(_xlfn.XLOOKUP(C149, 'customers'!$A$1:$A$1001, 'customers'!$C$1:$C$1001, , 0)=0, "", _xlfn.XLOOKUP(C149, 'customers'!$A$1:$A$1001, 'customers'!$C$1:$C$1001, , 0))</f>
        <v>lfrancisco42@fema.gov</v>
      </c>
      <c r="H149" s="2" t="str">
        <f>_xlfn.XLOOKUP(C149, 'customers'!$A$1:$A$1001, 'customers'!G148:G1148,,0)</f>
        <v>United States</v>
      </c>
      <c r="I149" s="3" t="str">
        <f>_xlfn.XLOOKUP(D149, products!$A$1:$A$49, products!$B$1:$B$49, , 0)</f>
        <v>Exc</v>
      </c>
      <c r="J149" s="3" t="str">
        <f>_xlfn.XLOOKUP(D149, products!$A$1:$A$49, products!$C$1:$C$49,,0)</f>
        <v>M</v>
      </c>
      <c r="K149" s="6">
        <f>_xlfn.XLOOKUP(D149, products!$A$1:$A$49, products!$D$1:$D$49,,0)</f>
        <v>1</v>
      </c>
      <c r="L149" s="7">
        <f>_xlfn.XLOOKUP(D149, products!$A$1:$A$49, products!$E$1:$E$49,,0)</f>
        <v>13.75</v>
      </c>
      <c r="M149" s="7">
        <f t="shared" si="6"/>
        <v>27.5</v>
      </c>
      <c r="N149" s="3" t="str">
        <f t="shared" si="7"/>
        <v>Excelsa</v>
      </c>
      <c r="O149" s="3" t="str">
        <f t="shared" si="8"/>
        <v>Medium</v>
      </c>
    </row>
    <row r="150" spans="1:15" x14ac:dyDescent="0.3">
      <c r="A150" s="2" t="s">
        <v>1322</v>
      </c>
      <c r="B150" s="5">
        <v>44551</v>
      </c>
      <c r="C150" s="2" t="s">
        <v>1323</v>
      </c>
      <c r="D150" s="3" t="s">
        <v>6153</v>
      </c>
      <c r="E150" s="2">
        <v>5</v>
      </c>
      <c r="F150" s="2" t="str">
        <f>_xlfn.XLOOKUP(C150, 'customers'!$A$1:$A$1001, 'customers'!$B$1:$B$1001, ,0)</f>
        <v>Giacobo Skingle</v>
      </c>
      <c r="G150" s="2" t="str">
        <f>IF(_xlfn.XLOOKUP(C150, 'customers'!$A$1:$A$1001, 'customers'!$C$1:$C$1001, , 0)=0, "", _xlfn.XLOOKUP(C150, 'customers'!$A$1:$A$1001, 'customers'!$C$1:$C$1001, , 0))</f>
        <v>gskingle44@clickbank.net</v>
      </c>
      <c r="H150" s="2" t="str">
        <f>_xlfn.XLOOKUP(C150, 'customers'!$A$1:$A$1001, 'customers'!G149:G1149,,0)</f>
        <v>United States</v>
      </c>
      <c r="I150" s="3" t="str">
        <f>_xlfn.XLOOKUP(D150, products!$A$1:$A$49, products!$B$1:$B$49, , 0)</f>
        <v>Exc</v>
      </c>
      <c r="J150" s="3" t="str">
        <f>_xlfn.XLOOKUP(D150, products!$A$1:$A$49, products!$C$1:$C$49,,0)</f>
        <v>D</v>
      </c>
      <c r="K150" s="6">
        <f>_xlfn.XLOOKUP(D150, products!$A$1:$A$49, products!$D$1:$D$49,,0)</f>
        <v>0.2</v>
      </c>
      <c r="L150" s="7">
        <f>_xlfn.XLOOKUP(D150, products!$A$1:$A$49, products!$E$1:$E$49,,0)</f>
        <v>3.645</v>
      </c>
      <c r="M150" s="7">
        <f t="shared" si="6"/>
        <v>18.225000000000001</v>
      </c>
      <c r="N150" s="3" t="str">
        <f t="shared" si="7"/>
        <v>Excelsa</v>
      </c>
      <c r="O150" s="3" t="str">
        <f t="shared" si="8"/>
        <v>Dark</v>
      </c>
    </row>
    <row r="151" spans="1:15" x14ac:dyDescent="0.3">
      <c r="A151" s="2" t="s">
        <v>1328</v>
      </c>
      <c r="B151" s="5">
        <v>44108</v>
      </c>
      <c r="C151" s="2" t="s">
        <v>1329</v>
      </c>
      <c r="D151" s="3" t="s">
        <v>6175</v>
      </c>
      <c r="E151" s="2">
        <v>2</v>
      </c>
      <c r="F151" s="2" t="str">
        <f>_xlfn.XLOOKUP(C151, 'customers'!$A$1:$A$1001, 'customers'!$B$1:$B$1001, ,0)</f>
        <v>Gerard Pirdy</v>
      </c>
      <c r="G151" s="2" t="str">
        <f>IF(_xlfn.XLOOKUP(C151, 'customers'!$A$1:$A$1001, 'customers'!$C$1:$C$1001, , 0)=0, "", _xlfn.XLOOKUP(C151, 'customers'!$A$1:$A$1001, 'customers'!$C$1:$C$1001, , 0))</f>
        <v/>
      </c>
      <c r="H151" s="2" t="str">
        <f>_xlfn.XLOOKUP(C151, 'customers'!$A$1:$A$1001, 'customers'!G150:G1150,,0)</f>
        <v>United States</v>
      </c>
      <c r="I151" s="3" t="str">
        <f>_xlfn.XLOOKUP(D151, products!$A$1:$A$49, products!$B$1:$B$49, , 0)</f>
        <v>Ara</v>
      </c>
      <c r="J151" s="3" t="str">
        <f>_xlfn.XLOOKUP(D151, products!$A$1:$A$49, products!$C$1:$C$49,,0)</f>
        <v>M</v>
      </c>
      <c r="K151" s="6">
        <f>_xlfn.XLOOKUP(D151, products!$A$1:$A$49, products!$D$1:$D$49,,0)</f>
        <v>2.5</v>
      </c>
      <c r="L151" s="7">
        <f>_xlfn.XLOOKUP(D151, products!$A$1:$A$49, products!$E$1:$E$49,,0)</f>
        <v>25.874999999999996</v>
      </c>
      <c r="M151" s="7">
        <f t="shared" si="6"/>
        <v>51.749999999999993</v>
      </c>
      <c r="N151" s="3" t="str">
        <f t="shared" si="7"/>
        <v>Arabica</v>
      </c>
      <c r="O151" s="3" t="str">
        <f t="shared" si="8"/>
        <v>Medium</v>
      </c>
    </row>
    <row r="152" spans="1:15" x14ac:dyDescent="0.3">
      <c r="A152" s="2" t="s">
        <v>1333</v>
      </c>
      <c r="B152" s="5">
        <v>44051</v>
      </c>
      <c r="C152" s="2" t="s">
        <v>1334</v>
      </c>
      <c r="D152" s="3" t="s">
        <v>6143</v>
      </c>
      <c r="E152" s="2">
        <v>1</v>
      </c>
      <c r="F152" s="2" t="str">
        <f>_xlfn.XLOOKUP(C152, 'customers'!$A$1:$A$1001, 'customers'!$B$1:$B$1001, ,0)</f>
        <v>Jacinthe Balsillie</v>
      </c>
      <c r="G152" s="2" t="str">
        <f>IF(_xlfn.XLOOKUP(C152, 'customers'!$A$1:$A$1001, 'customers'!$C$1:$C$1001, , 0)=0, "", _xlfn.XLOOKUP(C152, 'customers'!$A$1:$A$1001, 'customers'!$C$1:$C$1001, , 0))</f>
        <v>jbalsillie46@princeton.edu</v>
      </c>
      <c r="H152" s="2" t="str">
        <f>_xlfn.XLOOKUP(C152, 'customers'!$A$1:$A$1001, 'customers'!G151:G1151,,0)</f>
        <v>United States</v>
      </c>
      <c r="I152" s="3" t="str">
        <f>_xlfn.XLOOKUP(D152, products!$A$1:$A$49, products!$B$1:$B$49, , 0)</f>
        <v>Lib</v>
      </c>
      <c r="J152" s="3" t="str">
        <f>_xlfn.XLOOKUP(D152, products!$A$1:$A$49, products!$C$1:$C$49,,0)</f>
        <v>D</v>
      </c>
      <c r="K152" s="6">
        <f>_xlfn.XLOOKUP(D152, products!$A$1:$A$49, products!$D$1:$D$49,,0)</f>
        <v>1</v>
      </c>
      <c r="L152" s="7">
        <f>_xlfn.XLOOKUP(D152, products!$A$1:$A$49, products!$E$1:$E$49,,0)</f>
        <v>12.95</v>
      </c>
      <c r="M152" s="7">
        <f t="shared" si="6"/>
        <v>12.95</v>
      </c>
      <c r="N152" s="3" t="str">
        <f t="shared" si="7"/>
        <v>Liberica</v>
      </c>
      <c r="O152" s="3" t="str">
        <f t="shared" si="8"/>
        <v>Dark</v>
      </c>
    </row>
    <row r="153" spans="1:15" x14ac:dyDescent="0.3">
      <c r="A153" s="2" t="s">
        <v>1339</v>
      </c>
      <c r="B153" s="5">
        <v>44115</v>
      </c>
      <c r="C153" s="2" t="s">
        <v>1340</v>
      </c>
      <c r="D153" s="3" t="s">
        <v>6155</v>
      </c>
      <c r="E153" s="2">
        <v>3</v>
      </c>
      <c r="F153" s="2" t="str">
        <f>_xlfn.XLOOKUP(C153, 'customers'!$A$1:$A$1001, 'customers'!$B$1:$B$1001, ,0)</f>
        <v>Quinton Fouracres</v>
      </c>
      <c r="G153" s="2" t="str">
        <f>IF(_xlfn.XLOOKUP(C153, 'customers'!$A$1:$A$1001, 'customers'!$C$1:$C$1001, , 0)=0, "", _xlfn.XLOOKUP(C153, 'customers'!$A$1:$A$1001, 'customers'!$C$1:$C$1001, , 0))</f>
        <v/>
      </c>
      <c r="H153" s="2" t="str">
        <f>_xlfn.XLOOKUP(C153, 'customers'!$A$1:$A$1001, 'customers'!G152:G1152,,0)</f>
        <v>United States</v>
      </c>
      <c r="I153" s="3" t="str">
        <f>_xlfn.XLOOKUP(D153, products!$A$1:$A$49, products!$B$1:$B$49, , 0)</f>
        <v>Ara</v>
      </c>
      <c r="J153" s="3" t="str">
        <f>_xlfn.XLOOKUP(D153, products!$A$1:$A$49, products!$C$1:$C$49,,0)</f>
        <v>M</v>
      </c>
      <c r="K153" s="6">
        <f>_xlfn.XLOOKUP(D153, products!$A$1:$A$49, products!$D$1:$D$49,,0)</f>
        <v>1</v>
      </c>
      <c r="L153" s="7">
        <f>_xlfn.XLOOKUP(D153, products!$A$1:$A$49, products!$E$1:$E$49,,0)</f>
        <v>11.25</v>
      </c>
      <c r="M153" s="7">
        <f t="shared" si="6"/>
        <v>33.75</v>
      </c>
      <c r="N153" s="3" t="str">
        <f t="shared" si="7"/>
        <v>Arabica</v>
      </c>
      <c r="O153" s="3" t="str">
        <f t="shared" si="8"/>
        <v>Medium</v>
      </c>
    </row>
    <row r="154" spans="1:15" x14ac:dyDescent="0.3">
      <c r="A154" s="2" t="s">
        <v>1344</v>
      </c>
      <c r="B154" s="5">
        <v>44510</v>
      </c>
      <c r="C154" s="2" t="s">
        <v>1345</v>
      </c>
      <c r="D154" s="3" t="s">
        <v>6151</v>
      </c>
      <c r="E154" s="2">
        <v>3</v>
      </c>
      <c r="F154" s="2" t="str">
        <f>_xlfn.XLOOKUP(C154, 'customers'!$A$1:$A$1001, 'customers'!$B$1:$B$1001, ,0)</f>
        <v>Bettina Leffek</v>
      </c>
      <c r="G154" s="2" t="str">
        <f>IF(_xlfn.XLOOKUP(C154, 'customers'!$A$1:$A$1001, 'customers'!$C$1:$C$1001, , 0)=0, "", _xlfn.XLOOKUP(C154, 'customers'!$A$1:$A$1001, 'customers'!$C$1:$C$1001, , 0))</f>
        <v>bleffek48@ning.com</v>
      </c>
      <c r="H154" s="2" t="str">
        <f>_xlfn.XLOOKUP(C154, 'customers'!$A$1:$A$1001, 'customers'!G153:G1153,,0)</f>
        <v>United States</v>
      </c>
      <c r="I154" s="3" t="str">
        <f>_xlfn.XLOOKUP(D154, products!$A$1:$A$49, products!$B$1:$B$49, , 0)</f>
        <v>Rob</v>
      </c>
      <c r="J154" s="3" t="str">
        <f>_xlfn.XLOOKUP(D154, products!$A$1:$A$49, products!$C$1:$C$49,,0)</f>
        <v>M</v>
      </c>
      <c r="K154" s="6">
        <f>_xlfn.XLOOKUP(D154, products!$A$1:$A$49, products!$D$1:$D$49,,0)</f>
        <v>2.5</v>
      </c>
      <c r="L154" s="7">
        <f>_xlfn.XLOOKUP(D154, products!$A$1:$A$49, products!$E$1:$E$49,,0)</f>
        <v>22.884999999999998</v>
      </c>
      <c r="M154" s="7">
        <f t="shared" si="6"/>
        <v>68.655000000000001</v>
      </c>
      <c r="N154" s="3" t="str">
        <f t="shared" si="7"/>
        <v>Robusta</v>
      </c>
      <c r="O154" s="3" t="str">
        <f t="shared" si="8"/>
        <v>Medium</v>
      </c>
    </row>
    <row r="155" spans="1:15" x14ac:dyDescent="0.3">
      <c r="A155" s="2" t="s">
        <v>1350</v>
      </c>
      <c r="B155" s="5">
        <v>44367</v>
      </c>
      <c r="C155" s="2" t="s">
        <v>1351</v>
      </c>
      <c r="D155" s="3" t="s">
        <v>6163</v>
      </c>
      <c r="E155" s="2">
        <v>1</v>
      </c>
      <c r="F155" s="2" t="str">
        <f>_xlfn.XLOOKUP(C155, 'customers'!$A$1:$A$1001, 'customers'!$B$1:$B$1001, ,0)</f>
        <v>Hetti Penson</v>
      </c>
      <c r="G155" s="2" t="str">
        <f>IF(_xlfn.XLOOKUP(C155, 'customers'!$A$1:$A$1001, 'customers'!$C$1:$C$1001, , 0)=0, "", _xlfn.XLOOKUP(C155, 'customers'!$A$1:$A$1001, 'customers'!$C$1:$C$1001, , 0))</f>
        <v/>
      </c>
      <c r="H155" s="2" t="str">
        <f>_xlfn.XLOOKUP(C155, 'customers'!$A$1:$A$1001, 'customers'!G154:G1154,,0)</f>
        <v>United States</v>
      </c>
      <c r="I155" s="3" t="str">
        <f>_xlfn.XLOOKUP(D155, products!$A$1:$A$49, products!$B$1:$B$49, , 0)</f>
        <v>Rob</v>
      </c>
      <c r="J155" s="3" t="str">
        <f>_xlfn.XLOOKUP(D155, products!$A$1:$A$49, products!$C$1:$C$49,,0)</f>
        <v>D</v>
      </c>
      <c r="K155" s="6">
        <f>_xlfn.XLOOKUP(D155, products!$A$1:$A$49, products!$D$1:$D$49,,0)</f>
        <v>0.2</v>
      </c>
      <c r="L155" s="7">
        <f>_xlfn.XLOOKUP(D155, products!$A$1:$A$49, products!$E$1:$E$49,,0)</f>
        <v>2.6849999999999996</v>
      </c>
      <c r="M155" s="7">
        <f t="shared" si="6"/>
        <v>2.6849999999999996</v>
      </c>
      <c r="N155" s="3" t="str">
        <f t="shared" si="7"/>
        <v>Robusta</v>
      </c>
      <c r="O155" s="3" t="str">
        <f t="shared" si="8"/>
        <v>Dark</v>
      </c>
    </row>
    <row r="156" spans="1:15" x14ac:dyDescent="0.3">
      <c r="A156" s="2" t="s">
        <v>1355</v>
      </c>
      <c r="B156" s="5">
        <v>44473</v>
      </c>
      <c r="C156" s="2" t="s">
        <v>1356</v>
      </c>
      <c r="D156" s="3" t="s">
        <v>6168</v>
      </c>
      <c r="E156" s="2">
        <v>5</v>
      </c>
      <c r="F156" s="2" t="str">
        <f>_xlfn.XLOOKUP(C156, 'customers'!$A$1:$A$1001, 'customers'!$B$1:$B$1001, ,0)</f>
        <v>Jocko Pray</v>
      </c>
      <c r="G156" s="2" t="str">
        <f>IF(_xlfn.XLOOKUP(C156, 'customers'!$A$1:$A$1001, 'customers'!$C$1:$C$1001, , 0)=0, "", _xlfn.XLOOKUP(C156, 'customers'!$A$1:$A$1001, 'customers'!$C$1:$C$1001, , 0))</f>
        <v>jpray4a@youtube.com</v>
      </c>
      <c r="H156" s="2" t="str">
        <f>_xlfn.XLOOKUP(C156, 'customers'!$A$1:$A$1001, 'customers'!G155:G1155,,0)</f>
        <v>United Kingdom</v>
      </c>
      <c r="I156" s="3" t="str">
        <f>_xlfn.XLOOKUP(D156, products!$A$1:$A$49, products!$B$1:$B$49, , 0)</f>
        <v>Ara</v>
      </c>
      <c r="J156" s="3" t="str">
        <f>_xlfn.XLOOKUP(D156, products!$A$1:$A$49, products!$C$1:$C$49,,0)</f>
        <v>D</v>
      </c>
      <c r="K156" s="6">
        <f>_xlfn.XLOOKUP(D156, products!$A$1:$A$49, products!$D$1:$D$49,,0)</f>
        <v>2.5</v>
      </c>
      <c r="L156" s="7">
        <f>_xlfn.XLOOKUP(D156, products!$A$1:$A$49, products!$E$1:$E$49,,0)</f>
        <v>22.884999999999998</v>
      </c>
      <c r="M156" s="7">
        <f t="shared" si="6"/>
        <v>114.42499999999998</v>
      </c>
      <c r="N156" s="3" t="str">
        <f t="shared" si="7"/>
        <v>Arabica</v>
      </c>
      <c r="O156" s="3" t="str">
        <f t="shared" si="8"/>
        <v>Dark</v>
      </c>
    </row>
    <row r="157" spans="1:15" x14ac:dyDescent="0.3">
      <c r="A157" s="2" t="s">
        <v>1361</v>
      </c>
      <c r="B157" s="5">
        <v>43640</v>
      </c>
      <c r="C157" s="2" t="s">
        <v>1362</v>
      </c>
      <c r="D157" s="3" t="s">
        <v>6175</v>
      </c>
      <c r="E157" s="2">
        <v>6</v>
      </c>
      <c r="F157" s="2" t="str">
        <f>_xlfn.XLOOKUP(C157, 'customers'!$A$1:$A$1001, 'customers'!$B$1:$B$1001, ,0)</f>
        <v>Grete Holborn</v>
      </c>
      <c r="G157" s="2" t="str">
        <f>IF(_xlfn.XLOOKUP(C157, 'customers'!$A$1:$A$1001, 'customers'!$C$1:$C$1001, , 0)=0, "", _xlfn.XLOOKUP(C157, 'customers'!$A$1:$A$1001, 'customers'!$C$1:$C$1001, , 0))</f>
        <v>gholborn4b@ow.ly</v>
      </c>
      <c r="H157" s="2" t="str">
        <f>_xlfn.XLOOKUP(C157, 'customers'!$A$1:$A$1001, 'customers'!G156:G1156,,0)</f>
        <v>Ireland</v>
      </c>
      <c r="I157" s="3" t="str">
        <f>_xlfn.XLOOKUP(D157, products!$A$1:$A$49, products!$B$1:$B$49, , 0)</f>
        <v>Ara</v>
      </c>
      <c r="J157" s="3" t="str">
        <f>_xlfn.XLOOKUP(D157, products!$A$1:$A$49, products!$C$1:$C$49,,0)</f>
        <v>M</v>
      </c>
      <c r="K157" s="6">
        <f>_xlfn.XLOOKUP(D157, products!$A$1:$A$49, products!$D$1:$D$49,,0)</f>
        <v>2.5</v>
      </c>
      <c r="L157" s="7">
        <f>_xlfn.XLOOKUP(D157, products!$A$1:$A$49, products!$E$1:$E$49,,0)</f>
        <v>25.874999999999996</v>
      </c>
      <c r="M157" s="7">
        <f t="shared" si="6"/>
        <v>155.24999999999997</v>
      </c>
      <c r="N157" s="3" t="str">
        <f t="shared" si="7"/>
        <v>Arabica</v>
      </c>
      <c r="O157" s="3" t="str">
        <f t="shared" si="8"/>
        <v>Medium</v>
      </c>
    </row>
    <row r="158" spans="1:15" x14ac:dyDescent="0.3">
      <c r="A158" s="2" t="s">
        <v>1367</v>
      </c>
      <c r="B158" s="5">
        <v>43764</v>
      </c>
      <c r="C158" s="2" t="s">
        <v>1368</v>
      </c>
      <c r="D158" s="3" t="s">
        <v>6175</v>
      </c>
      <c r="E158" s="2">
        <v>3</v>
      </c>
      <c r="F158" s="2" t="str">
        <f>_xlfn.XLOOKUP(C158, 'customers'!$A$1:$A$1001, 'customers'!$B$1:$B$1001, ,0)</f>
        <v>Fielding Keinrat</v>
      </c>
      <c r="G158" s="2" t="str">
        <f>IF(_xlfn.XLOOKUP(C158, 'customers'!$A$1:$A$1001, 'customers'!$C$1:$C$1001, , 0)=0, "", _xlfn.XLOOKUP(C158, 'customers'!$A$1:$A$1001, 'customers'!$C$1:$C$1001, , 0))</f>
        <v>fkeinrat4c@dailymail.co.uk</v>
      </c>
      <c r="H158" s="2" t="str">
        <f>_xlfn.XLOOKUP(C158, 'customers'!$A$1:$A$1001, 'customers'!G157:G1157,,0)</f>
        <v>United States</v>
      </c>
      <c r="I158" s="3" t="str">
        <f>_xlfn.XLOOKUP(D158, products!$A$1:$A$49, products!$B$1:$B$49, , 0)</f>
        <v>Ara</v>
      </c>
      <c r="J158" s="3" t="str">
        <f>_xlfn.XLOOKUP(D158, products!$A$1:$A$49, products!$C$1:$C$49,,0)</f>
        <v>M</v>
      </c>
      <c r="K158" s="6">
        <f>_xlfn.XLOOKUP(D158, products!$A$1:$A$49, products!$D$1:$D$49,,0)</f>
        <v>2.5</v>
      </c>
      <c r="L158" s="7">
        <f>_xlfn.XLOOKUP(D158, products!$A$1:$A$49, products!$E$1:$E$49,,0)</f>
        <v>25.874999999999996</v>
      </c>
      <c r="M158" s="7">
        <f t="shared" si="6"/>
        <v>77.624999999999986</v>
      </c>
      <c r="N158" s="3" t="str">
        <f t="shared" si="7"/>
        <v>Arabica</v>
      </c>
      <c r="O158" s="3" t="str">
        <f t="shared" si="8"/>
        <v>Medium</v>
      </c>
    </row>
    <row r="159" spans="1:15" x14ac:dyDescent="0.3">
      <c r="A159" s="2" t="s">
        <v>1373</v>
      </c>
      <c r="B159" s="5">
        <v>44374</v>
      </c>
      <c r="C159" s="2" t="s">
        <v>1374</v>
      </c>
      <c r="D159" s="3" t="s">
        <v>6149</v>
      </c>
      <c r="E159" s="2">
        <v>3</v>
      </c>
      <c r="F159" s="2" t="str">
        <f>_xlfn.XLOOKUP(C159, 'customers'!$A$1:$A$1001, 'customers'!$B$1:$B$1001, ,0)</f>
        <v>Paulo Yea</v>
      </c>
      <c r="G159" s="2" t="str">
        <f>IF(_xlfn.XLOOKUP(C159, 'customers'!$A$1:$A$1001, 'customers'!$C$1:$C$1001, , 0)=0, "", _xlfn.XLOOKUP(C159, 'customers'!$A$1:$A$1001, 'customers'!$C$1:$C$1001, , 0))</f>
        <v>pyea4d@aol.com</v>
      </c>
      <c r="H159" s="2" t="str">
        <f>_xlfn.XLOOKUP(C159, 'customers'!$A$1:$A$1001, 'customers'!G158:G1158,,0)</f>
        <v>United States</v>
      </c>
      <c r="I159" s="3" t="str">
        <f>_xlfn.XLOOKUP(D159, products!$A$1:$A$49, products!$B$1:$B$49, , 0)</f>
        <v>Rob</v>
      </c>
      <c r="J159" s="3" t="str">
        <f>_xlfn.XLOOKUP(D159, products!$A$1:$A$49, products!$C$1:$C$49,,0)</f>
        <v>D</v>
      </c>
      <c r="K159" s="6">
        <f>_xlfn.XLOOKUP(D159, products!$A$1:$A$49, products!$D$1:$D$49,,0)</f>
        <v>2.5</v>
      </c>
      <c r="L159" s="7">
        <f>_xlfn.XLOOKUP(D159, products!$A$1:$A$49, products!$E$1:$E$49,,0)</f>
        <v>20.584999999999997</v>
      </c>
      <c r="M159" s="7">
        <f t="shared" si="6"/>
        <v>61.754999999999995</v>
      </c>
      <c r="N159" s="3" t="str">
        <f t="shared" si="7"/>
        <v>Robusta</v>
      </c>
      <c r="O159" s="3" t="str">
        <f t="shared" si="8"/>
        <v>Dark</v>
      </c>
    </row>
    <row r="160" spans="1:15" x14ac:dyDescent="0.3">
      <c r="A160" s="2" t="s">
        <v>1379</v>
      </c>
      <c r="B160" s="5">
        <v>43714</v>
      </c>
      <c r="C160" s="2" t="s">
        <v>1380</v>
      </c>
      <c r="D160" s="3" t="s">
        <v>6149</v>
      </c>
      <c r="E160" s="2">
        <v>6</v>
      </c>
      <c r="F160" s="2" t="str">
        <f>_xlfn.XLOOKUP(C160, 'customers'!$A$1:$A$1001, 'customers'!$B$1:$B$1001, ,0)</f>
        <v>Say Risborough</v>
      </c>
      <c r="G160" s="2" t="str">
        <f>IF(_xlfn.XLOOKUP(C160, 'customers'!$A$1:$A$1001, 'customers'!$C$1:$C$1001, , 0)=0, "", _xlfn.XLOOKUP(C160, 'customers'!$A$1:$A$1001, 'customers'!$C$1:$C$1001, , 0))</f>
        <v/>
      </c>
      <c r="H160" s="2" t="str">
        <f>_xlfn.XLOOKUP(C160, 'customers'!$A$1:$A$1001, 'customers'!G159:G1159,,0)</f>
        <v>Ireland</v>
      </c>
      <c r="I160" s="3" t="str">
        <f>_xlfn.XLOOKUP(D160, products!$A$1:$A$49, products!$B$1:$B$49, , 0)</f>
        <v>Rob</v>
      </c>
      <c r="J160" s="3" t="str">
        <f>_xlfn.XLOOKUP(D160, products!$A$1:$A$49, products!$C$1:$C$49,,0)</f>
        <v>D</v>
      </c>
      <c r="K160" s="6">
        <f>_xlfn.XLOOKUP(D160, products!$A$1:$A$49, products!$D$1:$D$49,,0)</f>
        <v>2.5</v>
      </c>
      <c r="L160" s="7">
        <f>_xlfn.XLOOKUP(D160, products!$A$1:$A$49, products!$E$1:$E$49,,0)</f>
        <v>20.584999999999997</v>
      </c>
      <c r="M160" s="7">
        <f t="shared" si="6"/>
        <v>123.50999999999999</v>
      </c>
      <c r="N160" s="3" t="str">
        <f t="shared" si="7"/>
        <v>Robusta</v>
      </c>
      <c r="O160" s="3" t="str">
        <f t="shared" si="8"/>
        <v>Dark</v>
      </c>
    </row>
    <row r="161" spans="1:15" x14ac:dyDescent="0.3">
      <c r="A161" s="2" t="s">
        <v>1384</v>
      </c>
      <c r="B161" s="5">
        <v>44316</v>
      </c>
      <c r="C161" s="2" t="s">
        <v>1385</v>
      </c>
      <c r="D161" s="3" t="s">
        <v>6164</v>
      </c>
      <c r="E161" s="2">
        <v>6</v>
      </c>
      <c r="F161" s="2" t="str">
        <f>_xlfn.XLOOKUP(C161, 'customers'!$A$1:$A$1001, 'customers'!$B$1:$B$1001, ,0)</f>
        <v>Alexa Sizey</v>
      </c>
      <c r="G161" s="2" t="str">
        <f>IF(_xlfn.XLOOKUP(C161, 'customers'!$A$1:$A$1001, 'customers'!$C$1:$C$1001, , 0)=0, "", _xlfn.XLOOKUP(C161, 'customers'!$A$1:$A$1001, 'customers'!$C$1:$C$1001, , 0))</f>
        <v/>
      </c>
      <c r="H161" s="2" t="str">
        <f>_xlfn.XLOOKUP(C161, 'customers'!$A$1:$A$1001, 'customers'!G160:G1160,,0)</f>
        <v>United States</v>
      </c>
      <c r="I161" s="3" t="str">
        <f>_xlfn.XLOOKUP(D161, products!$A$1:$A$49, products!$B$1:$B$49, , 0)</f>
        <v>Lib</v>
      </c>
      <c r="J161" s="3" t="str">
        <f>_xlfn.XLOOKUP(D161, products!$A$1:$A$49, products!$C$1:$C$49,,0)</f>
        <v>L</v>
      </c>
      <c r="K161" s="6">
        <f>_xlfn.XLOOKUP(D161, products!$A$1:$A$49, products!$D$1:$D$49,,0)</f>
        <v>2.5</v>
      </c>
      <c r="L161" s="7">
        <f>_xlfn.XLOOKUP(D161, products!$A$1:$A$49, products!$E$1:$E$49,,0)</f>
        <v>36.454999999999998</v>
      </c>
      <c r="M161" s="7">
        <f t="shared" si="6"/>
        <v>218.73</v>
      </c>
      <c r="N161" s="3" t="str">
        <f t="shared" si="7"/>
        <v>Liberica</v>
      </c>
      <c r="O161" s="3" t="str">
        <f t="shared" si="8"/>
        <v>Lite</v>
      </c>
    </row>
    <row r="162" spans="1:15" x14ac:dyDescent="0.3">
      <c r="A162" s="2" t="s">
        <v>1389</v>
      </c>
      <c r="B162" s="5">
        <v>43837</v>
      </c>
      <c r="C162" s="2" t="s">
        <v>1390</v>
      </c>
      <c r="D162" s="3" t="s">
        <v>6139</v>
      </c>
      <c r="E162" s="2">
        <v>4</v>
      </c>
      <c r="F162" s="2" t="str">
        <f>_xlfn.XLOOKUP(C162, 'customers'!$A$1:$A$1001, 'customers'!$B$1:$B$1001, ,0)</f>
        <v>Kari Swede</v>
      </c>
      <c r="G162" s="2" t="str">
        <f>IF(_xlfn.XLOOKUP(C162, 'customers'!$A$1:$A$1001, 'customers'!$C$1:$C$1001, , 0)=0, "", _xlfn.XLOOKUP(C162, 'customers'!$A$1:$A$1001, 'customers'!$C$1:$C$1001, , 0))</f>
        <v>kswede4g@addthis.com</v>
      </c>
      <c r="H162" s="2" t="str">
        <f>_xlfn.XLOOKUP(C162, 'customers'!$A$1:$A$1001, 'customers'!G161:G1161,,0)</f>
        <v>United States</v>
      </c>
      <c r="I162" s="3" t="str">
        <f>_xlfn.XLOOKUP(D162, products!$A$1:$A$49, products!$B$1:$B$49, , 0)</f>
        <v>Exc</v>
      </c>
      <c r="J162" s="3" t="str">
        <f>_xlfn.XLOOKUP(D162, products!$A$1:$A$49, products!$C$1:$C$49,,0)</f>
        <v>M</v>
      </c>
      <c r="K162" s="6">
        <f>_xlfn.XLOOKUP(D162, products!$A$1:$A$49, products!$D$1:$D$49,,0)</f>
        <v>0.5</v>
      </c>
      <c r="L162" s="7">
        <f>_xlfn.XLOOKUP(D162, products!$A$1:$A$49, products!$E$1:$E$49,,0)</f>
        <v>8.25</v>
      </c>
      <c r="M162" s="7">
        <f t="shared" si="6"/>
        <v>33</v>
      </c>
      <c r="N162" s="3" t="str">
        <f t="shared" si="7"/>
        <v>Excelsa</v>
      </c>
      <c r="O162" s="3" t="str">
        <f t="shared" si="8"/>
        <v>Medium</v>
      </c>
    </row>
    <row r="163" spans="1:15" x14ac:dyDescent="0.3">
      <c r="A163" s="2" t="s">
        <v>1395</v>
      </c>
      <c r="B163" s="5">
        <v>44207</v>
      </c>
      <c r="C163" s="2" t="s">
        <v>1396</v>
      </c>
      <c r="D163" s="3" t="s">
        <v>6180</v>
      </c>
      <c r="E163" s="2">
        <v>3</v>
      </c>
      <c r="F163" s="2" t="str">
        <f>_xlfn.XLOOKUP(C163, 'customers'!$A$1:$A$1001, 'customers'!$B$1:$B$1001, ,0)</f>
        <v>Leontine Rubrow</v>
      </c>
      <c r="G163" s="2" t="str">
        <f>IF(_xlfn.XLOOKUP(C163, 'customers'!$A$1:$A$1001, 'customers'!$C$1:$C$1001, , 0)=0, "", _xlfn.XLOOKUP(C163, 'customers'!$A$1:$A$1001, 'customers'!$C$1:$C$1001, , 0))</f>
        <v>lrubrow4h@microsoft.com</v>
      </c>
      <c r="H163" s="2" t="str">
        <f>_xlfn.XLOOKUP(C163, 'customers'!$A$1:$A$1001, 'customers'!G162:G1162,,0)</f>
        <v>Ireland</v>
      </c>
      <c r="I163" s="3" t="str">
        <f>_xlfn.XLOOKUP(D163, products!$A$1:$A$49, products!$B$1:$B$49, , 0)</f>
        <v>Ara</v>
      </c>
      <c r="J163" s="3" t="str">
        <f>_xlfn.XLOOKUP(D163, products!$A$1:$A$49, products!$C$1:$C$49,,0)</f>
        <v>L</v>
      </c>
      <c r="K163" s="6">
        <f>_xlfn.XLOOKUP(D163, products!$A$1:$A$49, products!$D$1:$D$49,,0)</f>
        <v>0.5</v>
      </c>
      <c r="L163" s="7">
        <f>_xlfn.XLOOKUP(D163, products!$A$1:$A$49, products!$E$1:$E$49,,0)</f>
        <v>7.77</v>
      </c>
      <c r="M163" s="7">
        <f t="shared" si="6"/>
        <v>23.31</v>
      </c>
      <c r="N163" s="3" t="str">
        <f t="shared" si="7"/>
        <v>Arabica</v>
      </c>
      <c r="O163" s="3" t="str">
        <f t="shared" si="8"/>
        <v>Lite</v>
      </c>
    </row>
    <row r="164" spans="1:15" x14ac:dyDescent="0.3">
      <c r="A164" s="2" t="s">
        <v>1401</v>
      </c>
      <c r="B164" s="5">
        <v>44515</v>
      </c>
      <c r="C164" s="2" t="s">
        <v>1402</v>
      </c>
      <c r="D164" s="3" t="s">
        <v>6144</v>
      </c>
      <c r="E164" s="2">
        <v>3</v>
      </c>
      <c r="F164" s="2" t="str">
        <f>_xlfn.XLOOKUP(C164, 'customers'!$A$1:$A$1001, 'customers'!$B$1:$B$1001, ,0)</f>
        <v>Dottie Tift</v>
      </c>
      <c r="G164" s="2" t="str">
        <f>IF(_xlfn.XLOOKUP(C164, 'customers'!$A$1:$A$1001, 'customers'!$C$1:$C$1001, , 0)=0, "", _xlfn.XLOOKUP(C164, 'customers'!$A$1:$A$1001, 'customers'!$C$1:$C$1001, , 0))</f>
        <v>dtift4i@netvibes.com</v>
      </c>
      <c r="H164" s="2" t="str">
        <f>_xlfn.XLOOKUP(C164, 'customers'!$A$1:$A$1001, 'customers'!G163:G1163,,0)</f>
        <v>United States</v>
      </c>
      <c r="I164" s="3" t="str">
        <f>_xlfn.XLOOKUP(D164, products!$A$1:$A$49, products!$B$1:$B$49, , 0)</f>
        <v>Exc</v>
      </c>
      <c r="J164" s="3" t="str">
        <f>_xlfn.XLOOKUP(D164, products!$A$1:$A$49, products!$C$1:$C$49,,0)</f>
        <v>D</v>
      </c>
      <c r="K164" s="6">
        <f>_xlfn.XLOOKUP(D164, products!$A$1:$A$49, products!$D$1:$D$49,,0)</f>
        <v>0.5</v>
      </c>
      <c r="L164" s="7">
        <f>_xlfn.XLOOKUP(D164, products!$A$1:$A$49, products!$E$1:$E$49,,0)</f>
        <v>7.29</v>
      </c>
      <c r="M164" s="7">
        <f t="shared" si="6"/>
        <v>21.87</v>
      </c>
      <c r="N164" s="3" t="str">
        <f t="shared" si="7"/>
        <v>Excelsa</v>
      </c>
      <c r="O164" s="3" t="str">
        <f t="shared" si="8"/>
        <v>Dark</v>
      </c>
    </row>
    <row r="165" spans="1:15" x14ac:dyDescent="0.3">
      <c r="A165" s="2" t="s">
        <v>1407</v>
      </c>
      <c r="B165" s="5">
        <v>43619</v>
      </c>
      <c r="C165" s="2" t="s">
        <v>1408</v>
      </c>
      <c r="D165" s="3" t="s">
        <v>6163</v>
      </c>
      <c r="E165" s="2">
        <v>6</v>
      </c>
      <c r="F165" s="2" t="str">
        <f>_xlfn.XLOOKUP(C165, 'customers'!$A$1:$A$1001, 'customers'!$B$1:$B$1001, ,0)</f>
        <v>Gerardo Schonfeld</v>
      </c>
      <c r="G165" s="2" t="str">
        <f>IF(_xlfn.XLOOKUP(C165, 'customers'!$A$1:$A$1001, 'customers'!$C$1:$C$1001, , 0)=0, "", _xlfn.XLOOKUP(C165, 'customers'!$A$1:$A$1001, 'customers'!$C$1:$C$1001, , 0))</f>
        <v>gschonfeld4j@oracle.com</v>
      </c>
      <c r="H165" s="2" t="str">
        <f>_xlfn.XLOOKUP(C165, 'customers'!$A$1:$A$1001, 'customers'!G164:G1164,,0)</f>
        <v>United States</v>
      </c>
      <c r="I165" s="3" t="str">
        <f>_xlfn.XLOOKUP(D165, products!$A$1:$A$49, products!$B$1:$B$49, , 0)</f>
        <v>Rob</v>
      </c>
      <c r="J165" s="3" t="str">
        <f>_xlfn.XLOOKUP(D165, products!$A$1:$A$49, products!$C$1:$C$49,,0)</f>
        <v>D</v>
      </c>
      <c r="K165" s="6">
        <f>_xlfn.XLOOKUP(D165, products!$A$1:$A$49, products!$D$1:$D$49,,0)</f>
        <v>0.2</v>
      </c>
      <c r="L165" s="7">
        <f>_xlfn.XLOOKUP(D165, products!$A$1:$A$49, products!$E$1:$E$49,,0)</f>
        <v>2.6849999999999996</v>
      </c>
      <c r="M165" s="7">
        <f t="shared" si="6"/>
        <v>16.11</v>
      </c>
      <c r="N165" s="3" t="str">
        <f t="shared" si="7"/>
        <v>Robusta</v>
      </c>
      <c r="O165" s="3" t="str">
        <f t="shared" si="8"/>
        <v>Dark</v>
      </c>
    </row>
    <row r="166" spans="1:15" x14ac:dyDescent="0.3">
      <c r="A166" s="2" t="s">
        <v>1413</v>
      </c>
      <c r="B166" s="5">
        <v>44182</v>
      </c>
      <c r="C166" s="2" t="s">
        <v>1414</v>
      </c>
      <c r="D166" s="3" t="s">
        <v>6144</v>
      </c>
      <c r="E166" s="2">
        <v>4</v>
      </c>
      <c r="F166" s="2" t="str">
        <f>_xlfn.XLOOKUP(C166, 'customers'!$A$1:$A$1001, 'customers'!$B$1:$B$1001, ,0)</f>
        <v>Claiborne Feye</v>
      </c>
      <c r="G166" s="2" t="str">
        <f>IF(_xlfn.XLOOKUP(C166, 'customers'!$A$1:$A$1001, 'customers'!$C$1:$C$1001, , 0)=0, "", _xlfn.XLOOKUP(C166, 'customers'!$A$1:$A$1001, 'customers'!$C$1:$C$1001, , 0))</f>
        <v>cfeye4k@google.co.jp</v>
      </c>
      <c r="H166" s="2" t="str">
        <f>_xlfn.XLOOKUP(C166, 'customers'!$A$1:$A$1001, 'customers'!G165:G1165,,0)</f>
        <v>United States</v>
      </c>
      <c r="I166" s="3" t="str">
        <f>_xlfn.XLOOKUP(D166, products!$A$1:$A$49, products!$B$1:$B$49, , 0)</f>
        <v>Exc</v>
      </c>
      <c r="J166" s="3" t="str">
        <f>_xlfn.XLOOKUP(D166, products!$A$1:$A$49, products!$C$1:$C$49,,0)</f>
        <v>D</v>
      </c>
      <c r="K166" s="6">
        <f>_xlfn.XLOOKUP(D166, products!$A$1:$A$49, products!$D$1:$D$49,,0)</f>
        <v>0.5</v>
      </c>
      <c r="L166" s="7">
        <f>_xlfn.XLOOKUP(D166, products!$A$1:$A$49, products!$E$1:$E$49,,0)</f>
        <v>7.29</v>
      </c>
      <c r="M166" s="7">
        <f t="shared" si="6"/>
        <v>29.16</v>
      </c>
      <c r="N166" s="3" t="str">
        <f t="shared" si="7"/>
        <v>Excelsa</v>
      </c>
      <c r="O166" s="3" t="str">
        <f t="shared" si="8"/>
        <v>Dark</v>
      </c>
    </row>
    <row r="167" spans="1:15" x14ac:dyDescent="0.3">
      <c r="A167" s="2" t="s">
        <v>1420</v>
      </c>
      <c r="B167" s="5">
        <v>44234</v>
      </c>
      <c r="C167" s="2" t="s">
        <v>1421</v>
      </c>
      <c r="D167" s="3" t="s">
        <v>6177</v>
      </c>
      <c r="E167" s="2">
        <v>6</v>
      </c>
      <c r="F167" s="2" t="str">
        <f>_xlfn.XLOOKUP(C167, 'customers'!$A$1:$A$1001, 'customers'!$B$1:$B$1001, ,0)</f>
        <v>Mina Elstone</v>
      </c>
      <c r="G167" s="2" t="str">
        <f>IF(_xlfn.XLOOKUP(C167, 'customers'!$A$1:$A$1001, 'customers'!$C$1:$C$1001, , 0)=0, "", _xlfn.XLOOKUP(C167, 'customers'!$A$1:$A$1001, 'customers'!$C$1:$C$1001, , 0))</f>
        <v/>
      </c>
      <c r="H167" s="2" t="str">
        <f>_xlfn.XLOOKUP(C167, 'customers'!$A$1:$A$1001, 'customers'!G166:G1166,,0)</f>
        <v>United States</v>
      </c>
      <c r="I167" s="3" t="str">
        <f>_xlfn.XLOOKUP(D167, products!$A$1:$A$49, products!$B$1:$B$49, , 0)</f>
        <v>Rob</v>
      </c>
      <c r="J167" s="3" t="str">
        <f>_xlfn.XLOOKUP(D167, products!$A$1:$A$49, products!$C$1:$C$49,,0)</f>
        <v>D</v>
      </c>
      <c r="K167" s="6">
        <f>_xlfn.XLOOKUP(D167, products!$A$1:$A$49, products!$D$1:$D$49,,0)</f>
        <v>1</v>
      </c>
      <c r="L167" s="7">
        <f>_xlfn.XLOOKUP(D167, products!$A$1:$A$49, products!$E$1:$E$49,,0)</f>
        <v>8.9499999999999993</v>
      </c>
      <c r="M167" s="7">
        <f t="shared" si="6"/>
        <v>53.699999999999996</v>
      </c>
      <c r="N167" s="3" t="str">
        <f t="shared" si="7"/>
        <v>Robusta</v>
      </c>
      <c r="O167" s="3" t="str">
        <f t="shared" si="8"/>
        <v>Dark</v>
      </c>
    </row>
    <row r="168" spans="1:15" x14ac:dyDescent="0.3">
      <c r="A168" s="2" t="s">
        <v>1425</v>
      </c>
      <c r="B168" s="5">
        <v>44270</v>
      </c>
      <c r="C168" s="2" t="s">
        <v>1426</v>
      </c>
      <c r="D168" s="3" t="s">
        <v>6172</v>
      </c>
      <c r="E168" s="2">
        <v>5</v>
      </c>
      <c r="F168" s="2" t="str">
        <f>_xlfn.XLOOKUP(C168, 'customers'!$A$1:$A$1001, 'customers'!$B$1:$B$1001, ,0)</f>
        <v>Sherman Mewrcik</v>
      </c>
      <c r="G168" s="2" t="str">
        <f>IF(_xlfn.XLOOKUP(C168, 'customers'!$A$1:$A$1001, 'customers'!$C$1:$C$1001, , 0)=0, "", _xlfn.XLOOKUP(C168, 'customers'!$A$1:$A$1001, 'customers'!$C$1:$C$1001, , 0))</f>
        <v/>
      </c>
      <c r="H168" s="2" t="str">
        <f>_xlfn.XLOOKUP(C168, 'customers'!$A$1:$A$1001, 'customers'!G167:G1167,,0)</f>
        <v>United States</v>
      </c>
      <c r="I168" s="3" t="str">
        <f>_xlfn.XLOOKUP(D168, products!$A$1:$A$49, products!$B$1:$B$49, , 0)</f>
        <v>Rob</v>
      </c>
      <c r="J168" s="3" t="str">
        <f>_xlfn.XLOOKUP(D168, products!$A$1:$A$49, products!$C$1:$C$49,,0)</f>
        <v>D</v>
      </c>
      <c r="K168" s="6">
        <f>_xlfn.XLOOKUP(D168, products!$A$1:$A$49, products!$D$1:$D$49,,0)</f>
        <v>0.5</v>
      </c>
      <c r="L168" s="7">
        <f>_xlfn.XLOOKUP(D168, products!$A$1:$A$49, products!$E$1:$E$49,,0)</f>
        <v>5.3699999999999992</v>
      </c>
      <c r="M168" s="7">
        <f t="shared" si="6"/>
        <v>26.849999999999994</v>
      </c>
      <c r="N168" s="3" t="str">
        <f t="shared" si="7"/>
        <v>Robusta</v>
      </c>
      <c r="O168" s="3" t="str">
        <f t="shared" si="8"/>
        <v>Dark</v>
      </c>
    </row>
    <row r="169" spans="1:15" x14ac:dyDescent="0.3">
      <c r="A169" s="2" t="s">
        <v>1430</v>
      </c>
      <c r="B169" s="5">
        <v>44777</v>
      </c>
      <c r="C169" s="2" t="s">
        <v>1431</v>
      </c>
      <c r="D169" s="3" t="s">
        <v>6139</v>
      </c>
      <c r="E169" s="2">
        <v>5</v>
      </c>
      <c r="F169" s="2" t="str">
        <f>_xlfn.XLOOKUP(C169, 'customers'!$A$1:$A$1001, 'customers'!$B$1:$B$1001, ,0)</f>
        <v>Tamarah Fero</v>
      </c>
      <c r="G169" s="2" t="str">
        <f>IF(_xlfn.XLOOKUP(C169, 'customers'!$A$1:$A$1001, 'customers'!$C$1:$C$1001, , 0)=0, "", _xlfn.XLOOKUP(C169, 'customers'!$A$1:$A$1001, 'customers'!$C$1:$C$1001, , 0))</f>
        <v>tfero4n@comsenz.com</v>
      </c>
      <c r="H169" s="2" t="str">
        <f>_xlfn.XLOOKUP(C169, 'customers'!$A$1:$A$1001, 'customers'!G168:G1168,,0)</f>
        <v>United States</v>
      </c>
      <c r="I169" s="3" t="str">
        <f>_xlfn.XLOOKUP(D169, products!$A$1:$A$49, products!$B$1:$B$49, , 0)</f>
        <v>Exc</v>
      </c>
      <c r="J169" s="3" t="str">
        <f>_xlfn.XLOOKUP(D169, products!$A$1:$A$49, products!$C$1:$C$49,,0)</f>
        <v>M</v>
      </c>
      <c r="K169" s="6">
        <f>_xlfn.XLOOKUP(D169, products!$A$1:$A$49, products!$D$1:$D$49,,0)</f>
        <v>0.5</v>
      </c>
      <c r="L169" s="7">
        <f>_xlfn.XLOOKUP(D169, products!$A$1:$A$49, products!$E$1:$E$49,,0)</f>
        <v>8.25</v>
      </c>
      <c r="M169" s="7">
        <f t="shared" si="6"/>
        <v>41.25</v>
      </c>
      <c r="N169" s="3" t="str">
        <f t="shared" si="7"/>
        <v>Excelsa</v>
      </c>
      <c r="O169" s="3" t="str">
        <f t="shared" si="8"/>
        <v>Medium</v>
      </c>
    </row>
    <row r="170" spans="1:15" x14ac:dyDescent="0.3">
      <c r="A170" s="2" t="s">
        <v>1436</v>
      </c>
      <c r="B170" s="5">
        <v>43484</v>
      </c>
      <c r="C170" s="2" t="s">
        <v>1437</v>
      </c>
      <c r="D170" s="3" t="s">
        <v>6157</v>
      </c>
      <c r="E170" s="2">
        <v>6</v>
      </c>
      <c r="F170" s="2" t="str">
        <f>_xlfn.XLOOKUP(C170, 'customers'!$A$1:$A$1001, 'customers'!$B$1:$B$1001, ,0)</f>
        <v>Stanislaus Valsler</v>
      </c>
      <c r="G170" s="2" t="str">
        <f>IF(_xlfn.XLOOKUP(C170, 'customers'!$A$1:$A$1001, 'customers'!$C$1:$C$1001, , 0)=0, "", _xlfn.XLOOKUP(C170, 'customers'!$A$1:$A$1001, 'customers'!$C$1:$C$1001, , 0))</f>
        <v/>
      </c>
      <c r="H170" s="2" t="str">
        <f>_xlfn.XLOOKUP(C170, 'customers'!$A$1:$A$1001, 'customers'!G169:G1169,,0)</f>
        <v>United Kingdom</v>
      </c>
      <c r="I170" s="3" t="str">
        <f>_xlfn.XLOOKUP(D170, products!$A$1:$A$49, products!$B$1:$B$49, , 0)</f>
        <v>Ara</v>
      </c>
      <c r="J170" s="3" t="str">
        <f>_xlfn.XLOOKUP(D170, products!$A$1:$A$49, products!$C$1:$C$49,,0)</f>
        <v>M</v>
      </c>
      <c r="K170" s="6">
        <f>_xlfn.XLOOKUP(D170, products!$A$1:$A$49, products!$D$1:$D$49,,0)</f>
        <v>0.5</v>
      </c>
      <c r="L170" s="7">
        <f>_xlfn.XLOOKUP(D170, products!$A$1:$A$49, products!$E$1:$E$49,,0)</f>
        <v>6.75</v>
      </c>
      <c r="M170" s="7">
        <f t="shared" si="6"/>
        <v>40.5</v>
      </c>
      <c r="N170" s="3" t="str">
        <f t="shared" si="7"/>
        <v>Arabica</v>
      </c>
      <c r="O170" s="3" t="str">
        <f t="shared" si="8"/>
        <v>Medium</v>
      </c>
    </row>
    <row r="171" spans="1:15" x14ac:dyDescent="0.3">
      <c r="A171" s="2" t="s">
        <v>1441</v>
      </c>
      <c r="B171" s="5">
        <v>44643</v>
      </c>
      <c r="C171" s="2" t="s">
        <v>1442</v>
      </c>
      <c r="D171" s="3" t="s">
        <v>6177</v>
      </c>
      <c r="E171" s="2">
        <v>2</v>
      </c>
      <c r="F171" s="2" t="str">
        <f>_xlfn.XLOOKUP(C171, 'customers'!$A$1:$A$1001, 'customers'!$B$1:$B$1001, ,0)</f>
        <v>Felita Dauney</v>
      </c>
      <c r="G171" s="2" t="str">
        <f>IF(_xlfn.XLOOKUP(C171, 'customers'!$A$1:$A$1001, 'customers'!$C$1:$C$1001, , 0)=0, "", _xlfn.XLOOKUP(C171, 'customers'!$A$1:$A$1001, 'customers'!$C$1:$C$1001, , 0))</f>
        <v>fdauney4p@sphinn.com</v>
      </c>
      <c r="H171" s="2" t="str">
        <f>_xlfn.XLOOKUP(C171, 'customers'!$A$1:$A$1001, 'customers'!G170:G1170,,0)</f>
        <v>United States</v>
      </c>
      <c r="I171" s="3" t="str">
        <f>_xlfn.XLOOKUP(D171, products!$A$1:$A$49, products!$B$1:$B$49, , 0)</f>
        <v>Rob</v>
      </c>
      <c r="J171" s="3" t="str">
        <f>_xlfn.XLOOKUP(D171, products!$A$1:$A$49, products!$C$1:$C$49,,0)</f>
        <v>D</v>
      </c>
      <c r="K171" s="6">
        <f>_xlfn.XLOOKUP(D171, products!$A$1:$A$49, products!$D$1:$D$49,,0)</f>
        <v>1</v>
      </c>
      <c r="L171" s="7">
        <f>_xlfn.XLOOKUP(D171, products!$A$1:$A$49, products!$E$1:$E$49,,0)</f>
        <v>8.9499999999999993</v>
      </c>
      <c r="M171" s="7">
        <f t="shared" si="6"/>
        <v>17.899999999999999</v>
      </c>
      <c r="N171" s="3" t="str">
        <f t="shared" si="7"/>
        <v>Robusta</v>
      </c>
      <c r="O171" s="3" t="str">
        <f t="shared" si="8"/>
        <v>Dark</v>
      </c>
    </row>
    <row r="172" spans="1:15" x14ac:dyDescent="0.3">
      <c r="A172" s="2" t="s">
        <v>1448</v>
      </c>
      <c r="B172" s="5">
        <v>44476</v>
      </c>
      <c r="C172" s="2" t="s">
        <v>1449</v>
      </c>
      <c r="D172" s="3" t="s">
        <v>6148</v>
      </c>
      <c r="E172" s="2">
        <v>2</v>
      </c>
      <c r="F172" s="2" t="str">
        <f>_xlfn.XLOOKUP(C172, 'customers'!$A$1:$A$1001, 'customers'!$B$1:$B$1001, ,0)</f>
        <v>Serena Earley</v>
      </c>
      <c r="G172" s="2" t="str">
        <f>IF(_xlfn.XLOOKUP(C172, 'customers'!$A$1:$A$1001, 'customers'!$C$1:$C$1001, , 0)=0, "", _xlfn.XLOOKUP(C172, 'customers'!$A$1:$A$1001, 'customers'!$C$1:$C$1001, , 0))</f>
        <v>searley4q@youku.com</v>
      </c>
      <c r="H172" s="2" t="str">
        <f>_xlfn.XLOOKUP(C172, 'customers'!$A$1:$A$1001, 'customers'!G171:G1171,,0)</f>
        <v>United States</v>
      </c>
      <c r="I172" s="3" t="str">
        <f>_xlfn.XLOOKUP(D172, products!$A$1:$A$49, products!$B$1:$B$49, , 0)</f>
        <v>Exc</v>
      </c>
      <c r="J172" s="3" t="str">
        <f>_xlfn.XLOOKUP(D172, products!$A$1:$A$49, products!$C$1:$C$49,,0)</f>
        <v>L</v>
      </c>
      <c r="K172" s="6">
        <f>_xlfn.XLOOKUP(D172, products!$A$1:$A$49, products!$D$1:$D$49,,0)</f>
        <v>2.5</v>
      </c>
      <c r="L172" s="7">
        <f>_xlfn.XLOOKUP(D172, products!$A$1:$A$49, products!$E$1:$E$49,,0)</f>
        <v>34.154999999999994</v>
      </c>
      <c r="M172" s="7">
        <f t="shared" si="6"/>
        <v>68.309999999999988</v>
      </c>
      <c r="N172" s="3" t="str">
        <f t="shared" si="7"/>
        <v>Excelsa</v>
      </c>
      <c r="O172" s="3" t="str">
        <f t="shared" si="8"/>
        <v>Lite</v>
      </c>
    </row>
    <row r="173" spans="1:15" x14ac:dyDescent="0.3">
      <c r="A173" s="2" t="s">
        <v>1453</v>
      </c>
      <c r="B173" s="5">
        <v>43544</v>
      </c>
      <c r="C173" s="2" t="s">
        <v>1454</v>
      </c>
      <c r="D173" s="3" t="s">
        <v>6166</v>
      </c>
      <c r="E173" s="2">
        <v>2</v>
      </c>
      <c r="F173" s="2" t="str">
        <f>_xlfn.XLOOKUP(C173, 'customers'!$A$1:$A$1001, 'customers'!$B$1:$B$1001, ,0)</f>
        <v>Minny Chamberlayne</v>
      </c>
      <c r="G173" s="2" t="str">
        <f>IF(_xlfn.XLOOKUP(C173, 'customers'!$A$1:$A$1001, 'customers'!$C$1:$C$1001, , 0)=0, "", _xlfn.XLOOKUP(C173, 'customers'!$A$1:$A$1001, 'customers'!$C$1:$C$1001, , 0))</f>
        <v>mchamberlayne4r@bigcartel.com</v>
      </c>
      <c r="H173" s="2" t="str">
        <f>_xlfn.XLOOKUP(C173, 'customers'!$A$1:$A$1001, 'customers'!G172:G1172,,0)</f>
        <v>United States</v>
      </c>
      <c r="I173" s="3" t="str">
        <f>_xlfn.XLOOKUP(D173, products!$A$1:$A$49, products!$B$1:$B$49, , 0)</f>
        <v>Exc</v>
      </c>
      <c r="J173" s="3" t="str">
        <f>_xlfn.XLOOKUP(D173, products!$A$1:$A$49, products!$C$1:$C$49,,0)</f>
        <v>M</v>
      </c>
      <c r="K173" s="6">
        <f>_xlfn.XLOOKUP(D173, products!$A$1:$A$49, products!$D$1:$D$49,,0)</f>
        <v>2.5</v>
      </c>
      <c r="L173" s="7">
        <f>_xlfn.XLOOKUP(D173, products!$A$1:$A$49, products!$E$1:$E$49,,0)</f>
        <v>31.624999999999996</v>
      </c>
      <c r="M173" s="7">
        <f t="shared" si="6"/>
        <v>63.249999999999993</v>
      </c>
      <c r="N173" s="3" t="str">
        <f t="shared" si="7"/>
        <v>Excelsa</v>
      </c>
      <c r="O173" s="3" t="str">
        <f t="shared" si="8"/>
        <v>Medium</v>
      </c>
    </row>
    <row r="174" spans="1:15" x14ac:dyDescent="0.3">
      <c r="A174" s="2" t="s">
        <v>1459</v>
      </c>
      <c r="B174" s="5">
        <v>44545</v>
      </c>
      <c r="C174" s="2" t="s">
        <v>1460</v>
      </c>
      <c r="D174" s="3" t="s">
        <v>6144</v>
      </c>
      <c r="E174" s="2">
        <v>3</v>
      </c>
      <c r="F174" s="2" t="str">
        <f>_xlfn.XLOOKUP(C174, 'customers'!$A$1:$A$1001, 'customers'!$B$1:$B$1001, ,0)</f>
        <v>Bartholemy Flaherty</v>
      </c>
      <c r="G174" s="2" t="str">
        <f>IF(_xlfn.XLOOKUP(C174, 'customers'!$A$1:$A$1001, 'customers'!$C$1:$C$1001, , 0)=0, "", _xlfn.XLOOKUP(C174, 'customers'!$A$1:$A$1001, 'customers'!$C$1:$C$1001, , 0))</f>
        <v>bflaherty4s@moonfruit.com</v>
      </c>
      <c r="H174" s="2" t="str">
        <f>_xlfn.XLOOKUP(C174, 'customers'!$A$1:$A$1001, 'customers'!G173:G1173,,0)</f>
        <v>Ireland</v>
      </c>
      <c r="I174" s="3" t="str">
        <f>_xlfn.XLOOKUP(D174, products!$A$1:$A$49, products!$B$1:$B$49, , 0)</f>
        <v>Exc</v>
      </c>
      <c r="J174" s="3" t="str">
        <f>_xlfn.XLOOKUP(D174, products!$A$1:$A$49, products!$C$1:$C$49,,0)</f>
        <v>D</v>
      </c>
      <c r="K174" s="6">
        <f>_xlfn.XLOOKUP(D174, products!$A$1:$A$49, products!$D$1:$D$49,,0)</f>
        <v>0.5</v>
      </c>
      <c r="L174" s="7">
        <f>_xlfn.XLOOKUP(D174, products!$A$1:$A$49, products!$E$1:$E$49,,0)</f>
        <v>7.29</v>
      </c>
      <c r="M174" s="7">
        <f t="shared" si="6"/>
        <v>21.87</v>
      </c>
      <c r="N174" s="3" t="str">
        <f t="shared" si="7"/>
        <v>Excelsa</v>
      </c>
      <c r="O174" s="3" t="str">
        <f t="shared" si="8"/>
        <v>Dark</v>
      </c>
    </row>
    <row r="175" spans="1:15" x14ac:dyDescent="0.3">
      <c r="A175" s="2" t="s">
        <v>1464</v>
      </c>
      <c r="B175" s="5">
        <v>44720</v>
      </c>
      <c r="C175" s="2" t="s">
        <v>1465</v>
      </c>
      <c r="D175" s="3" t="s">
        <v>6151</v>
      </c>
      <c r="E175" s="2">
        <v>4</v>
      </c>
      <c r="F175" s="2" t="str">
        <f>_xlfn.XLOOKUP(C175, 'customers'!$A$1:$A$1001, 'customers'!$B$1:$B$1001, ,0)</f>
        <v>Oran Colbeck</v>
      </c>
      <c r="G175" s="2" t="str">
        <f>IF(_xlfn.XLOOKUP(C175, 'customers'!$A$1:$A$1001, 'customers'!$C$1:$C$1001, , 0)=0, "", _xlfn.XLOOKUP(C175, 'customers'!$A$1:$A$1001, 'customers'!$C$1:$C$1001, , 0))</f>
        <v>ocolbeck4t@sina.com.cn</v>
      </c>
      <c r="H175" s="2" t="str">
        <f>_xlfn.XLOOKUP(C175, 'customers'!$A$1:$A$1001, 'customers'!G174:G1174,,0)</f>
        <v>United States</v>
      </c>
      <c r="I175" s="3" t="str">
        <f>_xlfn.XLOOKUP(D175, products!$A$1:$A$49, products!$B$1:$B$49, , 0)</f>
        <v>Rob</v>
      </c>
      <c r="J175" s="3" t="str">
        <f>_xlfn.XLOOKUP(D175, products!$A$1:$A$49, products!$C$1:$C$49,,0)</f>
        <v>M</v>
      </c>
      <c r="K175" s="6">
        <f>_xlfn.XLOOKUP(D175, products!$A$1:$A$49, products!$D$1:$D$49,,0)</f>
        <v>2.5</v>
      </c>
      <c r="L175" s="7">
        <f>_xlfn.XLOOKUP(D175, products!$A$1:$A$49, products!$E$1:$E$49,,0)</f>
        <v>22.884999999999998</v>
      </c>
      <c r="M175" s="7">
        <f t="shared" si="6"/>
        <v>91.539999999999992</v>
      </c>
      <c r="N175" s="3" t="str">
        <f t="shared" si="7"/>
        <v>Robusta</v>
      </c>
      <c r="O175" s="3" t="str">
        <f t="shared" si="8"/>
        <v>Medium</v>
      </c>
    </row>
    <row r="176" spans="1:15" x14ac:dyDescent="0.3">
      <c r="A176" s="2" t="s">
        <v>1470</v>
      </c>
      <c r="B176" s="5">
        <v>43813</v>
      </c>
      <c r="C176" s="2" t="s">
        <v>1471</v>
      </c>
      <c r="D176" s="3" t="s">
        <v>6148</v>
      </c>
      <c r="E176" s="2">
        <v>6</v>
      </c>
      <c r="F176" s="2" t="str">
        <f>_xlfn.XLOOKUP(C176, 'customers'!$A$1:$A$1001, 'customers'!$B$1:$B$1001, ,0)</f>
        <v>Elysee Sketch</v>
      </c>
      <c r="G176" s="2" t="str">
        <f>IF(_xlfn.XLOOKUP(C176, 'customers'!$A$1:$A$1001, 'customers'!$C$1:$C$1001, , 0)=0, "", _xlfn.XLOOKUP(C176, 'customers'!$A$1:$A$1001, 'customers'!$C$1:$C$1001, , 0))</f>
        <v/>
      </c>
      <c r="H176" s="2" t="str">
        <f>_xlfn.XLOOKUP(C176, 'customers'!$A$1:$A$1001, 'customers'!G175:G1175,,0)</f>
        <v>United States</v>
      </c>
      <c r="I176" s="3" t="str">
        <f>_xlfn.XLOOKUP(D176, products!$A$1:$A$49, products!$B$1:$B$49, , 0)</f>
        <v>Exc</v>
      </c>
      <c r="J176" s="3" t="str">
        <f>_xlfn.XLOOKUP(D176, products!$A$1:$A$49, products!$C$1:$C$49,,0)</f>
        <v>L</v>
      </c>
      <c r="K176" s="6">
        <f>_xlfn.XLOOKUP(D176, products!$A$1:$A$49, products!$D$1:$D$49,,0)</f>
        <v>2.5</v>
      </c>
      <c r="L176" s="7">
        <f>_xlfn.XLOOKUP(D176, products!$A$1:$A$49, products!$E$1:$E$49,,0)</f>
        <v>34.154999999999994</v>
      </c>
      <c r="M176" s="7">
        <f t="shared" si="6"/>
        <v>204.92999999999995</v>
      </c>
      <c r="N176" s="3" t="str">
        <f t="shared" si="7"/>
        <v>Excelsa</v>
      </c>
      <c r="O176" s="3" t="str">
        <f t="shared" si="8"/>
        <v>Lite</v>
      </c>
    </row>
    <row r="177" spans="1:15" x14ac:dyDescent="0.3">
      <c r="A177" s="2" t="s">
        <v>1475</v>
      </c>
      <c r="B177" s="5">
        <v>44296</v>
      </c>
      <c r="C177" s="2" t="s">
        <v>1476</v>
      </c>
      <c r="D177" s="3" t="s">
        <v>6166</v>
      </c>
      <c r="E177" s="2">
        <v>2</v>
      </c>
      <c r="F177" s="2" t="str">
        <f>_xlfn.XLOOKUP(C177, 'customers'!$A$1:$A$1001, 'customers'!$B$1:$B$1001, ,0)</f>
        <v>Ethelda Hobbing</v>
      </c>
      <c r="G177" s="2" t="str">
        <f>IF(_xlfn.XLOOKUP(C177, 'customers'!$A$1:$A$1001, 'customers'!$C$1:$C$1001, , 0)=0, "", _xlfn.XLOOKUP(C177, 'customers'!$A$1:$A$1001, 'customers'!$C$1:$C$1001, , 0))</f>
        <v>ehobbing4v@nsw.gov.au</v>
      </c>
      <c r="H177" s="2" t="str">
        <f>_xlfn.XLOOKUP(C177, 'customers'!$A$1:$A$1001, 'customers'!G176:G1176,,0)</f>
        <v>United States</v>
      </c>
      <c r="I177" s="3" t="str">
        <f>_xlfn.XLOOKUP(D177, products!$A$1:$A$49, products!$B$1:$B$49, , 0)</f>
        <v>Exc</v>
      </c>
      <c r="J177" s="3" t="str">
        <f>_xlfn.XLOOKUP(D177, products!$A$1:$A$49, products!$C$1:$C$49,,0)</f>
        <v>M</v>
      </c>
      <c r="K177" s="6">
        <f>_xlfn.XLOOKUP(D177, products!$A$1:$A$49, products!$D$1:$D$49,,0)</f>
        <v>2.5</v>
      </c>
      <c r="L177" s="7">
        <f>_xlfn.XLOOKUP(D177, products!$A$1:$A$49, products!$E$1:$E$49,,0)</f>
        <v>31.624999999999996</v>
      </c>
      <c r="M177" s="7">
        <f t="shared" si="6"/>
        <v>63.249999999999993</v>
      </c>
      <c r="N177" s="3" t="str">
        <f t="shared" si="7"/>
        <v>Excelsa</v>
      </c>
      <c r="O177" s="3" t="str">
        <f t="shared" si="8"/>
        <v>Medium</v>
      </c>
    </row>
    <row r="178" spans="1:15" x14ac:dyDescent="0.3">
      <c r="A178" s="2" t="s">
        <v>1481</v>
      </c>
      <c r="B178" s="5">
        <v>43900</v>
      </c>
      <c r="C178" s="2" t="s">
        <v>1482</v>
      </c>
      <c r="D178" s="3" t="s">
        <v>6148</v>
      </c>
      <c r="E178" s="2">
        <v>1</v>
      </c>
      <c r="F178" s="2" t="str">
        <f>_xlfn.XLOOKUP(C178, 'customers'!$A$1:$A$1001, 'customers'!$B$1:$B$1001, ,0)</f>
        <v>Odille Thynne</v>
      </c>
      <c r="G178" s="2" t="str">
        <f>IF(_xlfn.XLOOKUP(C178, 'customers'!$A$1:$A$1001, 'customers'!$C$1:$C$1001, , 0)=0, "", _xlfn.XLOOKUP(C178, 'customers'!$A$1:$A$1001, 'customers'!$C$1:$C$1001, , 0))</f>
        <v>othynne4w@auda.org.au</v>
      </c>
      <c r="H178" s="2" t="str">
        <f>_xlfn.XLOOKUP(C178, 'customers'!$A$1:$A$1001, 'customers'!G177:G1177,,0)</f>
        <v>United States</v>
      </c>
      <c r="I178" s="3" t="str">
        <f>_xlfn.XLOOKUP(D178, products!$A$1:$A$49, products!$B$1:$B$49, , 0)</f>
        <v>Exc</v>
      </c>
      <c r="J178" s="3" t="str">
        <f>_xlfn.XLOOKUP(D178, products!$A$1:$A$49, products!$C$1:$C$49,,0)</f>
        <v>L</v>
      </c>
      <c r="K178" s="6">
        <f>_xlfn.XLOOKUP(D178, products!$A$1:$A$49, products!$D$1:$D$49,,0)</f>
        <v>2.5</v>
      </c>
      <c r="L178" s="7">
        <f>_xlfn.XLOOKUP(D178, products!$A$1:$A$49, products!$E$1:$E$49,,0)</f>
        <v>34.154999999999994</v>
      </c>
      <c r="M178" s="7">
        <f t="shared" si="6"/>
        <v>34.154999999999994</v>
      </c>
      <c r="N178" s="3" t="str">
        <f t="shared" si="7"/>
        <v>Excelsa</v>
      </c>
      <c r="O178" s="3" t="str">
        <f t="shared" si="8"/>
        <v>Lite</v>
      </c>
    </row>
    <row r="179" spans="1:15" x14ac:dyDescent="0.3">
      <c r="A179" s="2" t="s">
        <v>1487</v>
      </c>
      <c r="B179" s="5">
        <v>44120</v>
      </c>
      <c r="C179" s="2" t="s">
        <v>1488</v>
      </c>
      <c r="D179" s="3" t="s">
        <v>6142</v>
      </c>
      <c r="E179" s="2">
        <v>4</v>
      </c>
      <c r="F179" s="2" t="str">
        <f>_xlfn.XLOOKUP(C179, 'customers'!$A$1:$A$1001, 'customers'!$B$1:$B$1001, ,0)</f>
        <v>Emlynne Heining</v>
      </c>
      <c r="G179" s="2" t="str">
        <f>IF(_xlfn.XLOOKUP(C179, 'customers'!$A$1:$A$1001, 'customers'!$C$1:$C$1001, , 0)=0, "", _xlfn.XLOOKUP(C179, 'customers'!$A$1:$A$1001, 'customers'!$C$1:$C$1001, , 0))</f>
        <v>eheining4x@flickr.com</v>
      </c>
      <c r="H179" s="2" t="str">
        <f>_xlfn.XLOOKUP(C179, 'customers'!$A$1:$A$1001, 'customers'!G178:G1178,,0)</f>
        <v>United States</v>
      </c>
      <c r="I179" s="3" t="str">
        <f>_xlfn.XLOOKUP(D179, products!$A$1:$A$49, products!$B$1:$B$49, , 0)</f>
        <v>Rob</v>
      </c>
      <c r="J179" s="3" t="str">
        <f>_xlfn.XLOOKUP(D179, products!$A$1:$A$49, products!$C$1:$C$49,,0)</f>
        <v>L</v>
      </c>
      <c r="K179" s="6">
        <f>_xlfn.XLOOKUP(D179, products!$A$1:$A$49, products!$D$1:$D$49,,0)</f>
        <v>2.5</v>
      </c>
      <c r="L179" s="7">
        <f>_xlfn.XLOOKUP(D179, products!$A$1:$A$49, products!$E$1:$E$49,,0)</f>
        <v>27.484999999999996</v>
      </c>
      <c r="M179" s="7">
        <f t="shared" si="6"/>
        <v>109.93999999999998</v>
      </c>
      <c r="N179" s="3" t="str">
        <f t="shared" si="7"/>
        <v>Robusta</v>
      </c>
      <c r="O179" s="3" t="str">
        <f t="shared" si="8"/>
        <v>Lite</v>
      </c>
    </row>
    <row r="180" spans="1:15" x14ac:dyDescent="0.3">
      <c r="A180" s="2" t="s">
        <v>1492</v>
      </c>
      <c r="B180" s="5">
        <v>43746</v>
      </c>
      <c r="C180" s="2" t="s">
        <v>1493</v>
      </c>
      <c r="D180" s="3" t="s">
        <v>6140</v>
      </c>
      <c r="E180" s="2">
        <v>2</v>
      </c>
      <c r="F180" s="2" t="str">
        <f>_xlfn.XLOOKUP(C180, 'customers'!$A$1:$A$1001, 'customers'!$B$1:$B$1001, ,0)</f>
        <v>Katerina Melloi</v>
      </c>
      <c r="G180" s="2" t="str">
        <f>IF(_xlfn.XLOOKUP(C180, 'customers'!$A$1:$A$1001, 'customers'!$C$1:$C$1001, , 0)=0, "", _xlfn.XLOOKUP(C180, 'customers'!$A$1:$A$1001, 'customers'!$C$1:$C$1001, , 0))</f>
        <v>kmelloi4y@imdb.com</v>
      </c>
      <c r="H180" s="2" t="str">
        <f>_xlfn.XLOOKUP(C180, 'customers'!$A$1:$A$1001, 'customers'!G179:G1179,,0)</f>
        <v>United States</v>
      </c>
      <c r="I180" s="3" t="str">
        <f>_xlfn.XLOOKUP(D180, products!$A$1:$A$49, products!$B$1:$B$49, , 0)</f>
        <v>Ara</v>
      </c>
      <c r="J180" s="3" t="str">
        <f>_xlfn.XLOOKUP(D180, products!$A$1:$A$49, products!$C$1:$C$49,,0)</f>
        <v>L</v>
      </c>
      <c r="K180" s="6">
        <f>_xlfn.XLOOKUP(D180, products!$A$1:$A$49, products!$D$1:$D$49,,0)</f>
        <v>1</v>
      </c>
      <c r="L180" s="7">
        <f>_xlfn.XLOOKUP(D180, products!$A$1:$A$49, products!$E$1:$E$49,,0)</f>
        <v>12.95</v>
      </c>
      <c r="M180" s="7">
        <f t="shared" si="6"/>
        <v>25.9</v>
      </c>
      <c r="N180" s="3" t="str">
        <f t="shared" si="7"/>
        <v>Arabica</v>
      </c>
      <c r="O180" s="3" t="str">
        <f t="shared" si="8"/>
        <v>Lite</v>
      </c>
    </row>
    <row r="181" spans="1:15" x14ac:dyDescent="0.3">
      <c r="A181" s="2" t="s">
        <v>1498</v>
      </c>
      <c r="B181" s="5">
        <v>43830</v>
      </c>
      <c r="C181" s="2" t="s">
        <v>1499</v>
      </c>
      <c r="D181" s="3" t="s">
        <v>6154</v>
      </c>
      <c r="E181" s="2">
        <v>1</v>
      </c>
      <c r="F181" s="2" t="str">
        <f>_xlfn.XLOOKUP(C181, 'customers'!$A$1:$A$1001, 'customers'!$B$1:$B$1001, ,0)</f>
        <v>Tiffany Scardafield</v>
      </c>
      <c r="G181" s="2" t="str">
        <f>IF(_xlfn.XLOOKUP(C181, 'customers'!$A$1:$A$1001, 'customers'!$C$1:$C$1001, , 0)=0, "", _xlfn.XLOOKUP(C181, 'customers'!$A$1:$A$1001, 'customers'!$C$1:$C$1001, , 0))</f>
        <v/>
      </c>
      <c r="H181" s="2" t="str">
        <f>_xlfn.XLOOKUP(C181, 'customers'!$A$1:$A$1001, 'customers'!G180:G1180,,0)</f>
        <v>United States</v>
      </c>
      <c r="I181" s="3" t="str">
        <f>_xlfn.XLOOKUP(D181, products!$A$1:$A$49, products!$B$1:$B$49, , 0)</f>
        <v>Ara</v>
      </c>
      <c r="J181" s="3" t="str">
        <f>_xlfn.XLOOKUP(D181, products!$A$1:$A$49, products!$C$1:$C$49,,0)</f>
        <v>D</v>
      </c>
      <c r="K181" s="6">
        <f>_xlfn.XLOOKUP(D181, products!$A$1:$A$49, products!$D$1:$D$49,,0)</f>
        <v>0.2</v>
      </c>
      <c r="L181" s="7">
        <f>_xlfn.XLOOKUP(D181, products!$A$1:$A$49, products!$E$1:$E$49,,0)</f>
        <v>2.9849999999999999</v>
      </c>
      <c r="M181" s="7">
        <f t="shared" si="6"/>
        <v>2.9849999999999999</v>
      </c>
      <c r="N181" s="3" t="str">
        <f t="shared" si="7"/>
        <v>Arabica</v>
      </c>
      <c r="O181" s="3" t="str">
        <f t="shared" si="8"/>
        <v>Dark</v>
      </c>
    </row>
    <row r="182" spans="1:15" x14ac:dyDescent="0.3">
      <c r="A182" s="2" t="s">
        <v>1503</v>
      </c>
      <c r="B182" s="5">
        <v>43910</v>
      </c>
      <c r="C182" s="2" t="s">
        <v>1504</v>
      </c>
      <c r="D182" s="3" t="s">
        <v>6184</v>
      </c>
      <c r="E182" s="2">
        <v>5</v>
      </c>
      <c r="F182" s="2" t="str">
        <f>_xlfn.XLOOKUP(C182, 'customers'!$A$1:$A$1001, 'customers'!$B$1:$B$1001, ,0)</f>
        <v>Abrahan Mussen</v>
      </c>
      <c r="G182" s="2" t="str">
        <f>IF(_xlfn.XLOOKUP(C182, 'customers'!$A$1:$A$1001, 'customers'!$C$1:$C$1001, , 0)=0, "", _xlfn.XLOOKUP(C182, 'customers'!$A$1:$A$1001, 'customers'!$C$1:$C$1001, , 0))</f>
        <v>amussen50@51.la</v>
      </c>
      <c r="H182" s="2" t="str">
        <f>_xlfn.XLOOKUP(C182, 'customers'!$A$1:$A$1001, 'customers'!G181:G1181,,0)</f>
        <v>United States</v>
      </c>
      <c r="I182" s="3" t="str">
        <f>_xlfn.XLOOKUP(D182, products!$A$1:$A$49, products!$B$1:$B$49, , 0)</f>
        <v>Exc</v>
      </c>
      <c r="J182" s="3" t="str">
        <f>_xlfn.XLOOKUP(D182, products!$A$1:$A$49, products!$C$1:$C$49,,0)</f>
        <v>L</v>
      </c>
      <c r="K182" s="6">
        <f>_xlfn.XLOOKUP(D182, products!$A$1:$A$49, products!$D$1:$D$49,,0)</f>
        <v>0.2</v>
      </c>
      <c r="L182" s="7">
        <f>_xlfn.XLOOKUP(D182, products!$A$1:$A$49, products!$E$1:$E$49,,0)</f>
        <v>4.4550000000000001</v>
      </c>
      <c r="M182" s="7">
        <f t="shared" si="6"/>
        <v>22.274999999999999</v>
      </c>
      <c r="N182" s="3" t="str">
        <f t="shared" si="7"/>
        <v>Excelsa</v>
      </c>
      <c r="O182" s="3" t="str">
        <f t="shared" si="8"/>
        <v>Lite</v>
      </c>
    </row>
    <row r="183" spans="1:15" x14ac:dyDescent="0.3">
      <c r="A183" s="2" t="s">
        <v>1503</v>
      </c>
      <c r="B183" s="5">
        <v>43910</v>
      </c>
      <c r="C183" s="2" t="s">
        <v>1504</v>
      </c>
      <c r="D183" s="3" t="s">
        <v>6158</v>
      </c>
      <c r="E183" s="2">
        <v>5</v>
      </c>
      <c r="F183" s="2" t="str">
        <f>_xlfn.XLOOKUP(C183, 'customers'!$A$1:$A$1001, 'customers'!$B$1:$B$1001, ,0)</f>
        <v>Abrahan Mussen</v>
      </c>
      <c r="G183" s="2" t="str">
        <f>IF(_xlfn.XLOOKUP(C183, 'customers'!$A$1:$A$1001, 'customers'!$C$1:$C$1001, , 0)=0, "", _xlfn.XLOOKUP(C183, 'customers'!$A$1:$A$1001, 'customers'!$C$1:$C$1001, , 0))</f>
        <v>amussen50@51.la</v>
      </c>
      <c r="H183" s="2" t="str">
        <f>_xlfn.XLOOKUP(C183, 'customers'!$A$1:$A$1001, 'customers'!G182:G1182,,0)</f>
        <v>United States</v>
      </c>
      <c r="I183" s="3" t="str">
        <f>_xlfn.XLOOKUP(D183, products!$A$1:$A$49, products!$B$1:$B$49, , 0)</f>
        <v>Ara</v>
      </c>
      <c r="J183" s="3" t="str">
        <f>_xlfn.XLOOKUP(D183, products!$A$1:$A$49, products!$C$1:$C$49,,0)</f>
        <v>D</v>
      </c>
      <c r="K183" s="6">
        <f>_xlfn.XLOOKUP(D183, products!$A$1:$A$49, products!$D$1:$D$49,,0)</f>
        <v>0.5</v>
      </c>
      <c r="L183" s="7">
        <f>_xlfn.XLOOKUP(D183, products!$A$1:$A$49, products!$E$1:$E$49,,0)</f>
        <v>5.97</v>
      </c>
      <c r="M183" s="7">
        <f t="shared" si="6"/>
        <v>29.849999999999998</v>
      </c>
      <c r="N183" s="3" t="str">
        <f t="shared" si="7"/>
        <v>Arabica</v>
      </c>
      <c r="O183" s="3" t="str">
        <f t="shared" si="8"/>
        <v>Dark</v>
      </c>
    </row>
    <row r="184" spans="1:15" x14ac:dyDescent="0.3">
      <c r="A184" s="2" t="s">
        <v>1514</v>
      </c>
      <c r="B184" s="5">
        <v>44284</v>
      </c>
      <c r="C184" s="2" t="s">
        <v>1515</v>
      </c>
      <c r="D184" s="3" t="s">
        <v>6172</v>
      </c>
      <c r="E184" s="2">
        <v>6</v>
      </c>
      <c r="F184" s="2" t="str">
        <f>_xlfn.XLOOKUP(C184, 'customers'!$A$1:$A$1001, 'customers'!$B$1:$B$1001, ,0)</f>
        <v>Anny Mundford</v>
      </c>
      <c r="G184" s="2" t="str">
        <f>IF(_xlfn.XLOOKUP(C184, 'customers'!$A$1:$A$1001, 'customers'!$C$1:$C$1001, , 0)=0, "", _xlfn.XLOOKUP(C184, 'customers'!$A$1:$A$1001, 'customers'!$C$1:$C$1001, , 0))</f>
        <v>amundford52@nbcnews.com</v>
      </c>
      <c r="H184" s="2" t="str">
        <f>_xlfn.XLOOKUP(C184, 'customers'!$A$1:$A$1001, 'customers'!G183:G1183,,0)</f>
        <v>United States</v>
      </c>
      <c r="I184" s="3" t="str">
        <f>_xlfn.XLOOKUP(D184, products!$A$1:$A$49, products!$B$1:$B$49, , 0)</f>
        <v>Rob</v>
      </c>
      <c r="J184" s="3" t="str">
        <f>_xlfn.XLOOKUP(D184, products!$A$1:$A$49, products!$C$1:$C$49,,0)</f>
        <v>D</v>
      </c>
      <c r="K184" s="6">
        <f>_xlfn.XLOOKUP(D184, products!$A$1:$A$49, products!$D$1:$D$49,,0)</f>
        <v>0.5</v>
      </c>
      <c r="L184" s="7">
        <f>_xlfn.XLOOKUP(D184, products!$A$1:$A$49, products!$E$1:$E$49,,0)</f>
        <v>5.3699999999999992</v>
      </c>
      <c r="M184" s="7">
        <f t="shared" si="6"/>
        <v>32.22</v>
      </c>
      <c r="N184" s="3" t="str">
        <f t="shared" si="7"/>
        <v>Robusta</v>
      </c>
      <c r="O184" s="3" t="str">
        <f t="shared" si="8"/>
        <v>Dark</v>
      </c>
    </row>
    <row r="185" spans="1:15" x14ac:dyDescent="0.3">
      <c r="A185" s="2" t="s">
        <v>1520</v>
      </c>
      <c r="B185" s="5">
        <v>44512</v>
      </c>
      <c r="C185" s="2" t="s">
        <v>1521</v>
      </c>
      <c r="D185" s="3" t="s">
        <v>6156</v>
      </c>
      <c r="E185" s="2">
        <v>2</v>
      </c>
      <c r="F185" s="2" t="str">
        <f>_xlfn.XLOOKUP(C185, 'customers'!$A$1:$A$1001, 'customers'!$B$1:$B$1001, ,0)</f>
        <v>Tory Walas</v>
      </c>
      <c r="G185" s="2" t="str">
        <f>IF(_xlfn.XLOOKUP(C185, 'customers'!$A$1:$A$1001, 'customers'!$C$1:$C$1001, , 0)=0, "", _xlfn.XLOOKUP(C185, 'customers'!$A$1:$A$1001, 'customers'!$C$1:$C$1001, , 0))</f>
        <v>twalas53@google.ca</v>
      </c>
      <c r="H185" s="2" t="str">
        <f>_xlfn.XLOOKUP(C185, 'customers'!$A$1:$A$1001, 'customers'!G184:G1184,,0)</f>
        <v>United States</v>
      </c>
      <c r="I185" s="3" t="str">
        <f>_xlfn.XLOOKUP(D185, products!$A$1:$A$49, products!$B$1:$B$49, , 0)</f>
        <v>Exc</v>
      </c>
      <c r="J185" s="3" t="str">
        <f>_xlfn.XLOOKUP(D185, products!$A$1:$A$49, products!$C$1:$C$49,,0)</f>
        <v>M</v>
      </c>
      <c r="K185" s="6">
        <f>_xlfn.XLOOKUP(D185, products!$A$1:$A$49, products!$D$1:$D$49,,0)</f>
        <v>0.2</v>
      </c>
      <c r="L185" s="7">
        <f>_xlfn.XLOOKUP(D185, products!$A$1:$A$49, products!$E$1:$E$49,,0)</f>
        <v>4.125</v>
      </c>
      <c r="M185" s="7">
        <f t="shared" si="6"/>
        <v>8.25</v>
      </c>
      <c r="N185" s="3" t="str">
        <f t="shared" si="7"/>
        <v>Excelsa</v>
      </c>
      <c r="O185" s="3" t="str">
        <f t="shared" si="8"/>
        <v>Medium</v>
      </c>
    </row>
    <row r="186" spans="1:15" x14ac:dyDescent="0.3">
      <c r="A186" s="2" t="s">
        <v>1526</v>
      </c>
      <c r="B186" s="5">
        <v>44397</v>
      </c>
      <c r="C186" s="2" t="s">
        <v>1527</v>
      </c>
      <c r="D186" s="3" t="s">
        <v>6180</v>
      </c>
      <c r="E186" s="2">
        <v>4</v>
      </c>
      <c r="F186" s="2" t="str">
        <f>_xlfn.XLOOKUP(C186, 'customers'!$A$1:$A$1001, 'customers'!$B$1:$B$1001, ,0)</f>
        <v>Isa Blazewicz</v>
      </c>
      <c r="G186" s="2" t="str">
        <f>IF(_xlfn.XLOOKUP(C186, 'customers'!$A$1:$A$1001, 'customers'!$C$1:$C$1001, , 0)=0, "", _xlfn.XLOOKUP(C186, 'customers'!$A$1:$A$1001, 'customers'!$C$1:$C$1001, , 0))</f>
        <v>iblazewicz54@thetimes.co.uk</v>
      </c>
      <c r="H186" s="2" t="str">
        <f>_xlfn.XLOOKUP(C186, 'customers'!$A$1:$A$1001, 'customers'!G185:G1185,,0)</f>
        <v>United States</v>
      </c>
      <c r="I186" s="3" t="str">
        <f>_xlfn.XLOOKUP(D186, products!$A$1:$A$49, products!$B$1:$B$49, , 0)</f>
        <v>Ara</v>
      </c>
      <c r="J186" s="3" t="str">
        <f>_xlfn.XLOOKUP(D186, products!$A$1:$A$49, products!$C$1:$C$49,,0)</f>
        <v>L</v>
      </c>
      <c r="K186" s="6">
        <f>_xlfn.XLOOKUP(D186, products!$A$1:$A$49, products!$D$1:$D$49,,0)</f>
        <v>0.5</v>
      </c>
      <c r="L186" s="7">
        <f>_xlfn.XLOOKUP(D186, products!$A$1:$A$49, products!$E$1:$E$49,,0)</f>
        <v>7.77</v>
      </c>
      <c r="M186" s="7">
        <f t="shared" si="6"/>
        <v>31.08</v>
      </c>
      <c r="N186" s="3" t="str">
        <f t="shared" si="7"/>
        <v>Arabica</v>
      </c>
      <c r="O186" s="3" t="str">
        <f t="shared" si="8"/>
        <v>Lite</v>
      </c>
    </row>
    <row r="187" spans="1:15" x14ac:dyDescent="0.3">
      <c r="A187" s="2" t="s">
        <v>1532</v>
      </c>
      <c r="B187" s="5">
        <v>43483</v>
      </c>
      <c r="C187" s="2" t="s">
        <v>1533</v>
      </c>
      <c r="D187" s="3" t="s">
        <v>6144</v>
      </c>
      <c r="E187" s="2">
        <v>5</v>
      </c>
      <c r="F187" s="2" t="str">
        <f>_xlfn.XLOOKUP(C187, 'customers'!$A$1:$A$1001, 'customers'!$B$1:$B$1001, ,0)</f>
        <v>Angie Rizzetti</v>
      </c>
      <c r="G187" s="2" t="str">
        <f>IF(_xlfn.XLOOKUP(C187, 'customers'!$A$1:$A$1001, 'customers'!$C$1:$C$1001, , 0)=0, "", _xlfn.XLOOKUP(C187, 'customers'!$A$1:$A$1001, 'customers'!$C$1:$C$1001, , 0))</f>
        <v>arizzetti55@naver.com</v>
      </c>
      <c r="H187" s="2" t="str">
        <f>_xlfn.XLOOKUP(C187, 'customers'!$A$1:$A$1001, 'customers'!G186:G1186,,0)</f>
        <v>United States</v>
      </c>
      <c r="I187" s="3" t="str">
        <f>_xlfn.XLOOKUP(D187, products!$A$1:$A$49, products!$B$1:$B$49, , 0)</f>
        <v>Exc</v>
      </c>
      <c r="J187" s="3" t="str">
        <f>_xlfn.XLOOKUP(D187, products!$A$1:$A$49, products!$C$1:$C$49,,0)</f>
        <v>D</v>
      </c>
      <c r="K187" s="6">
        <f>_xlfn.XLOOKUP(D187, products!$A$1:$A$49, products!$D$1:$D$49,,0)</f>
        <v>0.5</v>
      </c>
      <c r="L187" s="7">
        <f>_xlfn.XLOOKUP(D187, products!$A$1:$A$49, products!$E$1:$E$49,,0)</f>
        <v>7.29</v>
      </c>
      <c r="M187" s="7">
        <f t="shared" si="6"/>
        <v>36.450000000000003</v>
      </c>
      <c r="N187" s="3" t="str">
        <f t="shared" si="7"/>
        <v>Excelsa</v>
      </c>
      <c r="O187" s="3" t="str">
        <f t="shared" si="8"/>
        <v>Dark</v>
      </c>
    </row>
    <row r="188" spans="1:15" x14ac:dyDescent="0.3">
      <c r="A188" s="2" t="s">
        <v>1538</v>
      </c>
      <c r="B188" s="5">
        <v>43684</v>
      </c>
      <c r="C188" s="2" t="s">
        <v>1539</v>
      </c>
      <c r="D188" s="3" t="s">
        <v>6151</v>
      </c>
      <c r="E188" s="2">
        <v>3</v>
      </c>
      <c r="F188" s="2" t="str">
        <f>_xlfn.XLOOKUP(C188, 'customers'!$A$1:$A$1001, 'customers'!$B$1:$B$1001, ,0)</f>
        <v>Mord Meriet</v>
      </c>
      <c r="G188" s="2" t="str">
        <f>IF(_xlfn.XLOOKUP(C188, 'customers'!$A$1:$A$1001, 'customers'!$C$1:$C$1001, , 0)=0, "", _xlfn.XLOOKUP(C188, 'customers'!$A$1:$A$1001, 'customers'!$C$1:$C$1001, , 0))</f>
        <v>mmeriet56@noaa.gov</v>
      </c>
      <c r="H188" s="2" t="str">
        <f>_xlfn.XLOOKUP(C188, 'customers'!$A$1:$A$1001, 'customers'!G187:G1187,,0)</f>
        <v>United States</v>
      </c>
      <c r="I188" s="3" t="str">
        <f>_xlfn.XLOOKUP(D188, products!$A$1:$A$49, products!$B$1:$B$49, , 0)</f>
        <v>Rob</v>
      </c>
      <c r="J188" s="3" t="str">
        <f>_xlfn.XLOOKUP(D188, products!$A$1:$A$49, products!$C$1:$C$49,,0)</f>
        <v>M</v>
      </c>
      <c r="K188" s="6">
        <f>_xlfn.XLOOKUP(D188, products!$A$1:$A$49, products!$D$1:$D$49,,0)</f>
        <v>2.5</v>
      </c>
      <c r="L188" s="7">
        <f>_xlfn.XLOOKUP(D188, products!$A$1:$A$49, products!$E$1:$E$49,,0)</f>
        <v>22.884999999999998</v>
      </c>
      <c r="M188" s="7">
        <f t="shared" si="6"/>
        <v>68.655000000000001</v>
      </c>
      <c r="N188" s="3" t="str">
        <f t="shared" si="7"/>
        <v>Robusta</v>
      </c>
      <c r="O188" s="3" t="str">
        <f t="shared" si="8"/>
        <v>Medium</v>
      </c>
    </row>
    <row r="189" spans="1:15" x14ac:dyDescent="0.3">
      <c r="A189" s="2" t="s">
        <v>1544</v>
      </c>
      <c r="B189" s="5">
        <v>44633</v>
      </c>
      <c r="C189" s="2" t="s">
        <v>1545</v>
      </c>
      <c r="D189" s="3" t="s">
        <v>6160</v>
      </c>
      <c r="E189" s="2">
        <v>5</v>
      </c>
      <c r="F189" s="2" t="str">
        <f>_xlfn.XLOOKUP(C189, 'customers'!$A$1:$A$1001, 'customers'!$B$1:$B$1001, ,0)</f>
        <v>Lawrence Pratt</v>
      </c>
      <c r="G189" s="2" t="str">
        <f>IF(_xlfn.XLOOKUP(C189, 'customers'!$A$1:$A$1001, 'customers'!$C$1:$C$1001, , 0)=0, "", _xlfn.XLOOKUP(C189, 'customers'!$A$1:$A$1001, 'customers'!$C$1:$C$1001, , 0))</f>
        <v>lpratt57@netvibes.com</v>
      </c>
      <c r="H189" s="2" t="str">
        <f>_xlfn.XLOOKUP(C189, 'customers'!$A$1:$A$1001, 'customers'!G188:G1188,,0)</f>
        <v>United States</v>
      </c>
      <c r="I189" s="3" t="str">
        <f>_xlfn.XLOOKUP(D189, products!$A$1:$A$49, products!$B$1:$B$49, , 0)</f>
        <v>Lib</v>
      </c>
      <c r="J189" s="3" t="str">
        <f>_xlfn.XLOOKUP(D189, products!$A$1:$A$49, products!$C$1:$C$49,,0)</f>
        <v>M</v>
      </c>
      <c r="K189" s="6">
        <f>_xlfn.XLOOKUP(D189, products!$A$1:$A$49, products!$D$1:$D$49,,0)</f>
        <v>0.5</v>
      </c>
      <c r="L189" s="7">
        <f>_xlfn.XLOOKUP(D189, products!$A$1:$A$49, products!$E$1:$E$49,,0)</f>
        <v>8.73</v>
      </c>
      <c r="M189" s="7">
        <f t="shared" si="6"/>
        <v>43.650000000000006</v>
      </c>
      <c r="N189" s="3" t="str">
        <f t="shared" si="7"/>
        <v>Liberica</v>
      </c>
      <c r="O189" s="3" t="str">
        <f t="shared" si="8"/>
        <v>Medium</v>
      </c>
    </row>
    <row r="190" spans="1:15" x14ac:dyDescent="0.3">
      <c r="A190" s="2" t="s">
        <v>1549</v>
      </c>
      <c r="B190" s="5">
        <v>44698</v>
      </c>
      <c r="C190" s="2" t="s">
        <v>1550</v>
      </c>
      <c r="D190" s="3" t="s">
        <v>6184</v>
      </c>
      <c r="E190" s="2">
        <v>1</v>
      </c>
      <c r="F190" s="2" t="str">
        <f>_xlfn.XLOOKUP(C190, 'customers'!$A$1:$A$1001, 'customers'!$B$1:$B$1001, ,0)</f>
        <v>Astrix Kitchingham</v>
      </c>
      <c r="G190" s="2" t="str">
        <f>IF(_xlfn.XLOOKUP(C190, 'customers'!$A$1:$A$1001, 'customers'!$C$1:$C$1001, , 0)=0, "", _xlfn.XLOOKUP(C190, 'customers'!$A$1:$A$1001, 'customers'!$C$1:$C$1001, , 0))</f>
        <v>akitchingham58@com.com</v>
      </c>
      <c r="H190" s="2" t="str">
        <f>_xlfn.XLOOKUP(C190, 'customers'!$A$1:$A$1001, 'customers'!G189:G1189,,0)</f>
        <v>United States</v>
      </c>
      <c r="I190" s="3" t="str">
        <f>_xlfn.XLOOKUP(D190, products!$A$1:$A$49, products!$B$1:$B$49, , 0)</f>
        <v>Exc</v>
      </c>
      <c r="J190" s="3" t="str">
        <f>_xlfn.XLOOKUP(D190, products!$A$1:$A$49, products!$C$1:$C$49,,0)</f>
        <v>L</v>
      </c>
      <c r="K190" s="6">
        <f>_xlfn.XLOOKUP(D190, products!$A$1:$A$49, products!$D$1:$D$49,,0)</f>
        <v>0.2</v>
      </c>
      <c r="L190" s="7">
        <f>_xlfn.XLOOKUP(D190, products!$A$1:$A$49, products!$E$1:$E$49,,0)</f>
        <v>4.4550000000000001</v>
      </c>
      <c r="M190" s="7">
        <f t="shared" si="6"/>
        <v>4.4550000000000001</v>
      </c>
      <c r="N190" s="3" t="str">
        <f t="shared" si="7"/>
        <v>Excelsa</v>
      </c>
      <c r="O190" s="3" t="str">
        <f t="shared" si="8"/>
        <v>Lite</v>
      </c>
    </row>
    <row r="191" spans="1:15" x14ac:dyDescent="0.3">
      <c r="A191" s="2" t="s">
        <v>1555</v>
      </c>
      <c r="B191" s="5">
        <v>43813</v>
      </c>
      <c r="C191" s="2" t="s">
        <v>1556</v>
      </c>
      <c r="D191" s="3" t="s">
        <v>6162</v>
      </c>
      <c r="E191" s="2">
        <v>3</v>
      </c>
      <c r="F191" s="2" t="str">
        <f>_xlfn.XLOOKUP(C191, 'customers'!$A$1:$A$1001, 'customers'!$B$1:$B$1001, ,0)</f>
        <v>Burnard Bartholin</v>
      </c>
      <c r="G191" s="2" t="str">
        <f>IF(_xlfn.XLOOKUP(C191, 'customers'!$A$1:$A$1001, 'customers'!$C$1:$C$1001, , 0)=0, "", _xlfn.XLOOKUP(C191, 'customers'!$A$1:$A$1001, 'customers'!$C$1:$C$1001, , 0))</f>
        <v>bbartholin59@xinhuanet.com</v>
      </c>
      <c r="H191" s="2" t="str">
        <f>_xlfn.XLOOKUP(C191, 'customers'!$A$1:$A$1001, 'customers'!G190:G1190,,0)</f>
        <v>Ireland</v>
      </c>
      <c r="I191" s="3" t="str">
        <f>_xlfn.XLOOKUP(D191, products!$A$1:$A$49, products!$B$1:$B$49, , 0)</f>
        <v>Lib</v>
      </c>
      <c r="J191" s="3" t="str">
        <f>_xlfn.XLOOKUP(D191, products!$A$1:$A$49, products!$C$1:$C$49,,0)</f>
        <v>M</v>
      </c>
      <c r="K191" s="6">
        <f>_xlfn.XLOOKUP(D191, products!$A$1:$A$49, products!$D$1:$D$49,,0)</f>
        <v>1</v>
      </c>
      <c r="L191" s="7">
        <f>_xlfn.XLOOKUP(D191, products!$A$1:$A$49, products!$E$1:$E$49,,0)</f>
        <v>14.55</v>
      </c>
      <c r="M191" s="7">
        <f t="shared" si="6"/>
        <v>43.650000000000006</v>
      </c>
      <c r="N191" s="3" t="str">
        <f t="shared" si="7"/>
        <v>Liberica</v>
      </c>
      <c r="O191" s="3" t="str">
        <f t="shared" si="8"/>
        <v>Medium</v>
      </c>
    </row>
    <row r="192" spans="1:15" x14ac:dyDescent="0.3">
      <c r="A192" s="2" t="s">
        <v>1561</v>
      </c>
      <c r="B192" s="5">
        <v>43845</v>
      </c>
      <c r="C192" s="2" t="s">
        <v>1562</v>
      </c>
      <c r="D192" s="3" t="s">
        <v>6181</v>
      </c>
      <c r="E192" s="2">
        <v>1</v>
      </c>
      <c r="F192" s="2" t="str">
        <f>_xlfn.XLOOKUP(C192, 'customers'!$A$1:$A$1001, 'customers'!$B$1:$B$1001, ,0)</f>
        <v>Madelene Prinn</v>
      </c>
      <c r="G192" s="2" t="str">
        <f>IF(_xlfn.XLOOKUP(C192, 'customers'!$A$1:$A$1001, 'customers'!$C$1:$C$1001, , 0)=0, "", _xlfn.XLOOKUP(C192, 'customers'!$A$1:$A$1001, 'customers'!$C$1:$C$1001, , 0))</f>
        <v>mprinn5a@usa.gov</v>
      </c>
      <c r="H192" s="2" t="str">
        <f>_xlfn.XLOOKUP(C192, 'customers'!$A$1:$A$1001, 'customers'!G191:G1191,,0)</f>
        <v>United States</v>
      </c>
      <c r="I192" s="3" t="str">
        <f>_xlfn.XLOOKUP(D192, products!$A$1:$A$49, products!$B$1:$B$49, , 0)</f>
        <v>Lib</v>
      </c>
      <c r="J192" s="3" t="str">
        <f>_xlfn.XLOOKUP(D192, products!$A$1:$A$49, products!$C$1:$C$49,,0)</f>
        <v>M</v>
      </c>
      <c r="K192" s="6">
        <f>_xlfn.XLOOKUP(D192, products!$A$1:$A$49, products!$D$1:$D$49,,0)</f>
        <v>2.5</v>
      </c>
      <c r="L192" s="7">
        <f>_xlfn.XLOOKUP(D192, products!$A$1:$A$49, products!$E$1:$E$49,,0)</f>
        <v>33.464999999999996</v>
      </c>
      <c r="M192" s="7">
        <f t="shared" si="6"/>
        <v>33.464999999999996</v>
      </c>
      <c r="N192" s="3" t="str">
        <f t="shared" si="7"/>
        <v>Liberica</v>
      </c>
      <c r="O192" s="3" t="str">
        <f t="shared" si="8"/>
        <v>Medium</v>
      </c>
    </row>
    <row r="193" spans="1:15" x14ac:dyDescent="0.3">
      <c r="A193" s="2" t="s">
        <v>1567</v>
      </c>
      <c r="B193" s="5">
        <v>43567</v>
      </c>
      <c r="C193" s="2" t="s">
        <v>1568</v>
      </c>
      <c r="D193" s="3" t="s">
        <v>6150</v>
      </c>
      <c r="E193" s="2">
        <v>5</v>
      </c>
      <c r="F193" s="2" t="str">
        <f>_xlfn.XLOOKUP(C193, 'customers'!$A$1:$A$1001, 'customers'!$B$1:$B$1001, ,0)</f>
        <v>Alisun Baudino</v>
      </c>
      <c r="G193" s="2" t="str">
        <f>IF(_xlfn.XLOOKUP(C193, 'customers'!$A$1:$A$1001, 'customers'!$C$1:$C$1001, , 0)=0, "", _xlfn.XLOOKUP(C193, 'customers'!$A$1:$A$1001, 'customers'!$C$1:$C$1001, , 0))</f>
        <v>abaudino5b@netvibes.com</v>
      </c>
      <c r="H193" s="2" t="str">
        <f>_xlfn.XLOOKUP(C193, 'customers'!$A$1:$A$1001, 'customers'!G192:G1192,,0)</f>
        <v>United States</v>
      </c>
      <c r="I193" s="3" t="str">
        <f>_xlfn.XLOOKUP(D193, products!$A$1:$A$49, products!$B$1:$B$49, , 0)</f>
        <v>Lib</v>
      </c>
      <c r="J193" s="3" t="str">
        <f>_xlfn.XLOOKUP(D193, products!$A$1:$A$49, products!$C$1:$C$49,,0)</f>
        <v>D</v>
      </c>
      <c r="K193" s="6">
        <f>_xlfn.XLOOKUP(D193, products!$A$1:$A$49, products!$D$1:$D$49,,0)</f>
        <v>0.2</v>
      </c>
      <c r="L193" s="7">
        <f>_xlfn.XLOOKUP(D193, products!$A$1:$A$49, products!$E$1:$E$49,,0)</f>
        <v>3.8849999999999998</v>
      </c>
      <c r="M193" s="7">
        <f t="shared" si="6"/>
        <v>19.424999999999997</v>
      </c>
      <c r="N193" s="3" t="str">
        <f t="shared" si="7"/>
        <v>Liberica</v>
      </c>
      <c r="O193" s="3" t="str">
        <f t="shared" si="8"/>
        <v>Dark</v>
      </c>
    </row>
    <row r="194" spans="1:15" x14ac:dyDescent="0.3">
      <c r="A194" s="2" t="s">
        <v>1573</v>
      </c>
      <c r="B194" s="5">
        <v>43919</v>
      </c>
      <c r="C194" s="2" t="s">
        <v>1574</v>
      </c>
      <c r="D194" s="3" t="s">
        <v>6183</v>
      </c>
      <c r="E194" s="2">
        <v>6</v>
      </c>
      <c r="F194" s="2" t="str">
        <f>_xlfn.XLOOKUP(C194, 'customers'!$A$1:$A$1001, 'customers'!$B$1:$B$1001, ,0)</f>
        <v>Philipa Petrushanko</v>
      </c>
      <c r="G194" s="2" t="str">
        <f>IF(_xlfn.XLOOKUP(C194, 'customers'!$A$1:$A$1001, 'customers'!$C$1:$C$1001, , 0)=0, "", _xlfn.XLOOKUP(C194, 'customers'!$A$1:$A$1001, 'customers'!$C$1:$C$1001, , 0))</f>
        <v>ppetrushanko5c@blinklist.com</v>
      </c>
      <c r="H194" s="2" t="str">
        <f>_xlfn.XLOOKUP(C194, 'customers'!$A$1:$A$1001, 'customers'!G193:G1193,,0)</f>
        <v>United States</v>
      </c>
      <c r="I194" s="3" t="str">
        <f>_xlfn.XLOOKUP(D194, products!$A$1:$A$49, products!$B$1:$B$49, , 0)</f>
        <v>Exc</v>
      </c>
      <c r="J194" s="3" t="str">
        <f>_xlfn.XLOOKUP(D194, products!$A$1:$A$49, products!$C$1:$C$49,,0)</f>
        <v>D</v>
      </c>
      <c r="K194" s="6">
        <f>_xlfn.XLOOKUP(D194, products!$A$1:$A$49, products!$D$1:$D$49,,0)</f>
        <v>1</v>
      </c>
      <c r="L194" s="7">
        <f>_xlfn.XLOOKUP(D194, products!$A$1:$A$49, products!$E$1:$E$49,,0)</f>
        <v>12.15</v>
      </c>
      <c r="M194" s="7">
        <f t="shared" si="6"/>
        <v>72.900000000000006</v>
      </c>
      <c r="N194" s="3" t="str">
        <f t="shared" si="7"/>
        <v>Excelsa</v>
      </c>
      <c r="O194" s="3" t="str">
        <f t="shared" si="8"/>
        <v>Dark</v>
      </c>
    </row>
    <row r="195" spans="1:15" x14ac:dyDescent="0.3">
      <c r="A195" s="2" t="s">
        <v>1579</v>
      </c>
      <c r="B195" s="5">
        <v>44644</v>
      </c>
      <c r="C195" s="2" t="s">
        <v>1580</v>
      </c>
      <c r="D195" s="3" t="s">
        <v>6171</v>
      </c>
      <c r="E195" s="2">
        <v>3</v>
      </c>
      <c r="F195" s="2" t="str">
        <f>_xlfn.XLOOKUP(C195, 'customers'!$A$1:$A$1001, 'customers'!$B$1:$B$1001, ,0)</f>
        <v>Kimberli Mustchin</v>
      </c>
      <c r="G195" s="2" t="str">
        <f>IF(_xlfn.XLOOKUP(C195, 'customers'!$A$1:$A$1001, 'customers'!$C$1:$C$1001, , 0)=0, "", _xlfn.XLOOKUP(C195, 'customers'!$A$1:$A$1001, 'customers'!$C$1:$C$1001, , 0))</f>
        <v/>
      </c>
      <c r="H195" s="2" t="str">
        <f>_xlfn.XLOOKUP(C195, 'customers'!$A$1:$A$1001, 'customers'!G194:G1194,,0)</f>
        <v>United States</v>
      </c>
      <c r="I195" s="3" t="str">
        <f>_xlfn.XLOOKUP(D195, products!$A$1:$A$49, products!$B$1:$B$49, , 0)</f>
        <v>Exc</v>
      </c>
      <c r="J195" s="3" t="str">
        <f>_xlfn.XLOOKUP(D195, products!$A$1:$A$49, products!$C$1:$C$49,,0)</f>
        <v>L</v>
      </c>
      <c r="K195" s="6">
        <f>_xlfn.XLOOKUP(D195, products!$A$1:$A$49, products!$D$1:$D$49,,0)</f>
        <v>1</v>
      </c>
      <c r="L195" s="7">
        <f>_xlfn.XLOOKUP(D195, products!$A$1:$A$49, products!$E$1:$E$49,,0)</f>
        <v>14.85</v>
      </c>
      <c r="M195" s="7">
        <f t="shared" ref="M195:M258" si="9">L195*E195</f>
        <v>44.55</v>
      </c>
      <c r="N195" s="3" t="str">
        <f t="shared" ref="N195:N258" si="10">IF(I195="Rob","Robusta",IF(I195="Exc","Excelsa",IF(I195="Lib","Liberica",IF(I195="Ara","Arabica",""))))</f>
        <v>Excelsa</v>
      </c>
      <c r="O195" s="3" t="str">
        <f t="shared" ref="O195:O258" si="11">IF(J195="M", "Medium", IF(J195="L","Lite",IF(J195="D","Dark")))</f>
        <v>Lite</v>
      </c>
    </row>
    <row r="196" spans="1:15" x14ac:dyDescent="0.3">
      <c r="A196" s="2" t="s">
        <v>1584</v>
      </c>
      <c r="B196" s="5">
        <v>44398</v>
      </c>
      <c r="C196" s="2" t="s">
        <v>1585</v>
      </c>
      <c r="D196" s="3" t="s">
        <v>6144</v>
      </c>
      <c r="E196" s="2">
        <v>5</v>
      </c>
      <c r="F196" s="2" t="str">
        <f>_xlfn.XLOOKUP(C196, 'customers'!$A$1:$A$1001, 'customers'!$B$1:$B$1001, ,0)</f>
        <v>Emlynne Laird</v>
      </c>
      <c r="G196" s="2" t="str">
        <f>IF(_xlfn.XLOOKUP(C196, 'customers'!$A$1:$A$1001, 'customers'!$C$1:$C$1001, , 0)=0, "", _xlfn.XLOOKUP(C196, 'customers'!$A$1:$A$1001, 'customers'!$C$1:$C$1001, , 0))</f>
        <v>elaird5e@bing.com</v>
      </c>
      <c r="H196" s="2" t="str">
        <f>_xlfn.XLOOKUP(C196, 'customers'!$A$1:$A$1001, 'customers'!G195:G1195,,0)</f>
        <v>United States</v>
      </c>
      <c r="I196" s="3" t="str">
        <f>_xlfn.XLOOKUP(D196, products!$A$1:$A$49, products!$B$1:$B$49, , 0)</f>
        <v>Exc</v>
      </c>
      <c r="J196" s="3" t="str">
        <f>_xlfn.XLOOKUP(D196, products!$A$1:$A$49, products!$C$1:$C$49,,0)</f>
        <v>D</v>
      </c>
      <c r="K196" s="6">
        <f>_xlfn.XLOOKUP(D196, products!$A$1:$A$49, products!$D$1:$D$49,,0)</f>
        <v>0.5</v>
      </c>
      <c r="L196" s="7">
        <f>_xlfn.XLOOKUP(D196, products!$A$1:$A$49, products!$E$1:$E$49,,0)</f>
        <v>7.29</v>
      </c>
      <c r="M196" s="7">
        <f t="shared" si="9"/>
        <v>36.450000000000003</v>
      </c>
      <c r="N196" s="3" t="str">
        <f t="shared" si="10"/>
        <v>Excelsa</v>
      </c>
      <c r="O196" s="3" t="str">
        <f t="shared" si="11"/>
        <v>Dark</v>
      </c>
    </row>
    <row r="197" spans="1:15" x14ac:dyDescent="0.3">
      <c r="A197" s="2" t="s">
        <v>1590</v>
      </c>
      <c r="B197" s="5">
        <v>43683</v>
      </c>
      <c r="C197" s="2" t="s">
        <v>1591</v>
      </c>
      <c r="D197" s="3" t="s">
        <v>6140</v>
      </c>
      <c r="E197" s="2">
        <v>3</v>
      </c>
      <c r="F197" s="2" t="str">
        <f>_xlfn.XLOOKUP(C197, 'customers'!$A$1:$A$1001, 'customers'!$B$1:$B$1001, ,0)</f>
        <v>Marlena Howsden</v>
      </c>
      <c r="G197" s="2" t="str">
        <f>IF(_xlfn.XLOOKUP(C197, 'customers'!$A$1:$A$1001, 'customers'!$C$1:$C$1001, , 0)=0, "", _xlfn.XLOOKUP(C197, 'customers'!$A$1:$A$1001, 'customers'!$C$1:$C$1001, , 0))</f>
        <v>mhowsden5f@infoseek.co.jp</v>
      </c>
      <c r="H197" s="2" t="str">
        <f>_xlfn.XLOOKUP(C197, 'customers'!$A$1:$A$1001, 'customers'!G196:G1196,,0)</f>
        <v>United States</v>
      </c>
      <c r="I197" s="3" t="str">
        <f>_xlfn.XLOOKUP(D197, products!$A$1:$A$49, products!$B$1:$B$49, , 0)</f>
        <v>Ara</v>
      </c>
      <c r="J197" s="3" t="str">
        <f>_xlfn.XLOOKUP(D197, products!$A$1:$A$49, products!$C$1:$C$49,,0)</f>
        <v>L</v>
      </c>
      <c r="K197" s="6">
        <f>_xlfn.XLOOKUP(D197, products!$A$1:$A$49, products!$D$1:$D$49,,0)</f>
        <v>1</v>
      </c>
      <c r="L197" s="7">
        <f>_xlfn.XLOOKUP(D197, products!$A$1:$A$49, products!$E$1:$E$49,,0)</f>
        <v>12.95</v>
      </c>
      <c r="M197" s="7">
        <f t="shared" si="9"/>
        <v>38.849999999999994</v>
      </c>
      <c r="N197" s="3" t="str">
        <f t="shared" si="10"/>
        <v>Arabica</v>
      </c>
      <c r="O197" s="3" t="str">
        <f t="shared" si="11"/>
        <v>Lite</v>
      </c>
    </row>
    <row r="198" spans="1:15" x14ac:dyDescent="0.3">
      <c r="A198" s="2" t="s">
        <v>1596</v>
      </c>
      <c r="B198" s="5">
        <v>44339</v>
      </c>
      <c r="C198" s="2" t="s">
        <v>1597</v>
      </c>
      <c r="D198" s="3" t="s">
        <v>6176</v>
      </c>
      <c r="E198" s="2">
        <v>6</v>
      </c>
      <c r="F198" s="2" t="str">
        <f>_xlfn.XLOOKUP(C198, 'customers'!$A$1:$A$1001, 'customers'!$B$1:$B$1001, ,0)</f>
        <v>Nealson Cuttler</v>
      </c>
      <c r="G198" s="2" t="str">
        <f>IF(_xlfn.XLOOKUP(C198, 'customers'!$A$1:$A$1001, 'customers'!$C$1:$C$1001, , 0)=0, "", _xlfn.XLOOKUP(C198, 'customers'!$A$1:$A$1001, 'customers'!$C$1:$C$1001, , 0))</f>
        <v>ncuttler5g@parallels.com</v>
      </c>
      <c r="H198" s="2" t="str">
        <f>_xlfn.XLOOKUP(C198, 'customers'!$A$1:$A$1001, 'customers'!G197:G1197,,0)</f>
        <v>United States</v>
      </c>
      <c r="I198" s="3" t="str">
        <f>_xlfn.XLOOKUP(D198, products!$A$1:$A$49, products!$B$1:$B$49, , 0)</f>
        <v>Exc</v>
      </c>
      <c r="J198" s="3" t="str">
        <f>_xlfn.XLOOKUP(D198, products!$A$1:$A$49, products!$C$1:$C$49,,0)</f>
        <v>L</v>
      </c>
      <c r="K198" s="6">
        <f>_xlfn.XLOOKUP(D198, products!$A$1:$A$49, products!$D$1:$D$49,,0)</f>
        <v>0.5</v>
      </c>
      <c r="L198" s="7">
        <f>_xlfn.XLOOKUP(D198, products!$A$1:$A$49, products!$E$1:$E$49,,0)</f>
        <v>8.91</v>
      </c>
      <c r="M198" s="7">
        <f t="shared" si="9"/>
        <v>53.46</v>
      </c>
      <c r="N198" s="3" t="str">
        <f t="shared" si="10"/>
        <v>Excelsa</v>
      </c>
      <c r="O198" s="3" t="str">
        <f t="shared" si="11"/>
        <v>Lite</v>
      </c>
    </row>
    <row r="199" spans="1:15" x14ac:dyDescent="0.3">
      <c r="A199" s="2" t="s">
        <v>1596</v>
      </c>
      <c r="B199" s="5">
        <v>44339</v>
      </c>
      <c r="C199" s="2" t="s">
        <v>1597</v>
      </c>
      <c r="D199" s="3" t="s">
        <v>6165</v>
      </c>
      <c r="E199" s="2">
        <v>2</v>
      </c>
      <c r="F199" s="2" t="str">
        <f>_xlfn.XLOOKUP(C199, 'customers'!$A$1:$A$1001, 'customers'!$B$1:$B$1001, ,0)</f>
        <v>Nealson Cuttler</v>
      </c>
      <c r="G199" s="2" t="str">
        <f>IF(_xlfn.XLOOKUP(C199, 'customers'!$A$1:$A$1001, 'customers'!$C$1:$C$1001, , 0)=0, "", _xlfn.XLOOKUP(C199, 'customers'!$A$1:$A$1001, 'customers'!$C$1:$C$1001, , 0))</f>
        <v>ncuttler5g@parallels.com</v>
      </c>
      <c r="H199" s="2" t="str">
        <f>_xlfn.XLOOKUP(C199, 'customers'!$A$1:$A$1001, 'customers'!G198:G1198,,0)</f>
        <v>United States</v>
      </c>
      <c r="I199" s="3" t="str">
        <f>_xlfn.XLOOKUP(D199, products!$A$1:$A$49, products!$B$1:$B$49, , 0)</f>
        <v>Lib</v>
      </c>
      <c r="J199" s="3" t="str">
        <f>_xlfn.XLOOKUP(D199, products!$A$1:$A$49, products!$C$1:$C$49,,0)</f>
        <v>D</v>
      </c>
      <c r="K199" s="6">
        <f>_xlfn.XLOOKUP(D199, products!$A$1:$A$49, products!$D$1:$D$49,,0)</f>
        <v>2.5</v>
      </c>
      <c r="L199" s="7">
        <f>_xlfn.XLOOKUP(D199, products!$A$1:$A$49, products!$E$1:$E$49,,0)</f>
        <v>29.784999999999997</v>
      </c>
      <c r="M199" s="7">
        <f t="shared" si="9"/>
        <v>59.569999999999993</v>
      </c>
      <c r="N199" s="3" t="str">
        <f t="shared" si="10"/>
        <v>Liberica</v>
      </c>
      <c r="O199" s="3" t="str">
        <f t="shared" si="11"/>
        <v>Dark</v>
      </c>
    </row>
    <row r="200" spans="1:15" x14ac:dyDescent="0.3">
      <c r="A200" s="2" t="s">
        <v>1596</v>
      </c>
      <c r="B200" s="5">
        <v>44339</v>
      </c>
      <c r="C200" s="2" t="s">
        <v>1597</v>
      </c>
      <c r="D200" s="3" t="s">
        <v>6165</v>
      </c>
      <c r="E200" s="2">
        <v>3</v>
      </c>
      <c r="F200" s="2" t="str">
        <f>_xlfn.XLOOKUP(C200, 'customers'!$A$1:$A$1001, 'customers'!$B$1:$B$1001, ,0)</f>
        <v>Nealson Cuttler</v>
      </c>
      <c r="G200" s="2" t="str">
        <f>IF(_xlfn.XLOOKUP(C200, 'customers'!$A$1:$A$1001, 'customers'!$C$1:$C$1001, , 0)=0, "", _xlfn.XLOOKUP(C200, 'customers'!$A$1:$A$1001, 'customers'!$C$1:$C$1001, , 0))</f>
        <v>ncuttler5g@parallels.com</v>
      </c>
      <c r="H200" s="2" t="str">
        <f>_xlfn.XLOOKUP(C200, 'customers'!$A$1:$A$1001, 'customers'!G199:G1199,,0)</f>
        <v>United States</v>
      </c>
      <c r="I200" s="3" t="str">
        <f>_xlfn.XLOOKUP(D200, products!$A$1:$A$49, products!$B$1:$B$49, , 0)</f>
        <v>Lib</v>
      </c>
      <c r="J200" s="3" t="str">
        <f>_xlfn.XLOOKUP(D200, products!$A$1:$A$49, products!$C$1:$C$49,,0)</f>
        <v>D</v>
      </c>
      <c r="K200" s="6">
        <f>_xlfn.XLOOKUP(D200, products!$A$1:$A$49, products!$D$1:$D$49,,0)</f>
        <v>2.5</v>
      </c>
      <c r="L200" s="7">
        <f>_xlfn.XLOOKUP(D200, products!$A$1:$A$49, products!$E$1:$E$49,,0)</f>
        <v>29.784999999999997</v>
      </c>
      <c r="M200" s="7">
        <f t="shared" si="9"/>
        <v>89.35499999999999</v>
      </c>
      <c r="N200" s="3" t="str">
        <f t="shared" si="10"/>
        <v>Liberica</v>
      </c>
      <c r="O200" s="3" t="str">
        <f t="shared" si="11"/>
        <v>Dark</v>
      </c>
    </row>
    <row r="201" spans="1:15" x14ac:dyDescent="0.3">
      <c r="A201" s="2" t="s">
        <v>1596</v>
      </c>
      <c r="B201" s="5">
        <v>44339</v>
      </c>
      <c r="C201" s="2" t="s">
        <v>1597</v>
      </c>
      <c r="D201" s="3" t="s">
        <v>6161</v>
      </c>
      <c r="E201" s="2">
        <v>4</v>
      </c>
      <c r="F201" s="2" t="str">
        <f>_xlfn.XLOOKUP(C201, 'customers'!$A$1:$A$1001, 'customers'!$B$1:$B$1001, ,0)</f>
        <v>Nealson Cuttler</v>
      </c>
      <c r="G201" s="2" t="str">
        <f>IF(_xlfn.XLOOKUP(C201, 'customers'!$A$1:$A$1001, 'customers'!$C$1:$C$1001, , 0)=0, "", _xlfn.XLOOKUP(C201, 'customers'!$A$1:$A$1001, 'customers'!$C$1:$C$1001, , 0))</f>
        <v>ncuttler5g@parallels.com</v>
      </c>
      <c r="H201" s="2" t="str">
        <f>_xlfn.XLOOKUP(C201, 'customers'!$A$1:$A$1001, 'customers'!G200:G1200,,0)</f>
        <v>United States</v>
      </c>
      <c r="I201" s="3" t="str">
        <f>_xlfn.XLOOKUP(D201, products!$A$1:$A$49, products!$B$1:$B$49, , 0)</f>
        <v>Lib</v>
      </c>
      <c r="J201" s="3" t="str">
        <f>_xlfn.XLOOKUP(D201, products!$A$1:$A$49, products!$C$1:$C$49,,0)</f>
        <v>L</v>
      </c>
      <c r="K201" s="6">
        <f>_xlfn.XLOOKUP(D201, products!$A$1:$A$49, products!$D$1:$D$49,,0)</f>
        <v>0.5</v>
      </c>
      <c r="L201" s="7">
        <f>_xlfn.XLOOKUP(D201, products!$A$1:$A$49, products!$E$1:$E$49,,0)</f>
        <v>9.51</v>
      </c>
      <c r="M201" s="7">
        <f t="shared" si="9"/>
        <v>38.04</v>
      </c>
      <c r="N201" s="3" t="str">
        <f t="shared" si="10"/>
        <v>Liberica</v>
      </c>
      <c r="O201" s="3" t="str">
        <f t="shared" si="11"/>
        <v>Lite</v>
      </c>
    </row>
    <row r="202" spans="1:15" x14ac:dyDescent="0.3">
      <c r="A202" s="2" t="s">
        <v>1596</v>
      </c>
      <c r="B202" s="5">
        <v>44339</v>
      </c>
      <c r="C202" s="2" t="s">
        <v>1597</v>
      </c>
      <c r="D202" s="3" t="s">
        <v>6141</v>
      </c>
      <c r="E202" s="2">
        <v>3</v>
      </c>
      <c r="F202" s="2" t="str">
        <f>_xlfn.XLOOKUP(C202, 'customers'!$A$1:$A$1001, 'customers'!$B$1:$B$1001, ,0)</f>
        <v>Nealson Cuttler</v>
      </c>
      <c r="G202" s="2" t="str">
        <f>IF(_xlfn.XLOOKUP(C202, 'customers'!$A$1:$A$1001, 'customers'!$C$1:$C$1001, , 0)=0, "", _xlfn.XLOOKUP(C202, 'customers'!$A$1:$A$1001, 'customers'!$C$1:$C$1001, , 0))</f>
        <v>ncuttler5g@parallels.com</v>
      </c>
      <c r="H202" s="2" t="str">
        <f>_xlfn.XLOOKUP(C202, 'customers'!$A$1:$A$1001, 'customers'!G201:G1201,,0)</f>
        <v>United States</v>
      </c>
      <c r="I202" s="3" t="str">
        <f>_xlfn.XLOOKUP(D202, products!$A$1:$A$49, products!$B$1:$B$49, , 0)</f>
        <v>Exc</v>
      </c>
      <c r="J202" s="3" t="str">
        <f>_xlfn.XLOOKUP(D202, products!$A$1:$A$49, products!$C$1:$C$49,,0)</f>
        <v>M</v>
      </c>
      <c r="K202" s="6">
        <f>_xlfn.XLOOKUP(D202, products!$A$1:$A$49, products!$D$1:$D$49,,0)</f>
        <v>1</v>
      </c>
      <c r="L202" s="7">
        <f>_xlfn.XLOOKUP(D202, products!$A$1:$A$49, products!$E$1:$E$49,,0)</f>
        <v>13.75</v>
      </c>
      <c r="M202" s="7">
        <f t="shared" si="9"/>
        <v>41.25</v>
      </c>
      <c r="N202" s="3" t="str">
        <f t="shared" si="10"/>
        <v>Excelsa</v>
      </c>
      <c r="O202" s="3" t="str">
        <f t="shared" si="11"/>
        <v>Medium</v>
      </c>
    </row>
    <row r="203" spans="1:15" x14ac:dyDescent="0.3">
      <c r="A203" s="2" t="s">
        <v>1621</v>
      </c>
      <c r="B203" s="5">
        <v>44294</v>
      </c>
      <c r="C203" s="2" t="s">
        <v>1622</v>
      </c>
      <c r="D203" s="3" t="s">
        <v>6161</v>
      </c>
      <c r="E203" s="2">
        <v>6</v>
      </c>
      <c r="F203" s="2" t="str">
        <f>_xlfn.XLOOKUP(C203, 'customers'!$A$1:$A$1001, 'customers'!$B$1:$B$1001, ,0)</f>
        <v>Adriana Lazarus</v>
      </c>
      <c r="G203" s="2" t="str">
        <f>IF(_xlfn.XLOOKUP(C203, 'customers'!$A$1:$A$1001, 'customers'!$C$1:$C$1001, , 0)=0, "", _xlfn.XLOOKUP(C203, 'customers'!$A$1:$A$1001, 'customers'!$C$1:$C$1001, , 0))</f>
        <v/>
      </c>
      <c r="H203" s="2" t="str">
        <f>_xlfn.XLOOKUP(C203, 'customers'!$A$1:$A$1001, 'customers'!G202:G1202,,0)</f>
        <v>United States</v>
      </c>
      <c r="I203" s="3" t="str">
        <f>_xlfn.XLOOKUP(D203, products!$A$1:$A$49, products!$B$1:$B$49, , 0)</f>
        <v>Lib</v>
      </c>
      <c r="J203" s="3" t="str">
        <f>_xlfn.XLOOKUP(D203, products!$A$1:$A$49, products!$C$1:$C$49,,0)</f>
        <v>L</v>
      </c>
      <c r="K203" s="6">
        <f>_xlfn.XLOOKUP(D203, products!$A$1:$A$49, products!$D$1:$D$49,,0)</f>
        <v>0.5</v>
      </c>
      <c r="L203" s="7">
        <f>_xlfn.XLOOKUP(D203, products!$A$1:$A$49, products!$E$1:$E$49,,0)</f>
        <v>9.51</v>
      </c>
      <c r="M203" s="7">
        <f t="shared" si="9"/>
        <v>57.06</v>
      </c>
      <c r="N203" s="3" t="str">
        <f t="shared" si="10"/>
        <v>Liberica</v>
      </c>
      <c r="O203" s="3" t="str">
        <f t="shared" si="11"/>
        <v>Lite</v>
      </c>
    </row>
    <row r="204" spans="1:15" x14ac:dyDescent="0.3">
      <c r="A204" s="2" t="s">
        <v>1626</v>
      </c>
      <c r="B204" s="5">
        <v>44486</v>
      </c>
      <c r="C204" s="2" t="s">
        <v>1627</v>
      </c>
      <c r="D204" s="3" t="s">
        <v>6165</v>
      </c>
      <c r="E204" s="2">
        <v>6</v>
      </c>
      <c r="F204" s="2" t="str">
        <f>_xlfn.XLOOKUP(C204, 'customers'!$A$1:$A$1001, 'customers'!$B$1:$B$1001, ,0)</f>
        <v>Tallie felip</v>
      </c>
      <c r="G204" s="2" t="str">
        <f>IF(_xlfn.XLOOKUP(C204, 'customers'!$A$1:$A$1001, 'customers'!$C$1:$C$1001, , 0)=0, "", _xlfn.XLOOKUP(C204, 'customers'!$A$1:$A$1001, 'customers'!$C$1:$C$1001, , 0))</f>
        <v>tfelip5m@typepad.com</v>
      </c>
      <c r="H204" s="2" t="str">
        <f>_xlfn.XLOOKUP(C204, 'customers'!$A$1:$A$1001, 'customers'!G203:G1203,,0)</f>
        <v>Ireland</v>
      </c>
      <c r="I204" s="3" t="str">
        <f>_xlfn.XLOOKUP(D204, products!$A$1:$A$49, products!$B$1:$B$49, , 0)</f>
        <v>Lib</v>
      </c>
      <c r="J204" s="3" t="str">
        <f>_xlfn.XLOOKUP(D204, products!$A$1:$A$49, products!$C$1:$C$49,,0)</f>
        <v>D</v>
      </c>
      <c r="K204" s="6">
        <f>_xlfn.XLOOKUP(D204, products!$A$1:$A$49, products!$D$1:$D$49,,0)</f>
        <v>2.5</v>
      </c>
      <c r="L204" s="7">
        <f>_xlfn.XLOOKUP(D204, products!$A$1:$A$49, products!$E$1:$E$49,,0)</f>
        <v>29.784999999999997</v>
      </c>
      <c r="M204" s="7">
        <f t="shared" si="9"/>
        <v>178.70999999999998</v>
      </c>
      <c r="N204" s="3" t="str">
        <f t="shared" si="10"/>
        <v>Liberica</v>
      </c>
      <c r="O204" s="3" t="str">
        <f t="shared" si="11"/>
        <v>Dark</v>
      </c>
    </row>
    <row r="205" spans="1:15" x14ac:dyDescent="0.3">
      <c r="A205" s="2" t="s">
        <v>1632</v>
      </c>
      <c r="B205" s="5">
        <v>44608</v>
      </c>
      <c r="C205" s="2" t="s">
        <v>1633</v>
      </c>
      <c r="D205" s="3" t="s">
        <v>6145</v>
      </c>
      <c r="E205" s="2">
        <v>1</v>
      </c>
      <c r="F205" s="2" t="str">
        <f>_xlfn.XLOOKUP(C205, 'customers'!$A$1:$A$1001, 'customers'!$B$1:$B$1001, ,0)</f>
        <v>Vanna Le - Count</v>
      </c>
      <c r="G205" s="2" t="str">
        <f>IF(_xlfn.XLOOKUP(C205, 'customers'!$A$1:$A$1001, 'customers'!$C$1:$C$1001, , 0)=0, "", _xlfn.XLOOKUP(C205, 'customers'!$A$1:$A$1001, 'customers'!$C$1:$C$1001, , 0))</f>
        <v>vle5n@disqus.com</v>
      </c>
      <c r="H205" s="2" t="str">
        <f>_xlfn.XLOOKUP(C205, 'customers'!$A$1:$A$1001, 'customers'!G204:G1204,,0)</f>
        <v>United States</v>
      </c>
      <c r="I205" s="3" t="str">
        <f>_xlfn.XLOOKUP(D205, products!$A$1:$A$49, products!$B$1:$B$49, , 0)</f>
        <v>Lib</v>
      </c>
      <c r="J205" s="3" t="str">
        <f>_xlfn.XLOOKUP(D205, products!$A$1:$A$49, products!$C$1:$C$49,,0)</f>
        <v>L</v>
      </c>
      <c r="K205" s="6">
        <f>_xlfn.XLOOKUP(D205, products!$A$1:$A$49, products!$D$1:$D$49,,0)</f>
        <v>0.2</v>
      </c>
      <c r="L205" s="7">
        <f>_xlfn.XLOOKUP(D205, products!$A$1:$A$49, products!$E$1:$E$49,,0)</f>
        <v>4.7549999999999999</v>
      </c>
      <c r="M205" s="7">
        <f t="shared" si="9"/>
        <v>4.7549999999999999</v>
      </c>
      <c r="N205" s="3" t="str">
        <f t="shared" si="10"/>
        <v>Liberica</v>
      </c>
      <c r="O205" s="3" t="str">
        <f t="shared" si="11"/>
        <v>Lite</v>
      </c>
    </row>
    <row r="206" spans="1:15" x14ac:dyDescent="0.3">
      <c r="A206" s="2" t="s">
        <v>1638</v>
      </c>
      <c r="B206" s="5">
        <v>44027</v>
      </c>
      <c r="C206" s="2" t="s">
        <v>1639</v>
      </c>
      <c r="D206" s="3" t="s">
        <v>6141</v>
      </c>
      <c r="E206" s="2">
        <v>6</v>
      </c>
      <c r="F206" s="2" t="str">
        <f>_xlfn.XLOOKUP(C206, 'customers'!$A$1:$A$1001, 'customers'!$B$1:$B$1001, ,0)</f>
        <v>Sarette Ducarel</v>
      </c>
      <c r="G206" s="2" t="str">
        <f>IF(_xlfn.XLOOKUP(C206, 'customers'!$A$1:$A$1001, 'customers'!$C$1:$C$1001, , 0)=0, "", _xlfn.XLOOKUP(C206, 'customers'!$A$1:$A$1001, 'customers'!$C$1:$C$1001, , 0))</f>
        <v/>
      </c>
      <c r="H206" s="2" t="str">
        <f>_xlfn.XLOOKUP(C206, 'customers'!$A$1:$A$1001, 'customers'!G205:G1205,,0)</f>
        <v>United States</v>
      </c>
      <c r="I206" s="3" t="str">
        <f>_xlfn.XLOOKUP(D206, products!$A$1:$A$49, products!$B$1:$B$49, , 0)</f>
        <v>Exc</v>
      </c>
      <c r="J206" s="3" t="str">
        <f>_xlfn.XLOOKUP(D206, products!$A$1:$A$49, products!$C$1:$C$49,,0)</f>
        <v>M</v>
      </c>
      <c r="K206" s="6">
        <f>_xlfn.XLOOKUP(D206, products!$A$1:$A$49, products!$D$1:$D$49,,0)</f>
        <v>1</v>
      </c>
      <c r="L206" s="7">
        <f>_xlfn.XLOOKUP(D206, products!$A$1:$A$49, products!$E$1:$E$49,,0)</f>
        <v>13.75</v>
      </c>
      <c r="M206" s="7">
        <f t="shared" si="9"/>
        <v>82.5</v>
      </c>
      <c r="N206" s="3" t="str">
        <f t="shared" si="10"/>
        <v>Excelsa</v>
      </c>
      <c r="O206" s="3" t="str">
        <f t="shared" si="11"/>
        <v>Medium</v>
      </c>
    </row>
    <row r="207" spans="1:15" x14ac:dyDescent="0.3">
      <c r="A207" s="2" t="s">
        <v>1643</v>
      </c>
      <c r="B207" s="5">
        <v>43883</v>
      </c>
      <c r="C207" s="2" t="s">
        <v>1644</v>
      </c>
      <c r="D207" s="3" t="s">
        <v>6163</v>
      </c>
      <c r="E207" s="2">
        <v>3</v>
      </c>
      <c r="F207" s="2" t="str">
        <f>_xlfn.XLOOKUP(C207, 'customers'!$A$1:$A$1001, 'customers'!$B$1:$B$1001, ,0)</f>
        <v>Kendra Glison</v>
      </c>
      <c r="G207" s="2" t="str">
        <f>IF(_xlfn.XLOOKUP(C207, 'customers'!$A$1:$A$1001, 'customers'!$C$1:$C$1001, , 0)=0, "", _xlfn.XLOOKUP(C207, 'customers'!$A$1:$A$1001, 'customers'!$C$1:$C$1001, , 0))</f>
        <v/>
      </c>
      <c r="H207" s="2" t="str">
        <f>_xlfn.XLOOKUP(C207, 'customers'!$A$1:$A$1001, 'customers'!G206:G1206,,0)</f>
        <v>United States</v>
      </c>
      <c r="I207" s="3" t="str">
        <f>_xlfn.XLOOKUP(D207, products!$A$1:$A$49, products!$B$1:$B$49, , 0)</f>
        <v>Rob</v>
      </c>
      <c r="J207" s="3" t="str">
        <f>_xlfn.XLOOKUP(D207, products!$A$1:$A$49, products!$C$1:$C$49,,0)</f>
        <v>D</v>
      </c>
      <c r="K207" s="6">
        <f>_xlfn.XLOOKUP(D207, products!$A$1:$A$49, products!$D$1:$D$49,,0)</f>
        <v>0.2</v>
      </c>
      <c r="L207" s="7">
        <f>_xlfn.XLOOKUP(D207, products!$A$1:$A$49, products!$E$1:$E$49,,0)</f>
        <v>2.6849999999999996</v>
      </c>
      <c r="M207" s="7">
        <f t="shared" si="9"/>
        <v>8.0549999999999997</v>
      </c>
      <c r="N207" s="3" t="str">
        <f t="shared" si="10"/>
        <v>Robusta</v>
      </c>
      <c r="O207" s="3" t="str">
        <f t="shared" si="11"/>
        <v>Dark</v>
      </c>
    </row>
    <row r="208" spans="1:15" x14ac:dyDescent="0.3">
      <c r="A208" s="2" t="s">
        <v>1648</v>
      </c>
      <c r="B208" s="5">
        <v>44211</v>
      </c>
      <c r="C208" s="2" t="s">
        <v>1649</v>
      </c>
      <c r="D208" s="3" t="s">
        <v>6155</v>
      </c>
      <c r="E208" s="2">
        <v>2</v>
      </c>
      <c r="F208" s="2" t="str">
        <f>_xlfn.XLOOKUP(C208, 'customers'!$A$1:$A$1001, 'customers'!$B$1:$B$1001, ,0)</f>
        <v>Nertie Poolman</v>
      </c>
      <c r="G208" s="2" t="str">
        <f>IF(_xlfn.XLOOKUP(C208, 'customers'!$A$1:$A$1001, 'customers'!$C$1:$C$1001, , 0)=0, "", _xlfn.XLOOKUP(C208, 'customers'!$A$1:$A$1001, 'customers'!$C$1:$C$1001, , 0))</f>
        <v>npoolman5q@howstuffworks.com</v>
      </c>
      <c r="H208" s="2" t="str">
        <f>_xlfn.XLOOKUP(C208, 'customers'!$A$1:$A$1001, 'customers'!G207:G1207,,0)</f>
        <v>United States</v>
      </c>
      <c r="I208" s="3" t="str">
        <f>_xlfn.XLOOKUP(D208, products!$A$1:$A$49, products!$B$1:$B$49, , 0)</f>
        <v>Ara</v>
      </c>
      <c r="J208" s="3" t="str">
        <f>_xlfn.XLOOKUP(D208, products!$A$1:$A$49, products!$C$1:$C$49,,0)</f>
        <v>M</v>
      </c>
      <c r="K208" s="6">
        <f>_xlfn.XLOOKUP(D208, products!$A$1:$A$49, products!$D$1:$D$49,,0)</f>
        <v>1</v>
      </c>
      <c r="L208" s="7">
        <f>_xlfn.XLOOKUP(D208, products!$A$1:$A$49, products!$E$1:$E$49,,0)</f>
        <v>11.25</v>
      </c>
      <c r="M208" s="7">
        <f t="shared" si="9"/>
        <v>22.5</v>
      </c>
      <c r="N208" s="3" t="str">
        <f t="shared" si="10"/>
        <v>Arabica</v>
      </c>
      <c r="O208" s="3" t="str">
        <f t="shared" si="11"/>
        <v>Medium</v>
      </c>
    </row>
    <row r="209" spans="1:15" x14ac:dyDescent="0.3">
      <c r="A209" s="2" t="s">
        <v>1653</v>
      </c>
      <c r="B209" s="5">
        <v>44207</v>
      </c>
      <c r="C209" s="2" t="s">
        <v>1654</v>
      </c>
      <c r="D209" s="3" t="s">
        <v>6157</v>
      </c>
      <c r="E209" s="2">
        <v>6</v>
      </c>
      <c r="F209" s="2" t="str">
        <f>_xlfn.XLOOKUP(C209, 'customers'!$A$1:$A$1001, 'customers'!$B$1:$B$1001, ,0)</f>
        <v>Orbadiah Duny</v>
      </c>
      <c r="G209" s="2" t="str">
        <f>IF(_xlfn.XLOOKUP(C209, 'customers'!$A$1:$A$1001, 'customers'!$C$1:$C$1001, , 0)=0, "", _xlfn.XLOOKUP(C209, 'customers'!$A$1:$A$1001, 'customers'!$C$1:$C$1001, , 0))</f>
        <v>oduny5r@constantcontact.com</v>
      </c>
      <c r="H209" s="2" t="str">
        <f>_xlfn.XLOOKUP(C209, 'customers'!$A$1:$A$1001, 'customers'!G208:G1208,,0)</f>
        <v>United States</v>
      </c>
      <c r="I209" s="3" t="str">
        <f>_xlfn.XLOOKUP(D209, products!$A$1:$A$49, products!$B$1:$B$49, , 0)</f>
        <v>Ara</v>
      </c>
      <c r="J209" s="3" t="str">
        <f>_xlfn.XLOOKUP(D209, products!$A$1:$A$49, products!$C$1:$C$49,,0)</f>
        <v>M</v>
      </c>
      <c r="K209" s="6">
        <f>_xlfn.XLOOKUP(D209, products!$A$1:$A$49, products!$D$1:$D$49,,0)</f>
        <v>0.5</v>
      </c>
      <c r="L209" s="7">
        <f>_xlfn.XLOOKUP(D209, products!$A$1:$A$49, products!$E$1:$E$49,,0)</f>
        <v>6.75</v>
      </c>
      <c r="M209" s="7">
        <f t="shared" si="9"/>
        <v>40.5</v>
      </c>
      <c r="N209" s="3" t="str">
        <f t="shared" si="10"/>
        <v>Arabica</v>
      </c>
      <c r="O209" s="3" t="str">
        <f t="shared" si="11"/>
        <v>Medium</v>
      </c>
    </row>
    <row r="210" spans="1:15" x14ac:dyDescent="0.3">
      <c r="A210" s="2" t="s">
        <v>1659</v>
      </c>
      <c r="B210" s="5">
        <v>44659</v>
      </c>
      <c r="C210" s="2" t="s">
        <v>1660</v>
      </c>
      <c r="D210" s="3" t="s">
        <v>6144</v>
      </c>
      <c r="E210" s="2">
        <v>4</v>
      </c>
      <c r="F210" s="2" t="str">
        <f>_xlfn.XLOOKUP(C210, 'customers'!$A$1:$A$1001, 'customers'!$B$1:$B$1001, ,0)</f>
        <v>Constance Halfhide</v>
      </c>
      <c r="G210" s="2" t="str">
        <f>IF(_xlfn.XLOOKUP(C210, 'customers'!$A$1:$A$1001, 'customers'!$C$1:$C$1001, , 0)=0, "", _xlfn.XLOOKUP(C210, 'customers'!$A$1:$A$1001, 'customers'!$C$1:$C$1001, , 0))</f>
        <v>chalfhide5s@google.ru</v>
      </c>
      <c r="H210" s="2" t="str">
        <f>_xlfn.XLOOKUP(C210, 'customers'!$A$1:$A$1001, 'customers'!G209:G1209,,0)</f>
        <v>United States</v>
      </c>
      <c r="I210" s="3" t="str">
        <f>_xlfn.XLOOKUP(D210, products!$A$1:$A$49, products!$B$1:$B$49, , 0)</f>
        <v>Exc</v>
      </c>
      <c r="J210" s="3" t="str">
        <f>_xlfn.XLOOKUP(D210, products!$A$1:$A$49, products!$C$1:$C$49,,0)</f>
        <v>D</v>
      </c>
      <c r="K210" s="6">
        <f>_xlfn.XLOOKUP(D210, products!$A$1:$A$49, products!$D$1:$D$49,,0)</f>
        <v>0.5</v>
      </c>
      <c r="L210" s="7">
        <f>_xlfn.XLOOKUP(D210, products!$A$1:$A$49, products!$E$1:$E$49,,0)</f>
        <v>7.29</v>
      </c>
      <c r="M210" s="7">
        <f t="shared" si="9"/>
        <v>29.16</v>
      </c>
      <c r="N210" s="3" t="str">
        <f t="shared" si="10"/>
        <v>Excelsa</v>
      </c>
      <c r="O210" s="3" t="str">
        <f t="shared" si="11"/>
        <v>Dark</v>
      </c>
    </row>
    <row r="211" spans="1:15" x14ac:dyDescent="0.3">
      <c r="A211" s="2" t="s">
        <v>1665</v>
      </c>
      <c r="B211" s="5">
        <v>44105</v>
      </c>
      <c r="C211" s="2" t="s">
        <v>1666</v>
      </c>
      <c r="D211" s="3" t="s">
        <v>6157</v>
      </c>
      <c r="E211" s="2">
        <v>1</v>
      </c>
      <c r="F211" s="2" t="str">
        <f>_xlfn.XLOOKUP(C211, 'customers'!$A$1:$A$1001, 'customers'!$B$1:$B$1001, ,0)</f>
        <v>Fransisco Malecky</v>
      </c>
      <c r="G211" s="2" t="str">
        <f>IF(_xlfn.XLOOKUP(C211, 'customers'!$A$1:$A$1001, 'customers'!$C$1:$C$1001, , 0)=0, "", _xlfn.XLOOKUP(C211, 'customers'!$A$1:$A$1001, 'customers'!$C$1:$C$1001, , 0))</f>
        <v>fmalecky5t@list-manage.com</v>
      </c>
      <c r="H211" s="2" t="str">
        <f>_xlfn.XLOOKUP(C211, 'customers'!$A$1:$A$1001, 'customers'!G210:G1210,,0)</f>
        <v>United States</v>
      </c>
      <c r="I211" s="3" t="str">
        <f>_xlfn.XLOOKUP(D211, products!$A$1:$A$49, products!$B$1:$B$49, , 0)</f>
        <v>Ara</v>
      </c>
      <c r="J211" s="3" t="str">
        <f>_xlfn.XLOOKUP(D211, products!$A$1:$A$49, products!$C$1:$C$49,,0)</f>
        <v>M</v>
      </c>
      <c r="K211" s="6">
        <f>_xlfn.XLOOKUP(D211, products!$A$1:$A$49, products!$D$1:$D$49,,0)</f>
        <v>0.5</v>
      </c>
      <c r="L211" s="7">
        <f>_xlfn.XLOOKUP(D211, products!$A$1:$A$49, products!$E$1:$E$49,,0)</f>
        <v>6.75</v>
      </c>
      <c r="M211" s="7">
        <f t="shared" si="9"/>
        <v>6.75</v>
      </c>
      <c r="N211" s="3" t="str">
        <f t="shared" si="10"/>
        <v>Arabica</v>
      </c>
      <c r="O211" s="3" t="str">
        <f t="shared" si="11"/>
        <v>Medium</v>
      </c>
    </row>
    <row r="212" spans="1:15" x14ac:dyDescent="0.3">
      <c r="A212" s="2" t="s">
        <v>1671</v>
      </c>
      <c r="B212" s="5">
        <v>43766</v>
      </c>
      <c r="C212" s="2" t="s">
        <v>1672</v>
      </c>
      <c r="D212" s="3" t="s">
        <v>6143</v>
      </c>
      <c r="E212" s="2">
        <v>4</v>
      </c>
      <c r="F212" s="2" t="str">
        <f>_xlfn.XLOOKUP(C212, 'customers'!$A$1:$A$1001, 'customers'!$B$1:$B$1001, ,0)</f>
        <v>Anselma Attwater</v>
      </c>
      <c r="G212" s="2" t="str">
        <f>IF(_xlfn.XLOOKUP(C212, 'customers'!$A$1:$A$1001, 'customers'!$C$1:$C$1001, , 0)=0, "", _xlfn.XLOOKUP(C212, 'customers'!$A$1:$A$1001, 'customers'!$C$1:$C$1001, , 0))</f>
        <v>aattwater5u@wikia.com</v>
      </c>
      <c r="H212" s="2" t="str">
        <f>_xlfn.XLOOKUP(C212, 'customers'!$A$1:$A$1001, 'customers'!G211:G1211,,0)</f>
        <v>United States</v>
      </c>
      <c r="I212" s="3" t="str">
        <f>_xlfn.XLOOKUP(D212, products!$A$1:$A$49, products!$B$1:$B$49, , 0)</f>
        <v>Lib</v>
      </c>
      <c r="J212" s="3" t="str">
        <f>_xlfn.XLOOKUP(D212, products!$A$1:$A$49, products!$C$1:$C$49,,0)</f>
        <v>D</v>
      </c>
      <c r="K212" s="6">
        <f>_xlfn.XLOOKUP(D212, products!$A$1:$A$49, products!$D$1:$D$49,,0)</f>
        <v>1</v>
      </c>
      <c r="L212" s="7">
        <f>_xlfn.XLOOKUP(D212, products!$A$1:$A$49, products!$E$1:$E$49,,0)</f>
        <v>12.95</v>
      </c>
      <c r="M212" s="7">
        <f t="shared" si="9"/>
        <v>51.8</v>
      </c>
      <c r="N212" s="3" t="str">
        <f t="shared" si="10"/>
        <v>Liberica</v>
      </c>
      <c r="O212" s="3" t="str">
        <f t="shared" si="11"/>
        <v>Dark</v>
      </c>
    </row>
    <row r="213" spans="1:15" x14ac:dyDescent="0.3">
      <c r="A213" s="2" t="s">
        <v>1677</v>
      </c>
      <c r="B213" s="5">
        <v>44283</v>
      </c>
      <c r="C213" s="2" t="s">
        <v>1678</v>
      </c>
      <c r="D213" s="3" t="s">
        <v>6176</v>
      </c>
      <c r="E213" s="2">
        <v>6</v>
      </c>
      <c r="F213" s="2" t="str">
        <f>_xlfn.XLOOKUP(C213, 'customers'!$A$1:$A$1001, 'customers'!$B$1:$B$1001, ,0)</f>
        <v>Minette Whellans</v>
      </c>
      <c r="G213" s="2" t="str">
        <f>IF(_xlfn.XLOOKUP(C213, 'customers'!$A$1:$A$1001, 'customers'!$C$1:$C$1001, , 0)=0, "", _xlfn.XLOOKUP(C213, 'customers'!$A$1:$A$1001, 'customers'!$C$1:$C$1001, , 0))</f>
        <v>mwhellans5v@mapquest.com</v>
      </c>
      <c r="H213" s="2" t="str">
        <f>_xlfn.XLOOKUP(C213, 'customers'!$A$1:$A$1001, 'customers'!G212:G1212,,0)</f>
        <v>United States</v>
      </c>
      <c r="I213" s="3" t="str">
        <f>_xlfn.XLOOKUP(D213, products!$A$1:$A$49, products!$B$1:$B$49, , 0)</f>
        <v>Exc</v>
      </c>
      <c r="J213" s="3" t="str">
        <f>_xlfn.XLOOKUP(D213, products!$A$1:$A$49, products!$C$1:$C$49,,0)</f>
        <v>L</v>
      </c>
      <c r="K213" s="6">
        <f>_xlfn.XLOOKUP(D213, products!$A$1:$A$49, products!$D$1:$D$49,,0)</f>
        <v>0.5</v>
      </c>
      <c r="L213" s="7">
        <f>_xlfn.XLOOKUP(D213, products!$A$1:$A$49, products!$E$1:$E$49,,0)</f>
        <v>8.91</v>
      </c>
      <c r="M213" s="7">
        <f t="shared" si="9"/>
        <v>53.46</v>
      </c>
      <c r="N213" s="3" t="str">
        <f t="shared" si="10"/>
        <v>Excelsa</v>
      </c>
      <c r="O213" s="3" t="str">
        <f t="shared" si="11"/>
        <v>Lite</v>
      </c>
    </row>
    <row r="214" spans="1:15" x14ac:dyDescent="0.3">
      <c r="A214" s="2" t="s">
        <v>1682</v>
      </c>
      <c r="B214" s="5">
        <v>43921</v>
      </c>
      <c r="C214" s="2" t="s">
        <v>1683</v>
      </c>
      <c r="D214" s="3" t="s">
        <v>6153</v>
      </c>
      <c r="E214" s="2">
        <v>4</v>
      </c>
      <c r="F214" s="2" t="str">
        <f>_xlfn.XLOOKUP(C214, 'customers'!$A$1:$A$1001, 'customers'!$B$1:$B$1001, ,0)</f>
        <v>Dael Camilletti</v>
      </c>
      <c r="G214" s="2" t="str">
        <f>IF(_xlfn.XLOOKUP(C214, 'customers'!$A$1:$A$1001, 'customers'!$C$1:$C$1001, , 0)=0, "", _xlfn.XLOOKUP(C214, 'customers'!$A$1:$A$1001, 'customers'!$C$1:$C$1001, , 0))</f>
        <v>dcamilletti5w@businesswire.com</v>
      </c>
      <c r="H214" s="2" t="str">
        <f>_xlfn.XLOOKUP(C214, 'customers'!$A$1:$A$1001, 'customers'!G213:G1213,,0)</f>
        <v>United States</v>
      </c>
      <c r="I214" s="3" t="str">
        <f>_xlfn.XLOOKUP(D214, products!$A$1:$A$49, products!$B$1:$B$49, , 0)</f>
        <v>Exc</v>
      </c>
      <c r="J214" s="3" t="str">
        <f>_xlfn.XLOOKUP(D214, products!$A$1:$A$49, products!$C$1:$C$49,,0)</f>
        <v>D</v>
      </c>
      <c r="K214" s="6">
        <f>_xlfn.XLOOKUP(D214, products!$A$1:$A$49, products!$D$1:$D$49,,0)</f>
        <v>0.2</v>
      </c>
      <c r="L214" s="7">
        <f>_xlfn.XLOOKUP(D214, products!$A$1:$A$49, products!$E$1:$E$49,,0)</f>
        <v>3.645</v>
      </c>
      <c r="M214" s="7">
        <f t="shared" si="9"/>
        <v>14.58</v>
      </c>
      <c r="N214" s="3" t="str">
        <f t="shared" si="10"/>
        <v>Excelsa</v>
      </c>
      <c r="O214" s="3" t="str">
        <f t="shared" si="11"/>
        <v>Dark</v>
      </c>
    </row>
    <row r="215" spans="1:15" x14ac:dyDescent="0.3">
      <c r="A215" s="2" t="s">
        <v>1688</v>
      </c>
      <c r="B215" s="5">
        <v>44646</v>
      </c>
      <c r="C215" s="2" t="s">
        <v>1689</v>
      </c>
      <c r="D215" s="3" t="s">
        <v>6149</v>
      </c>
      <c r="E215" s="2">
        <v>1</v>
      </c>
      <c r="F215" s="2" t="str">
        <f>_xlfn.XLOOKUP(C215, 'customers'!$A$1:$A$1001, 'customers'!$B$1:$B$1001, ,0)</f>
        <v>Emiline Galgey</v>
      </c>
      <c r="G215" s="2" t="str">
        <f>IF(_xlfn.XLOOKUP(C215, 'customers'!$A$1:$A$1001, 'customers'!$C$1:$C$1001, , 0)=0, "", _xlfn.XLOOKUP(C215, 'customers'!$A$1:$A$1001, 'customers'!$C$1:$C$1001, , 0))</f>
        <v>egalgey5x@wufoo.com</v>
      </c>
      <c r="H215" s="2" t="str">
        <f>_xlfn.XLOOKUP(C215, 'customers'!$A$1:$A$1001, 'customers'!G214:G1214,,0)</f>
        <v>Ireland</v>
      </c>
      <c r="I215" s="3" t="str">
        <f>_xlfn.XLOOKUP(D215, products!$A$1:$A$49, products!$B$1:$B$49, , 0)</f>
        <v>Rob</v>
      </c>
      <c r="J215" s="3" t="str">
        <f>_xlfn.XLOOKUP(D215, products!$A$1:$A$49, products!$C$1:$C$49,,0)</f>
        <v>D</v>
      </c>
      <c r="K215" s="6">
        <f>_xlfn.XLOOKUP(D215, products!$A$1:$A$49, products!$D$1:$D$49,,0)</f>
        <v>2.5</v>
      </c>
      <c r="L215" s="7">
        <f>_xlfn.XLOOKUP(D215, products!$A$1:$A$49, products!$E$1:$E$49,,0)</f>
        <v>20.584999999999997</v>
      </c>
      <c r="M215" s="7">
        <f t="shared" si="9"/>
        <v>20.584999999999997</v>
      </c>
      <c r="N215" s="3" t="str">
        <f t="shared" si="10"/>
        <v>Robusta</v>
      </c>
      <c r="O215" s="3" t="str">
        <f t="shared" si="11"/>
        <v>Dark</v>
      </c>
    </row>
    <row r="216" spans="1:15" x14ac:dyDescent="0.3">
      <c r="A216" s="2" t="s">
        <v>1694</v>
      </c>
      <c r="B216" s="5">
        <v>43775</v>
      </c>
      <c r="C216" s="2" t="s">
        <v>1695</v>
      </c>
      <c r="D216" s="3" t="s">
        <v>6170</v>
      </c>
      <c r="E216" s="2">
        <v>2</v>
      </c>
      <c r="F216" s="2" t="str">
        <f>_xlfn.XLOOKUP(C216, 'customers'!$A$1:$A$1001, 'customers'!$B$1:$B$1001, ,0)</f>
        <v>Murdock Hame</v>
      </c>
      <c r="G216" s="2" t="str">
        <f>IF(_xlfn.XLOOKUP(C216, 'customers'!$A$1:$A$1001, 'customers'!$C$1:$C$1001, , 0)=0, "", _xlfn.XLOOKUP(C216, 'customers'!$A$1:$A$1001, 'customers'!$C$1:$C$1001, , 0))</f>
        <v>mhame5y@newsvine.com</v>
      </c>
      <c r="H216" s="2" t="str">
        <f>_xlfn.XLOOKUP(C216, 'customers'!$A$1:$A$1001, 'customers'!G215:G1215,,0)</f>
        <v>United States</v>
      </c>
      <c r="I216" s="3" t="str">
        <f>_xlfn.XLOOKUP(D216, products!$A$1:$A$49, products!$B$1:$B$49, , 0)</f>
        <v>Lib</v>
      </c>
      <c r="J216" s="3" t="str">
        <f>_xlfn.XLOOKUP(D216, products!$A$1:$A$49, products!$C$1:$C$49,,0)</f>
        <v>L</v>
      </c>
      <c r="K216" s="6">
        <f>_xlfn.XLOOKUP(D216, products!$A$1:$A$49, products!$D$1:$D$49,,0)</f>
        <v>1</v>
      </c>
      <c r="L216" s="7">
        <f>_xlfn.XLOOKUP(D216, products!$A$1:$A$49, products!$E$1:$E$49,,0)</f>
        <v>15.85</v>
      </c>
      <c r="M216" s="7">
        <f t="shared" si="9"/>
        <v>31.7</v>
      </c>
      <c r="N216" s="3" t="str">
        <f t="shared" si="10"/>
        <v>Liberica</v>
      </c>
      <c r="O216" s="3" t="str">
        <f t="shared" si="11"/>
        <v>Lite</v>
      </c>
    </row>
    <row r="217" spans="1:15" x14ac:dyDescent="0.3">
      <c r="A217" s="2" t="s">
        <v>1701</v>
      </c>
      <c r="B217" s="5">
        <v>43829</v>
      </c>
      <c r="C217" s="2" t="s">
        <v>1702</v>
      </c>
      <c r="D217" s="3" t="s">
        <v>6150</v>
      </c>
      <c r="E217" s="2">
        <v>6</v>
      </c>
      <c r="F217" s="2" t="str">
        <f>_xlfn.XLOOKUP(C217, 'customers'!$A$1:$A$1001, 'customers'!$B$1:$B$1001, ,0)</f>
        <v>Ilka Gurnee</v>
      </c>
      <c r="G217" s="2" t="str">
        <f>IF(_xlfn.XLOOKUP(C217, 'customers'!$A$1:$A$1001, 'customers'!$C$1:$C$1001, , 0)=0, "", _xlfn.XLOOKUP(C217, 'customers'!$A$1:$A$1001, 'customers'!$C$1:$C$1001, , 0))</f>
        <v>igurnee5z@usnews.com</v>
      </c>
      <c r="H217" s="2" t="str">
        <f>_xlfn.XLOOKUP(C217, 'customers'!$A$1:$A$1001, 'customers'!G216:G1216,,0)</f>
        <v>United States</v>
      </c>
      <c r="I217" s="3" t="str">
        <f>_xlfn.XLOOKUP(D217, products!$A$1:$A$49, products!$B$1:$B$49, , 0)</f>
        <v>Lib</v>
      </c>
      <c r="J217" s="3" t="str">
        <f>_xlfn.XLOOKUP(D217, products!$A$1:$A$49, products!$C$1:$C$49,,0)</f>
        <v>D</v>
      </c>
      <c r="K217" s="6">
        <f>_xlfn.XLOOKUP(D217, products!$A$1:$A$49, products!$D$1:$D$49,,0)</f>
        <v>0.2</v>
      </c>
      <c r="L217" s="7">
        <f>_xlfn.XLOOKUP(D217, products!$A$1:$A$49, products!$E$1:$E$49,,0)</f>
        <v>3.8849999999999998</v>
      </c>
      <c r="M217" s="7">
        <f t="shared" si="9"/>
        <v>23.31</v>
      </c>
      <c r="N217" s="3" t="str">
        <f t="shared" si="10"/>
        <v>Liberica</v>
      </c>
      <c r="O217" s="3" t="str">
        <f t="shared" si="11"/>
        <v>Dark</v>
      </c>
    </row>
    <row r="218" spans="1:15" x14ac:dyDescent="0.3">
      <c r="A218" s="2" t="s">
        <v>1707</v>
      </c>
      <c r="B218" s="5">
        <v>44470</v>
      </c>
      <c r="C218" s="2" t="s">
        <v>1708</v>
      </c>
      <c r="D218" s="3" t="s">
        <v>6162</v>
      </c>
      <c r="E218" s="2">
        <v>4</v>
      </c>
      <c r="F218" s="2" t="str">
        <f>_xlfn.XLOOKUP(C218, 'customers'!$A$1:$A$1001, 'customers'!$B$1:$B$1001, ,0)</f>
        <v>Alfy Snowding</v>
      </c>
      <c r="G218" s="2" t="str">
        <f>IF(_xlfn.XLOOKUP(C218, 'customers'!$A$1:$A$1001, 'customers'!$C$1:$C$1001, , 0)=0, "", _xlfn.XLOOKUP(C218, 'customers'!$A$1:$A$1001, 'customers'!$C$1:$C$1001, , 0))</f>
        <v>asnowding60@comsenz.com</v>
      </c>
      <c r="H218" s="2" t="str">
        <f>_xlfn.XLOOKUP(C218, 'customers'!$A$1:$A$1001, 'customers'!G217:G1217,,0)</f>
        <v>United States</v>
      </c>
      <c r="I218" s="3" t="str">
        <f>_xlfn.XLOOKUP(D218, products!$A$1:$A$49, products!$B$1:$B$49, , 0)</f>
        <v>Lib</v>
      </c>
      <c r="J218" s="3" t="str">
        <f>_xlfn.XLOOKUP(D218, products!$A$1:$A$49, products!$C$1:$C$49,,0)</f>
        <v>M</v>
      </c>
      <c r="K218" s="6">
        <f>_xlfn.XLOOKUP(D218, products!$A$1:$A$49, products!$D$1:$D$49,,0)</f>
        <v>1</v>
      </c>
      <c r="L218" s="7">
        <f>_xlfn.XLOOKUP(D218, products!$A$1:$A$49, products!$E$1:$E$49,,0)</f>
        <v>14.55</v>
      </c>
      <c r="M218" s="7">
        <f t="shared" si="9"/>
        <v>58.2</v>
      </c>
      <c r="N218" s="3" t="str">
        <f t="shared" si="10"/>
        <v>Liberica</v>
      </c>
      <c r="O218" s="3" t="str">
        <f t="shared" si="11"/>
        <v>Medium</v>
      </c>
    </row>
    <row r="219" spans="1:15" x14ac:dyDescent="0.3">
      <c r="A219" s="2" t="s">
        <v>1713</v>
      </c>
      <c r="B219" s="5">
        <v>44174</v>
      </c>
      <c r="C219" s="2" t="s">
        <v>1714</v>
      </c>
      <c r="D219" s="3" t="s">
        <v>6176</v>
      </c>
      <c r="E219" s="2">
        <v>4</v>
      </c>
      <c r="F219" s="2" t="str">
        <f>_xlfn.XLOOKUP(C219, 'customers'!$A$1:$A$1001, 'customers'!$B$1:$B$1001, ,0)</f>
        <v>Godfry Poinsett</v>
      </c>
      <c r="G219" s="2" t="str">
        <f>IF(_xlfn.XLOOKUP(C219, 'customers'!$A$1:$A$1001, 'customers'!$C$1:$C$1001, , 0)=0, "", _xlfn.XLOOKUP(C219, 'customers'!$A$1:$A$1001, 'customers'!$C$1:$C$1001, , 0))</f>
        <v>gpoinsett61@berkeley.edu</v>
      </c>
      <c r="H219" s="2" t="str">
        <f>_xlfn.XLOOKUP(C219, 'customers'!$A$1:$A$1001, 'customers'!G218:G1218,,0)</f>
        <v>United States</v>
      </c>
      <c r="I219" s="3" t="str">
        <f>_xlfn.XLOOKUP(D219, products!$A$1:$A$49, products!$B$1:$B$49, , 0)</f>
        <v>Exc</v>
      </c>
      <c r="J219" s="3" t="str">
        <f>_xlfn.XLOOKUP(D219, products!$A$1:$A$49, products!$C$1:$C$49,,0)</f>
        <v>L</v>
      </c>
      <c r="K219" s="6">
        <f>_xlfn.XLOOKUP(D219, products!$A$1:$A$49, products!$D$1:$D$49,,0)</f>
        <v>0.5</v>
      </c>
      <c r="L219" s="7">
        <f>_xlfn.XLOOKUP(D219, products!$A$1:$A$49, products!$E$1:$E$49,,0)</f>
        <v>8.91</v>
      </c>
      <c r="M219" s="7">
        <f t="shared" si="9"/>
        <v>35.64</v>
      </c>
      <c r="N219" s="3" t="str">
        <f t="shared" si="10"/>
        <v>Excelsa</v>
      </c>
      <c r="O219" s="3" t="str">
        <f t="shared" si="11"/>
        <v>Lite</v>
      </c>
    </row>
    <row r="220" spans="1:15" x14ac:dyDescent="0.3">
      <c r="A220" s="2" t="s">
        <v>1719</v>
      </c>
      <c r="B220" s="5">
        <v>44317</v>
      </c>
      <c r="C220" s="2" t="s">
        <v>1720</v>
      </c>
      <c r="D220" s="3" t="s">
        <v>6155</v>
      </c>
      <c r="E220" s="2">
        <v>5</v>
      </c>
      <c r="F220" s="2" t="str">
        <f>_xlfn.XLOOKUP(C220, 'customers'!$A$1:$A$1001, 'customers'!$B$1:$B$1001, ,0)</f>
        <v>Rem Furman</v>
      </c>
      <c r="G220" s="2" t="str">
        <f>IF(_xlfn.XLOOKUP(C220, 'customers'!$A$1:$A$1001, 'customers'!$C$1:$C$1001, , 0)=0, "", _xlfn.XLOOKUP(C220, 'customers'!$A$1:$A$1001, 'customers'!$C$1:$C$1001, , 0))</f>
        <v>rfurman62@t.co</v>
      </c>
      <c r="H220" s="2" t="str">
        <f>_xlfn.XLOOKUP(C220, 'customers'!$A$1:$A$1001, 'customers'!G219:G1219,,0)</f>
        <v>United States</v>
      </c>
      <c r="I220" s="3" t="str">
        <f>_xlfn.XLOOKUP(D220, products!$A$1:$A$49, products!$B$1:$B$49, , 0)</f>
        <v>Ara</v>
      </c>
      <c r="J220" s="3" t="str">
        <f>_xlfn.XLOOKUP(D220, products!$A$1:$A$49, products!$C$1:$C$49,,0)</f>
        <v>M</v>
      </c>
      <c r="K220" s="6">
        <f>_xlfn.XLOOKUP(D220, products!$A$1:$A$49, products!$D$1:$D$49,,0)</f>
        <v>1</v>
      </c>
      <c r="L220" s="7">
        <f>_xlfn.XLOOKUP(D220, products!$A$1:$A$49, products!$E$1:$E$49,,0)</f>
        <v>11.25</v>
      </c>
      <c r="M220" s="7">
        <f t="shared" si="9"/>
        <v>56.25</v>
      </c>
      <c r="N220" s="3" t="str">
        <f t="shared" si="10"/>
        <v>Arabica</v>
      </c>
      <c r="O220" s="3" t="str">
        <f t="shared" si="11"/>
        <v>Medium</v>
      </c>
    </row>
    <row r="221" spans="1:15" x14ac:dyDescent="0.3">
      <c r="A221" s="2" t="s">
        <v>1725</v>
      </c>
      <c r="B221" s="5">
        <v>44777</v>
      </c>
      <c r="C221" s="2" t="s">
        <v>1726</v>
      </c>
      <c r="D221" s="3" t="s">
        <v>6178</v>
      </c>
      <c r="E221" s="2">
        <v>3</v>
      </c>
      <c r="F221" s="2" t="str">
        <f>_xlfn.XLOOKUP(C221, 'customers'!$A$1:$A$1001, 'customers'!$B$1:$B$1001, ,0)</f>
        <v>Charis Crosier</v>
      </c>
      <c r="G221" s="2" t="str">
        <f>IF(_xlfn.XLOOKUP(C221, 'customers'!$A$1:$A$1001, 'customers'!$C$1:$C$1001, , 0)=0, "", _xlfn.XLOOKUP(C221, 'customers'!$A$1:$A$1001, 'customers'!$C$1:$C$1001, , 0))</f>
        <v>ccrosier63@xrea.com</v>
      </c>
      <c r="H221" s="2" t="str">
        <f>_xlfn.XLOOKUP(C221, 'customers'!$A$1:$A$1001, 'customers'!G220:G1220,,0)</f>
        <v>United States</v>
      </c>
      <c r="I221" s="3" t="str">
        <f>_xlfn.XLOOKUP(D221, products!$A$1:$A$49, products!$B$1:$B$49, , 0)</f>
        <v>Rob</v>
      </c>
      <c r="J221" s="3" t="str">
        <f>_xlfn.XLOOKUP(D221, products!$A$1:$A$49, products!$C$1:$C$49,,0)</f>
        <v>L</v>
      </c>
      <c r="K221" s="6">
        <f>_xlfn.XLOOKUP(D221, products!$A$1:$A$49, products!$D$1:$D$49,,0)</f>
        <v>0.2</v>
      </c>
      <c r="L221" s="7">
        <f>_xlfn.XLOOKUP(D221, products!$A$1:$A$49, products!$E$1:$E$49,,0)</f>
        <v>3.5849999999999995</v>
      </c>
      <c r="M221" s="7">
        <f t="shared" si="9"/>
        <v>10.754999999999999</v>
      </c>
      <c r="N221" s="3" t="str">
        <f t="shared" si="10"/>
        <v>Robusta</v>
      </c>
      <c r="O221" s="3" t="str">
        <f t="shared" si="11"/>
        <v>Lite</v>
      </c>
    </row>
    <row r="222" spans="1:15" x14ac:dyDescent="0.3">
      <c r="A222" s="2" t="s">
        <v>1725</v>
      </c>
      <c r="B222" s="5">
        <v>44777</v>
      </c>
      <c r="C222" s="2" t="s">
        <v>1726</v>
      </c>
      <c r="D222" s="3" t="s">
        <v>6174</v>
      </c>
      <c r="E222" s="2">
        <v>5</v>
      </c>
      <c r="F222" s="2" t="str">
        <f>_xlfn.XLOOKUP(C222, 'customers'!$A$1:$A$1001, 'customers'!$B$1:$B$1001, ,0)</f>
        <v>Charis Crosier</v>
      </c>
      <c r="G222" s="2" t="str">
        <f>IF(_xlfn.XLOOKUP(C222, 'customers'!$A$1:$A$1001, 'customers'!$C$1:$C$1001, , 0)=0, "", _xlfn.XLOOKUP(C222, 'customers'!$A$1:$A$1001, 'customers'!$C$1:$C$1001, , 0))</f>
        <v>ccrosier63@xrea.com</v>
      </c>
      <c r="H222" s="2" t="str">
        <f>_xlfn.XLOOKUP(C222, 'customers'!$A$1:$A$1001, 'customers'!G221:G1221,,0)</f>
        <v>Ireland</v>
      </c>
      <c r="I222" s="3" t="str">
        <f>_xlfn.XLOOKUP(D222, products!$A$1:$A$49, products!$B$1:$B$49, , 0)</f>
        <v>Rob</v>
      </c>
      <c r="J222" s="3" t="str">
        <f>_xlfn.XLOOKUP(D222, products!$A$1:$A$49, products!$C$1:$C$49,,0)</f>
        <v>M</v>
      </c>
      <c r="K222" s="6">
        <f>_xlfn.XLOOKUP(D222, products!$A$1:$A$49, products!$D$1:$D$49,,0)</f>
        <v>0.2</v>
      </c>
      <c r="L222" s="7">
        <f>_xlfn.XLOOKUP(D222, products!$A$1:$A$49, products!$E$1:$E$49,,0)</f>
        <v>2.9849999999999999</v>
      </c>
      <c r="M222" s="7">
        <f t="shared" si="9"/>
        <v>14.924999999999999</v>
      </c>
      <c r="N222" s="3" t="str">
        <f t="shared" si="10"/>
        <v>Robusta</v>
      </c>
      <c r="O222" s="3" t="str">
        <f t="shared" si="11"/>
        <v>Medium</v>
      </c>
    </row>
    <row r="223" spans="1:15" x14ac:dyDescent="0.3">
      <c r="A223" s="2" t="s">
        <v>1736</v>
      </c>
      <c r="B223" s="5">
        <v>44513</v>
      </c>
      <c r="C223" s="2" t="s">
        <v>1737</v>
      </c>
      <c r="D223" s="3" t="s">
        <v>6140</v>
      </c>
      <c r="E223" s="2">
        <v>6</v>
      </c>
      <c r="F223" s="2" t="str">
        <f>_xlfn.XLOOKUP(C223, 'customers'!$A$1:$A$1001, 'customers'!$B$1:$B$1001, ,0)</f>
        <v>Lenka Rushmer</v>
      </c>
      <c r="G223" s="2" t="str">
        <f>IF(_xlfn.XLOOKUP(C223, 'customers'!$A$1:$A$1001, 'customers'!$C$1:$C$1001, , 0)=0, "", _xlfn.XLOOKUP(C223, 'customers'!$A$1:$A$1001, 'customers'!$C$1:$C$1001, , 0))</f>
        <v>lrushmer65@europa.eu</v>
      </c>
      <c r="H223" s="2" t="str">
        <f>_xlfn.XLOOKUP(C223, 'customers'!$A$1:$A$1001, 'customers'!G222:G1222,,0)</f>
        <v>United States</v>
      </c>
      <c r="I223" s="3" t="str">
        <f>_xlfn.XLOOKUP(D223, products!$A$1:$A$49, products!$B$1:$B$49, , 0)</f>
        <v>Ara</v>
      </c>
      <c r="J223" s="3" t="str">
        <f>_xlfn.XLOOKUP(D223, products!$A$1:$A$49, products!$C$1:$C$49,,0)</f>
        <v>L</v>
      </c>
      <c r="K223" s="6">
        <f>_xlfn.XLOOKUP(D223, products!$A$1:$A$49, products!$D$1:$D$49,,0)</f>
        <v>1</v>
      </c>
      <c r="L223" s="7">
        <f>_xlfn.XLOOKUP(D223, products!$A$1:$A$49, products!$E$1:$E$49,,0)</f>
        <v>12.95</v>
      </c>
      <c r="M223" s="7">
        <f t="shared" si="9"/>
        <v>77.699999999999989</v>
      </c>
      <c r="N223" s="3" t="str">
        <f t="shared" si="10"/>
        <v>Arabica</v>
      </c>
      <c r="O223" s="3" t="str">
        <f t="shared" si="11"/>
        <v>Lite</v>
      </c>
    </row>
    <row r="224" spans="1:15" x14ac:dyDescent="0.3">
      <c r="A224" s="2" t="s">
        <v>1742</v>
      </c>
      <c r="B224" s="5">
        <v>44090</v>
      </c>
      <c r="C224" s="2" t="s">
        <v>1743</v>
      </c>
      <c r="D224" s="3" t="s">
        <v>6169</v>
      </c>
      <c r="E224" s="2">
        <v>3</v>
      </c>
      <c r="F224" s="2" t="str">
        <f>_xlfn.XLOOKUP(C224, 'customers'!$A$1:$A$1001, 'customers'!$B$1:$B$1001, ,0)</f>
        <v>Waneta Edinborough</v>
      </c>
      <c r="G224" s="2" t="str">
        <f>IF(_xlfn.XLOOKUP(C224, 'customers'!$A$1:$A$1001, 'customers'!$C$1:$C$1001, , 0)=0, "", _xlfn.XLOOKUP(C224, 'customers'!$A$1:$A$1001, 'customers'!$C$1:$C$1001, , 0))</f>
        <v>wedinborough66@github.io</v>
      </c>
      <c r="H224" s="2" t="str">
        <f>_xlfn.XLOOKUP(C224, 'customers'!$A$1:$A$1001, 'customers'!G223:G1223,,0)</f>
        <v>Ireland</v>
      </c>
      <c r="I224" s="3" t="str">
        <f>_xlfn.XLOOKUP(D224, products!$A$1:$A$49, products!$B$1:$B$49, , 0)</f>
        <v>Lib</v>
      </c>
      <c r="J224" s="3" t="str">
        <f>_xlfn.XLOOKUP(D224, products!$A$1:$A$49, products!$C$1:$C$49,,0)</f>
        <v>D</v>
      </c>
      <c r="K224" s="6">
        <f>_xlfn.XLOOKUP(D224, products!$A$1:$A$49, products!$D$1:$D$49,,0)</f>
        <v>0.5</v>
      </c>
      <c r="L224" s="7">
        <f>_xlfn.XLOOKUP(D224, products!$A$1:$A$49, products!$E$1:$E$49,,0)</f>
        <v>7.77</v>
      </c>
      <c r="M224" s="7">
        <f t="shared" si="9"/>
        <v>23.31</v>
      </c>
      <c r="N224" s="3" t="str">
        <f t="shared" si="10"/>
        <v>Liberica</v>
      </c>
      <c r="O224" s="3" t="str">
        <f t="shared" si="11"/>
        <v>Dark</v>
      </c>
    </row>
    <row r="225" spans="1:15" x14ac:dyDescent="0.3">
      <c r="A225" s="2" t="s">
        <v>1748</v>
      </c>
      <c r="B225" s="5">
        <v>44109</v>
      </c>
      <c r="C225" s="2" t="s">
        <v>1749</v>
      </c>
      <c r="D225" s="3" t="s">
        <v>6171</v>
      </c>
      <c r="E225" s="2">
        <v>4</v>
      </c>
      <c r="F225" s="2" t="str">
        <f>_xlfn.XLOOKUP(C225, 'customers'!$A$1:$A$1001, 'customers'!$B$1:$B$1001, ,0)</f>
        <v>Bobbe Piggott</v>
      </c>
      <c r="G225" s="2" t="str">
        <f>IF(_xlfn.XLOOKUP(C225, 'customers'!$A$1:$A$1001, 'customers'!$C$1:$C$1001, , 0)=0, "", _xlfn.XLOOKUP(C225, 'customers'!$A$1:$A$1001, 'customers'!$C$1:$C$1001, , 0))</f>
        <v/>
      </c>
      <c r="H225" s="2" t="str">
        <f>_xlfn.XLOOKUP(C225, 'customers'!$A$1:$A$1001, 'customers'!G224:G1224,,0)</f>
        <v>United Kingdom</v>
      </c>
      <c r="I225" s="3" t="str">
        <f>_xlfn.XLOOKUP(D225, products!$A$1:$A$49, products!$B$1:$B$49, , 0)</f>
        <v>Exc</v>
      </c>
      <c r="J225" s="3" t="str">
        <f>_xlfn.XLOOKUP(D225, products!$A$1:$A$49, products!$C$1:$C$49,,0)</f>
        <v>L</v>
      </c>
      <c r="K225" s="6">
        <f>_xlfn.XLOOKUP(D225, products!$A$1:$A$49, products!$D$1:$D$49,,0)</f>
        <v>1</v>
      </c>
      <c r="L225" s="7">
        <f>_xlfn.XLOOKUP(D225, products!$A$1:$A$49, products!$E$1:$E$49,,0)</f>
        <v>14.85</v>
      </c>
      <c r="M225" s="7">
        <f t="shared" si="9"/>
        <v>59.4</v>
      </c>
      <c r="N225" s="3" t="str">
        <f t="shared" si="10"/>
        <v>Excelsa</v>
      </c>
      <c r="O225" s="3" t="str">
        <f t="shared" si="11"/>
        <v>Lite</v>
      </c>
    </row>
    <row r="226" spans="1:15" x14ac:dyDescent="0.3">
      <c r="A226" s="2" t="s">
        <v>1753</v>
      </c>
      <c r="B226" s="5">
        <v>43836</v>
      </c>
      <c r="C226" s="2" t="s">
        <v>1754</v>
      </c>
      <c r="D226" s="3" t="s">
        <v>6165</v>
      </c>
      <c r="E226" s="2">
        <v>4</v>
      </c>
      <c r="F226" s="2" t="str">
        <f>_xlfn.XLOOKUP(C226, 'customers'!$A$1:$A$1001, 'customers'!$B$1:$B$1001, ,0)</f>
        <v>Ketty Bromehead</v>
      </c>
      <c r="G226" s="2" t="str">
        <f>IF(_xlfn.XLOOKUP(C226, 'customers'!$A$1:$A$1001, 'customers'!$C$1:$C$1001, , 0)=0, "", _xlfn.XLOOKUP(C226, 'customers'!$A$1:$A$1001, 'customers'!$C$1:$C$1001, , 0))</f>
        <v>kbromehead68@un.org</v>
      </c>
      <c r="H226" s="2" t="str">
        <f>_xlfn.XLOOKUP(C226, 'customers'!$A$1:$A$1001, 'customers'!G225:G1225,,0)</f>
        <v>Ireland</v>
      </c>
      <c r="I226" s="3" t="str">
        <f>_xlfn.XLOOKUP(D226, products!$A$1:$A$49, products!$B$1:$B$49, , 0)</f>
        <v>Lib</v>
      </c>
      <c r="J226" s="3" t="str">
        <f>_xlfn.XLOOKUP(D226, products!$A$1:$A$49, products!$C$1:$C$49,,0)</f>
        <v>D</v>
      </c>
      <c r="K226" s="6">
        <f>_xlfn.XLOOKUP(D226, products!$A$1:$A$49, products!$D$1:$D$49,,0)</f>
        <v>2.5</v>
      </c>
      <c r="L226" s="7">
        <f>_xlfn.XLOOKUP(D226, products!$A$1:$A$49, products!$E$1:$E$49,,0)</f>
        <v>29.784999999999997</v>
      </c>
      <c r="M226" s="7">
        <f t="shared" si="9"/>
        <v>119.13999999999999</v>
      </c>
      <c r="N226" s="3" t="str">
        <f t="shared" si="10"/>
        <v>Liberica</v>
      </c>
      <c r="O226" s="3" t="str">
        <f t="shared" si="11"/>
        <v>Dark</v>
      </c>
    </row>
    <row r="227" spans="1:15" x14ac:dyDescent="0.3">
      <c r="A227" s="2" t="s">
        <v>1759</v>
      </c>
      <c r="B227" s="5">
        <v>44337</v>
      </c>
      <c r="C227" s="2" t="s">
        <v>1760</v>
      </c>
      <c r="D227" s="3" t="s">
        <v>6178</v>
      </c>
      <c r="E227" s="2">
        <v>4</v>
      </c>
      <c r="F227" s="2" t="str">
        <f>_xlfn.XLOOKUP(C227, 'customers'!$A$1:$A$1001, 'customers'!$B$1:$B$1001, ,0)</f>
        <v>Elsbeth Westerman</v>
      </c>
      <c r="G227" s="2" t="str">
        <f>IF(_xlfn.XLOOKUP(C227, 'customers'!$A$1:$A$1001, 'customers'!$C$1:$C$1001, , 0)=0, "", _xlfn.XLOOKUP(C227, 'customers'!$A$1:$A$1001, 'customers'!$C$1:$C$1001, , 0))</f>
        <v>ewesterman69@si.edu</v>
      </c>
      <c r="H227" s="2" t="str">
        <f>_xlfn.XLOOKUP(C227, 'customers'!$A$1:$A$1001, 'customers'!G226:G1226,,0)</f>
        <v>Ireland</v>
      </c>
      <c r="I227" s="3" t="str">
        <f>_xlfn.XLOOKUP(D227, products!$A$1:$A$49, products!$B$1:$B$49, , 0)</f>
        <v>Rob</v>
      </c>
      <c r="J227" s="3" t="str">
        <f>_xlfn.XLOOKUP(D227, products!$A$1:$A$49, products!$C$1:$C$49,,0)</f>
        <v>L</v>
      </c>
      <c r="K227" s="6">
        <f>_xlfn.XLOOKUP(D227, products!$A$1:$A$49, products!$D$1:$D$49,,0)</f>
        <v>0.2</v>
      </c>
      <c r="L227" s="7">
        <f>_xlfn.XLOOKUP(D227, products!$A$1:$A$49, products!$E$1:$E$49,,0)</f>
        <v>3.5849999999999995</v>
      </c>
      <c r="M227" s="7">
        <f t="shared" si="9"/>
        <v>14.339999999999998</v>
      </c>
      <c r="N227" s="3" t="str">
        <f t="shared" si="10"/>
        <v>Robusta</v>
      </c>
      <c r="O227" s="3" t="str">
        <f t="shared" si="11"/>
        <v>Lite</v>
      </c>
    </row>
    <row r="228" spans="1:15" x14ac:dyDescent="0.3">
      <c r="A228" s="2" t="s">
        <v>1765</v>
      </c>
      <c r="B228" s="5">
        <v>43887</v>
      </c>
      <c r="C228" s="2" t="s">
        <v>1766</v>
      </c>
      <c r="D228" s="3" t="s">
        <v>6175</v>
      </c>
      <c r="E228" s="2">
        <v>5</v>
      </c>
      <c r="F228" s="2" t="str">
        <f>_xlfn.XLOOKUP(C228, 'customers'!$A$1:$A$1001, 'customers'!$B$1:$B$1001, ,0)</f>
        <v>Anabelle Hutchens</v>
      </c>
      <c r="G228" s="2" t="str">
        <f>IF(_xlfn.XLOOKUP(C228, 'customers'!$A$1:$A$1001, 'customers'!$C$1:$C$1001, , 0)=0, "", _xlfn.XLOOKUP(C228, 'customers'!$A$1:$A$1001, 'customers'!$C$1:$C$1001, , 0))</f>
        <v>ahutchens6a@amazonaws.com</v>
      </c>
      <c r="H228" s="2" t="str">
        <f>_xlfn.XLOOKUP(C228, 'customers'!$A$1:$A$1001, 'customers'!G227:G1227,,0)</f>
        <v>United States</v>
      </c>
      <c r="I228" s="3" t="str">
        <f>_xlfn.XLOOKUP(D228, products!$A$1:$A$49, products!$B$1:$B$49, , 0)</f>
        <v>Ara</v>
      </c>
      <c r="J228" s="3" t="str">
        <f>_xlfn.XLOOKUP(D228, products!$A$1:$A$49, products!$C$1:$C$49,,0)</f>
        <v>M</v>
      </c>
      <c r="K228" s="6">
        <f>_xlfn.XLOOKUP(D228, products!$A$1:$A$49, products!$D$1:$D$49,,0)</f>
        <v>2.5</v>
      </c>
      <c r="L228" s="7">
        <f>_xlfn.XLOOKUP(D228, products!$A$1:$A$49, products!$E$1:$E$49,,0)</f>
        <v>25.874999999999996</v>
      </c>
      <c r="M228" s="7">
        <f t="shared" si="9"/>
        <v>129.37499999999997</v>
      </c>
      <c r="N228" s="3" t="str">
        <f t="shared" si="10"/>
        <v>Arabica</v>
      </c>
      <c r="O228" s="3" t="str">
        <f t="shared" si="11"/>
        <v>Medium</v>
      </c>
    </row>
    <row r="229" spans="1:15" x14ac:dyDescent="0.3">
      <c r="A229" s="2" t="s">
        <v>1771</v>
      </c>
      <c r="B229" s="5">
        <v>43880</v>
      </c>
      <c r="C229" s="2" t="s">
        <v>1772</v>
      </c>
      <c r="D229" s="3" t="s">
        <v>6163</v>
      </c>
      <c r="E229" s="2">
        <v>6</v>
      </c>
      <c r="F229" s="2" t="str">
        <f>_xlfn.XLOOKUP(C229, 'customers'!$A$1:$A$1001, 'customers'!$B$1:$B$1001, ,0)</f>
        <v>Noak Wyvill</v>
      </c>
      <c r="G229" s="2" t="str">
        <f>IF(_xlfn.XLOOKUP(C229, 'customers'!$A$1:$A$1001, 'customers'!$C$1:$C$1001, , 0)=0, "", _xlfn.XLOOKUP(C229, 'customers'!$A$1:$A$1001, 'customers'!$C$1:$C$1001, , 0))</f>
        <v>nwyvill6b@naver.com</v>
      </c>
      <c r="H229" s="2" t="str">
        <f>_xlfn.XLOOKUP(C229, 'customers'!$A$1:$A$1001, 'customers'!G228:G1228,,0)</f>
        <v>Ireland</v>
      </c>
      <c r="I229" s="3" t="str">
        <f>_xlfn.XLOOKUP(D229, products!$A$1:$A$49, products!$B$1:$B$49, , 0)</f>
        <v>Rob</v>
      </c>
      <c r="J229" s="3" t="str">
        <f>_xlfn.XLOOKUP(D229, products!$A$1:$A$49, products!$C$1:$C$49,,0)</f>
        <v>D</v>
      </c>
      <c r="K229" s="6">
        <f>_xlfn.XLOOKUP(D229, products!$A$1:$A$49, products!$D$1:$D$49,,0)</f>
        <v>0.2</v>
      </c>
      <c r="L229" s="7">
        <f>_xlfn.XLOOKUP(D229, products!$A$1:$A$49, products!$E$1:$E$49,,0)</f>
        <v>2.6849999999999996</v>
      </c>
      <c r="M229" s="7">
        <f t="shared" si="9"/>
        <v>16.11</v>
      </c>
      <c r="N229" s="3" t="str">
        <f t="shared" si="10"/>
        <v>Robusta</v>
      </c>
      <c r="O229" s="3" t="str">
        <f t="shared" si="11"/>
        <v>Dark</v>
      </c>
    </row>
    <row r="230" spans="1:15" x14ac:dyDescent="0.3">
      <c r="A230" s="2" t="s">
        <v>1777</v>
      </c>
      <c r="B230" s="5">
        <v>44376</v>
      </c>
      <c r="C230" s="2" t="s">
        <v>1778</v>
      </c>
      <c r="D230" s="3" t="s">
        <v>6178</v>
      </c>
      <c r="E230" s="2">
        <v>5</v>
      </c>
      <c r="F230" s="2" t="str">
        <f>_xlfn.XLOOKUP(C230, 'customers'!$A$1:$A$1001, 'customers'!$B$1:$B$1001, ,0)</f>
        <v>Beltran Mathon</v>
      </c>
      <c r="G230" s="2" t="str">
        <f>IF(_xlfn.XLOOKUP(C230, 'customers'!$A$1:$A$1001, 'customers'!$C$1:$C$1001, , 0)=0, "", _xlfn.XLOOKUP(C230, 'customers'!$A$1:$A$1001, 'customers'!$C$1:$C$1001, , 0))</f>
        <v>bmathon6c@barnesandnoble.com</v>
      </c>
      <c r="H230" s="2" t="str">
        <f>_xlfn.XLOOKUP(C230, 'customers'!$A$1:$A$1001, 'customers'!G229:G1229,,0)</f>
        <v>United Kingdom</v>
      </c>
      <c r="I230" s="3" t="str">
        <f>_xlfn.XLOOKUP(D230, products!$A$1:$A$49, products!$B$1:$B$49, , 0)</f>
        <v>Rob</v>
      </c>
      <c r="J230" s="3" t="str">
        <f>_xlfn.XLOOKUP(D230, products!$A$1:$A$49, products!$C$1:$C$49,,0)</f>
        <v>L</v>
      </c>
      <c r="K230" s="6">
        <f>_xlfn.XLOOKUP(D230, products!$A$1:$A$49, products!$D$1:$D$49,,0)</f>
        <v>0.2</v>
      </c>
      <c r="L230" s="7">
        <f>_xlfn.XLOOKUP(D230, products!$A$1:$A$49, products!$E$1:$E$49,,0)</f>
        <v>3.5849999999999995</v>
      </c>
      <c r="M230" s="7">
        <f t="shared" si="9"/>
        <v>17.924999999999997</v>
      </c>
      <c r="N230" s="3" t="str">
        <f t="shared" si="10"/>
        <v>Robusta</v>
      </c>
      <c r="O230" s="3" t="str">
        <f t="shared" si="11"/>
        <v>Lite</v>
      </c>
    </row>
    <row r="231" spans="1:15" x14ac:dyDescent="0.3">
      <c r="A231" s="2" t="s">
        <v>1783</v>
      </c>
      <c r="B231" s="5">
        <v>44282</v>
      </c>
      <c r="C231" s="2" t="s">
        <v>1784</v>
      </c>
      <c r="D231" s="3" t="s">
        <v>6159</v>
      </c>
      <c r="E231" s="2">
        <v>2</v>
      </c>
      <c r="F231" s="2" t="str">
        <f>_xlfn.XLOOKUP(C231, 'customers'!$A$1:$A$1001, 'customers'!$B$1:$B$1001, ,0)</f>
        <v>Kristos Streight</v>
      </c>
      <c r="G231" s="2" t="str">
        <f>IF(_xlfn.XLOOKUP(C231, 'customers'!$A$1:$A$1001, 'customers'!$C$1:$C$1001, , 0)=0, "", _xlfn.XLOOKUP(C231, 'customers'!$A$1:$A$1001, 'customers'!$C$1:$C$1001, , 0))</f>
        <v>kstreight6d@about.com</v>
      </c>
      <c r="H231" s="2" t="str">
        <f>_xlfn.XLOOKUP(C231, 'customers'!$A$1:$A$1001, 'customers'!G230:G1230,,0)</f>
        <v>United States</v>
      </c>
      <c r="I231" s="3" t="str">
        <f>_xlfn.XLOOKUP(D231, products!$A$1:$A$49, products!$B$1:$B$49, , 0)</f>
        <v>Lib</v>
      </c>
      <c r="J231" s="3" t="str">
        <f>_xlfn.XLOOKUP(D231, products!$A$1:$A$49, products!$C$1:$C$49,,0)</f>
        <v>M</v>
      </c>
      <c r="K231" s="6">
        <f>_xlfn.XLOOKUP(D231, products!$A$1:$A$49, products!$D$1:$D$49,,0)</f>
        <v>0.2</v>
      </c>
      <c r="L231" s="7">
        <f>_xlfn.XLOOKUP(D231, products!$A$1:$A$49, products!$E$1:$E$49,,0)</f>
        <v>4.3650000000000002</v>
      </c>
      <c r="M231" s="7">
        <f t="shared" si="9"/>
        <v>8.73</v>
      </c>
      <c r="N231" s="3" t="str">
        <f t="shared" si="10"/>
        <v>Liberica</v>
      </c>
      <c r="O231" s="3" t="str">
        <f t="shared" si="11"/>
        <v>Medium</v>
      </c>
    </row>
    <row r="232" spans="1:15" x14ac:dyDescent="0.3">
      <c r="A232" s="2" t="s">
        <v>1789</v>
      </c>
      <c r="B232" s="5">
        <v>44496</v>
      </c>
      <c r="C232" s="2" t="s">
        <v>1790</v>
      </c>
      <c r="D232" s="3" t="s">
        <v>6175</v>
      </c>
      <c r="E232" s="2">
        <v>2</v>
      </c>
      <c r="F232" s="2" t="str">
        <f>_xlfn.XLOOKUP(C232, 'customers'!$A$1:$A$1001, 'customers'!$B$1:$B$1001, ,0)</f>
        <v>Portie Cutchie</v>
      </c>
      <c r="G232" s="2" t="str">
        <f>IF(_xlfn.XLOOKUP(C232, 'customers'!$A$1:$A$1001, 'customers'!$C$1:$C$1001, , 0)=0, "", _xlfn.XLOOKUP(C232, 'customers'!$A$1:$A$1001, 'customers'!$C$1:$C$1001, , 0))</f>
        <v>pcutchie6e@globo.com</v>
      </c>
      <c r="H232" s="2" t="str">
        <f>_xlfn.XLOOKUP(C232, 'customers'!$A$1:$A$1001, 'customers'!G231:G1231,,0)</f>
        <v>Ireland</v>
      </c>
      <c r="I232" s="3" t="str">
        <f>_xlfn.XLOOKUP(D232, products!$A$1:$A$49, products!$B$1:$B$49, , 0)</f>
        <v>Ara</v>
      </c>
      <c r="J232" s="3" t="str">
        <f>_xlfn.XLOOKUP(D232, products!$A$1:$A$49, products!$C$1:$C$49,,0)</f>
        <v>M</v>
      </c>
      <c r="K232" s="6">
        <f>_xlfn.XLOOKUP(D232, products!$A$1:$A$49, products!$D$1:$D$49,,0)</f>
        <v>2.5</v>
      </c>
      <c r="L232" s="7">
        <f>_xlfn.XLOOKUP(D232, products!$A$1:$A$49, products!$E$1:$E$49,,0)</f>
        <v>25.874999999999996</v>
      </c>
      <c r="M232" s="7">
        <f t="shared" si="9"/>
        <v>51.749999999999993</v>
      </c>
      <c r="N232" s="3" t="str">
        <f t="shared" si="10"/>
        <v>Arabica</v>
      </c>
      <c r="O232" s="3" t="str">
        <f t="shared" si="11"/>
        <v>Medium</v>
      </c>
    </row>
    <row r="233" spans="1:15" x14ac:dyDescent="0.3">
      <c r="A233" s="2" t="s">
        <v>1795</v>
      </c>
      <c r="B233" s="5">
        <v>43628</v>
      </c>
      <c r="C233" s="2" t="s">
        <v>1796</v>
      </c>
      <c r="D233" s="3" t="s">
        <v>6159</v>
      </c>
      <c r="E233" s="2">
        <v>2</v>
      </c>
      <c r="F233" s="2" t="str">
        <f>_xlfn.XLOOKUP(C233, 'customers'!$A$1:$A$1001, 'customers'!$B$1:$B$1001, ,0)</f>
        <v>Sinclare Edsell</v>
      </c>
      <c r="G233" s="2" t="str">
        <f>IF(_xlfn.XLOOKUP(C233, 'customers'!$A$1:$A$1001, 'customers'!$C$1:$C$1001, , 0)=0, "", _xlfn.XLOOKUP(C233, 'customers'!$A$1:$A$1001, 'customers'!$C$1:$C$1001, , 0))</f>
        <v/>
      </c>
      <c r="H233" s="2" t="str">
        <f>_xlfn.XLOOKUP(C233, 'customers'!$A$1:$A$1001, 'customers'!G232:G1232,,0)</f>
        <v>United States</v>
      </c>
      <c r="I233" s="3" t="str">
        <f>_xlfn.XLOOKUP(D233, products!$A$1:$A$49, products!$B$1:$B$49, , 0)</f>
        <v>Lib</v>
      </c>
      <c r="J233" s="3" t="str">
        <f>_xlfn.XLOOKUP(D233, products!$A$1:$A$49, products!$C$1:$C$49,,0)</f>
        <v>M</v>
      </c>
      <c r="K233" s="6">
        <f>_xlfn.XLOOKUP(D233, products!$A$1:$A$49, products!$D$1:$D$49,,0)</f>
        <v>0.2</v>
      </c>
      <c r="L233" s="7">
        <f>_xlfn.XLOOKUP(D233, products!$A$1:$A$49, products!$E$1:$E$49,,0)</f>
        <v>4.3650000000000002</v>
      </c>
      <c r="M233" s="7">
        <f t="shared" si="9"/>
        <v>8.73</v>
      </c>
      <c r="N233" s="3" t="str">
        <f t="shared" si="10"/>
        <v>Liberica</v>
      </c>
      <c r="O233" s="3" t="str">
        <f t="shared" si="11"/>
        <v>Medium</v>
      </c>
    </row>
    <row r="234" spans="1:15" x14ac:dyDescent="0.3">
      <c r="A234" s="2" t="s">
        <v>1800</v>
      </c>
      <c r="B234" s="5">
        <v>44010</v>
      </c>
      <c r="C234" s="2" t="s">
        <v>1801</v>
      </c>
      <c r="D234" s="3" t="s">
        <v>6145</v>
      </c>
      <c r="E234" s="2">
        <v>5</v>
      </c>
      <c r="F234" s="2" t="str">
        <f>_xlfn.XLOOKUP(C234, 'customers'!$A$1:$A$1001, 'customers'!$B$1:$B$1001, ,0)</f>
        <v>Conny Gheraldi</v>
      </c>
      <c r="G234" s="2" t="str">
        <f>IF(_xlfn.XLOOKUP(C234, 'customers'!$A$1:$A$1001, 'customers'!$C$1:$C$1001, , 0)=0, "", _xlfn.XLOOKUP(C234, 'customers'!$A$1:$A$1001, 'customers'!$C$1:$C$1001, , 0))</f>
        <v>cgheraldi6g@opera.com</v>
      </c>
      <c r="H234" s="2" t="str">
        <f>_xlfn.XLOOKUP(C234, 'customers'!$A$1:$A$1001, 'customers'!G233:G1233,,0)</f>
        <v>United Kingdom</v>
      </c>
      <c r="I234" s="3" t="str">
        <f>_xlfn.XLOOKUP(D234, products!$A$1:$A$49, products!$B$1:$B$49, , 0)</f>
        <v>Lib</v>
      </c>
      <c r="J234" s="3" t="str">
        <f>_xlfn.XLOOKUP(D234, products!$A$1:$A$49, products!$C$1:$C$49,,0)</f>
        <v>L</v>
      </c>
      <c r="K234" s="6">
        <f>_xlfn.XLOOKUP(D234, products!$A$1:$A$49, products!$D$1:$D$49,,0)</f>
        <v>0.2</v>
      </c>
      <c r="L234" s="7">
        <f>_xlfn.XLOOKUP(D234, products!$A$1:$A$49, products!$E$1:$E$49,,0)</f>
        <v>4.7549999999999999</v>
      </c>
      <c r="M234" s="7">
        <f t="shared" si="9"/>
        <v>23.774999999999999</v>
      </c>
      <c r="N234" s="3" t="str">
        <f t="shared" si="10"/>
        <v>Liberica</v>
      </c>
      <c r="O234" s="3" t="str">
        <f t="shared" si="11"/>
        <v>Lite</v>
      </c>
    </row>
    <row r="235" spans="1:15" x14ac:dyDescent="0.3">
      <c r="A235" s="2" t="s">
        <v>1806</v>
      </c>
      <c r="B235" s="5">
        <v>44278</v>
      </c>
      <c r="C235" s="2" t="s">
        <v>1807</v>
      </c>
      <c r="D235" s="3" t="s">
        <v>6156</v>
      </c>
      <c r="E235" s="2">
        <v>5</v>
      </c>
      <c r="F235" s="2" t="str">
        <f>_xlfn.XLOOKUP(C235, 'customers'!$A$1:$A$1001, 'customers'!$B$1:$B$1001, ,0)</f>
        <v>Beryle Kenwell</v>
      </c>
      <c r="G235" s="2" t="str">
        <f>IF(_xlfn.XLOOKUP(C235, 'customers'!$A$1:$A$1001, 'customers'!$C$1:$C$1001, , 0)=0, "", _xlfn.XLOOKUP(C235, 'customers'!$A$1:$A$1001, 'customers'!$C$1:$C$1001, , 0))</f>
        <v>bkenwell6h@over-blog.com</v>
      </c>
      <c r="H235" s="2" t="str">
        <f>_xlfn.XLOOKUP(C235, 'customers'!$A$1:$A$1001, 'customers'!G234:G1234,,0)</f>
        <v>United States</v>
      </c>
      <c r="I235" s="3" t="str">
        <f>_xlfn.XLOOKUP(D235, products!$A$1:$A$49, products!$B$1:$B$49, , 0)</f>
        <v>Exc</v>
      </c>
      <c r="J235" s="3" t="str">
        <f>_xlfn.XLOOKUP(D235, products!$A$1:$A$49, products!$C$1:$C$49,,0)</f>
        <v>M</v>
      </c>
      <c r="K235" s="6">
        <f>_xlfn.XLOOKUP(D235, products!$A$1:$A$49, products!$D$1:$D$49,,0)</f>
        <v>0.2</v>
      </c>
      <c r="L235" s="7">
        <f>_xlfn.XLOOKUP(D235, products!$A$1:$A$49, products!$E$1:$E$49,,0)</f>
        <v>4.125</v>
      </c>
      <c r="M235" s="7">
        <f t="shared" si="9"/>
        <v>20.625</v>
      </c>
      <c r="N235" s="3" t="str">
        <f t="shared" si="10"/>
        <v>Excelsa</v>
      </c>
      <c r="O235" s="3" t="str">
        <f t="shared" si="11"/>
        <v>Medium</v>
      </c>
    </row>
    <row r="236" spans="1:15" x14ac:dyDescent="0.3">
      <c r="A236" s="2" t="s">
        <v>1812</v>
      </c>
      <c r="B236" s="5">
        <v>44602</v>
      </c>
      <c r="C236" s="2" t="s">
        <v>1813</v>
      </c>
      <c r="D236" s="3" t="s">
        <v>6164</v>
      </c>
      <c r="E236" s="2">
        <v>1</v>
      </c>
      <c r="F236" s="2" t="str">
        <f>_xlfn.XLOOKUP(C236, 'customers'!$A$1:$A$1001, 'customers'!$B$1:$B$1001, ,0)</f>
        <v>Tomas Sutty</v>
      </c>
      <c r="G236" s="2" t="str">
        <f>IF(_xlfn.XLOOKUP(C236, 'customers'!$A$1:$A$1001, 'customers'!$C$1:$C$1001, , 0)=0, "", _xlfn.XLOOKUP(C236, 'customers'!$A$1:$A$1001, 'customers'!$C$1:$C$1001, , 0))</f>
        <v>tsutty6i@google.es</v>
      </c>
      <c r="H236" s="2" t="str">
        <f>_xlfn.XLOOKUP(C236, 'customers'!$A$1:$A$1001, 'customers'!G235:G1235,,0)</f>
        <v>United States</v>
      </c>
      <c r="I236" s="3" t="str">
        <f>_xlfn.XLOOKUP(D236, products!$A$1:$A$49, products!$B$1:$B$49, , 0)</f>
        <v>Lib</v>
      </c>
      <c r="J236" s="3" t="str">
        <f>_xlfn.XLOOKUP(D236, products!$A$1:$A$49, products!$C$1:$C$49,,0)</f>
        <v>L</v>
      </c>
      <c r="K236" s="6">
        <f>_xlfn.XLOOKUP(D236, products!$A$1:$A$49, products!$D$1:$D$49,,0)</f>
        <v>2.5</v>
      </c>
      <c r="L236" s="7">
        <f>_xlfn.XLOOKUP(D236, products!$A$1:$A$49, products!$E$1:$E$49,,0)</f>
        <v>36.454999999999998</v>
      </c>
      <c r="M236" s="7">
        <f t="shared" si="9"/>
        <v>36.454999999999998</v>
      </c>
      <c r="N236" s="3" t="str">
        <f t="shared" si="10"/>
        <v>Liberica</v>
      </c>
      <c r="O236" s="3" t="str">
        <f t="shared" si="11"/>
        <v>Lite</v>
      </c>
    </row>
    <row r="237" spans="1:15" x14ac:dyDescent="0.3">
      <c r="A237" s="2" t="s">
        <v>1818</v>
      </c>
      <c r="B237" s="5">
        <v>43571</v>
      </c>
      <c r="C237" s="2" t="s">
        <v>1819</v>
      </c>
      <c r="D237" s="3" t="s">
        <v>6164</v>
      </c>
      <c r="E237" s="2">
        <v>5</v>
      </c>
      <c r="F237" s="2" t="str">
        <f>_xlfn.XLOOKUP(C237, 'customers'!$A$1:$A$1001, 'customers'!$B$1:$B$1001, ,0)</f>
        <v>Samuele Ales0</v>
      </c>
      <c r="G237" s="2" t="str">
        <f>IF(_xlfn.XLOOKUP(C237, 'customers'!$A$1:$A$1001, 'customers'!$C$1:$C$1001, , 0)=0, "", _xlfn.XLOOKUP(C237, 'customers'!$A$1:$A$1001, 'customers'!$C$1:$C$1001, , 0))</f>
        <v/>
      </c>
      <c r="H237" s="2" t="str">
        <f>_xlfn.XLOOKUP(C237, 'customers'!$A$1:$A$1001, 'customers'!G236:G1236,,0)</f>
        <v>United States</v>
      </c>
      <c r="I237" s="3" t="str">
        <f>_xlfn.XLOOKUP(D237, products!$A$1:$A$49, products!$B$1:$B$49, , 0)</f>
        <v>Lib</v>
      </c>
      <c r="J237" s="3" t="str">
        <f>_xlfn.XLOOKUP(D237, products!$A$1:$A$49, products!$C$1:$C$49,,0)</f>
        <v>L</v>
      </c>
      <c r="K237" s="6">
        <f>_xlfn.XLOOKUP(D237, products!$A$1:$A$49, products!$D$1:$D$49,,0)</f>
        <v>2.5</v>
      </c>
      <c r="L237" s="7">
        <f>_xlfn.XLOOKUP(D237, products!$A$1:$A$49, products!$E$1:$E$49,,0)</f>
        <v>36.454999999999998</v>
      </c>
      <c r="M237" s="7">
        <f t="shared" si="9"/>
        <v>182.27499999999998</v>
      </c>
      <c r="N237" s="3" t="str">
        <f t="shared" si="10"/>
        <v>Liberica</v>
      </c>
      <c r="O237" s="3" t="str">
        <f t="shared" si="11"/>
        <v>Lite</v>
      </c>
    </row>
    <row r="238" spans="1:15" x14ac:dyDescent="0.3">
      <c r="A238" s="2" t="s">
        <v>1822</v>
      </c>
      <c r="B238" s="5">
        <v>43873</v>
      </c>
      <c r="C238" s="2" t="s">
        <v>1823</v>
      </c>
      <c r="D238" s="3" t="s">
        <v>6165</v>
      </c>
      <c r="E238" s="2">
        <v>3</v>
      </c>
      <c r="F238" s="2" t="str">
        <f>_xlfn.XLOOKUP(C238, 'customers'!$A$1:$A$1001, 'customers'!$B$1:$B$1001, ,0)</f>
        <v>Carlie Harce</v>
      </c>
      <c r="G238" s="2" t="str">
        <f>IF(_xlfn.XLOOKUP(C238, 'customers'!$A$1:$A$1001, 'customers'!$C$1:$C$1001, , 0)=0, "", _xlfn.XLOOKUP(C238, 'customers'!$A$1:$A$1001, 'customers'!$C$1:$C$1001, , 0))</f>
        <v>charce6k@cafepress.com</v>
      </c>
      <c r="H238" s="2" t="str">
        <f>_xlfn.XLOOKUP(C238, 'customers'!$A$1:$A$1001, 'customers'!G237:G1237,,0)</f>
        <v>United States</v>
      </c>
      <c r="I238" s="3" t="str">
        <f>_xlfn.XLOOKUP(D238, products!$A$1:$A$49, products!$B$1:$B$49, , 0)</f>
        <v>Lib</v>
      </c>
      <c r="J238" s="3" t="str">
        <f>_xlfn.XLOOKUP(D238, products!$A$1:$A$49, products!$C$1:$C$49,,0)</f>
        <v>D</v>
      </c>
      <c r="K238" s="6">
        <f>_xlfn.XLOOKUP(D238, products!$A$1:$A$49, products!$D$1:$D$49,,0)</f>
        <v>2.5</v>
      </c>
      <c r="L238" s="7">
        <f>_xlfn.XLOOKUP(D238, products!$A$1:$A$49, products!$E$1:$E$49,,0)</f>
        <v>29.784999999999997</v>
      </c>
      <c r="M238" s="7">
        <f t="shared" si="9"/>
        <v>89.35499999999999</v>
      </c>
      <c r="N238" s="3" t="str">
        <f t="shared" si="10"/>
        <v>Liberica</v>
      </c>
      <c r="O238" s="3" t="str">
        <f t="shared" si="11"/>
        <v>Dark</v>
      </c>
    </row>
    <row r="239" spans="1:15" x14ac:dyDescent="0.3">
      <c r="A239" s="2" t="s">
        <v>1828</v>
      </c>
      <c r="B239" s="5">
        <v>44563</v>
      </c>
      <c r="C239" s="2" t="s">
        <v>1829</v>
      </c>
      <c r="D239" s="3" t="s">
        <v>6178</v>
      </c>
      <c r="E239" s="2">
        <v>1</v>
      </c>
      <c r="F239" s="2" t="str">
        <f>_xlfn.XLOOKUP(C239, 'customers'!$A$1:$A$1001, 'customers'!$B$1:$B$1001, ,0)</f>
        <v>Craggy Bril</v>
      </c>
      <c r="G239" s="2" t="str">
        <f>IF(_xlfn.XLOOKUP(C239, 'customers'!$A$1:$A$1001, 'customers'!$C$1:$C$1001, , 0)=0, "", _xlfn.XLOOKUP(C239, 'customers'!$A$1:$A$1001, 'customers'!$C$1:$C$1001, , 0))</f>
        <v/>
      </c>
      <c r="H239" s="2" t="str">
        <f>_xlfn.XLOOKUP(C239, 'customers'!$A$1:$A$1001, 'customers'!G238:G1238,,0)</f>
        <v>Ireland</v>
      </c>
      <c r="I239" s="3" t="str">
        <f>_xlfn.XLOOKUP(D239, products!$A$1:$A$49, products!$B$1:$B$49, , 0)</f>
        <v>Rob</v>
      </c>
      <c r="J239" s="3" t="str">
        <f>_xlfn.XLOOKUP(D239, products!$A$1:$A$49, products!$C$1:$C$49,,0)</f>
        <v>L</v>
      </c>
      <c r="K239" s="6">
        <f>_xlfn.XLOOKUP(D239, products!$A$1:$A$49, products!$D$1:$D$49,,0)</f>
        <v>0.2</v>
      </c>
      <c r="L239" s="7">
        <f>_xlfn.XLOOKUP(D239, products!$A$1:$A$49, products!$E$1:$E$49,,0)</f>
        <v>3.5849999999999995</v>
      </c>
      <c r="M239" s="7">
        <f t="shared" si="9"/>
        <v>3.5849999999999995</v>
      </c>
      <c r="N239" s="3" t="str">
        <f t="shared" si="10"/>
        <v>Robusta</v>
      </c>
      <c r="O239" s="3" t="str">
        <f t="shared" si="11"/>
        <v>Lite</v>
      </c>
    </row>
    <row r="240" spans="1:15" x14ac:dyDescent="0.3">
      <c r="A240" s="2" t="s">
        <v>1833</v>
      </c>
      <c r="B240" s="5">
        <v>44172</v>
      </c>
      <c r="C240" s="2" t="s">
        <v>1834</v>
      </c>
      <c r="D240" s="3" t="s">
        <v>6151</v>
      </c>
      <c r="E240" s="2">
        <v>2</v>
      </c>
      <c r="F240" s="2" t="str">
        <f>_xlfn.XLOOKUP(C240, 'customers'!$A$1:$A$1001, 'customers'!$B$1:$B$1001, ,0)</f>
        <v>Friederike Drysdale</v>
      </c>
      <c r="G240" s="2" t="str">
        <f>IF(_xlfn.XLOOKUP(C240, 'customers'!$A$1:$A$1001, 'customers'!$C$1:$C$1001, , 0)=0, "", _xlfn.XLOOKUP(C240, 'customers'!$A$1:$A$1001, 'customers'!$C$1:$C$1001, , 0))</f>
        <v>fdrysdale6m@symantec.com</v>
      </c>
      <c r="H240" s="2" t="str">
        <f>_xlfn.XLOOKUP(C240, 'customers'!$A$1:$A$1001, 'customers'!G239:G1239,,0)</f>
        <v>United States</v>
      </c>
      <c r="I240" s="3" t="str">
        <f>_xlfn.XLOOKUP(D240, products!$A$1:$A$49, products!$B$1:$B$49, , 0)</f>
        <v>Rob</v>
      </c>
      <c r="J240" s="3" t="str">
        <f>_xlfn.XLOOKUP(D240, products!$A$1:$A$49, products!$C$1:$C$49,,0)</f>
        <v>M</v>
      </c>
      <c r="K240" s="6">
        <f>_xlfn.XLOOKUP(D240, products!$A$1:$A$49, products!$D$1:$D$49,,0)</f>
        <v>2.5</v>
      </c>
      <c r="L240" s="7">
        <f>_xlfn.XLOOKUP(D240, products!$A$1:$A$49, products!$E$1:$E$49,,0)</f>
        <v>22.884999999999998</v>
      </c>
      <c r="M240" s="7">
        <f t="shared" si="9"/>
        <v>45.769999999999996</v>
      </c>
      <c r="N240" s="3" t="str">
        <f t="shared" si="10"/>
        <v>Robusta</v>
      </c>
      <c r="O240" s="3" t="str">
        <f t="shared" si="11"/>
        <v>Medium</v>
      </c>
    </row>
    <row r="241" spans="1:15" x14ac:dyDescent="0.3">
      <c r="A241" s="2" t="s">
        <v>1839</v>
      </c>
      <c r="B241" s="5">
        <v>43881</v>
      </c>
      <c r="C241" s="2" t="s">
        <v>1840</v>
      </c>
      <c r="D241" s="3" t="s">
        <v>6171</v>
      </c>
      <c r="E241" s="2">
        <v>4</v>
      </c>
      <c r="F241" s="2" t="str">
        <f>_xlfn.XLOOKUP(C241, 'customers'!$A$1:$A$1001, 'customers'!$B$1:$B$1001, ,0)</f>
        <v>Devon Magowan</v>
      </c>
      <c r="G241" s="2" t="str">
        <f>IF(_xlfn.XLOOKUP(C241, 'customers'!$A$1:$A$1001, 'customers'!$C$1:$C$1001, , 0)=0, "", _xlfn.XLOOKUP(C241, 'customers'!$A$1:$A$1001, 'customers'!$C$1:$C$1001, , 0))</f>
        <v>dmagowan6n@fc2.com</v>
      </c>
      <c r="H241" s="2" t="str">
        <f>_xlfn.XLOOKUP(C241, 'customers'!$A$1:$A$1001, 'customers'!G240:G1240,,0)</f>
        <v>United States</v>
      </c>
      <c r="I241" s="3" t="str">
        <f>_xlfn.XLOOKUP(D241, products!$A$1:$A$49, products!$B$1:$B$49, , 0)</f>
        <v>Exc</v>
      </c>
      <c r="J241" s="3" t="str">
        <f>_xlfn.XLOOKUP(D241, products!$A$1:$A$49, products!$C$1:$C$49,,0)</f>
        <v>L</v>
      </c>
      <c r="K241" s="6">
        <f>_xlfn.XLOOKUP(D241, products!$A$1:$A$49, products!$D$1:$D$49,,0)</f>
        <v>1</v>
      </c>
      <c r="L241" s="7">
        <f>_xlfn.XLOOKUP(D241, products!$A$1:$A$49, products!$E$1:$E$49,,0)</f>
        <v>14.85</v>
      </c>
      <c r="M241" s="7">
        <f t="shared" si="9"/>
        <v>59.4</v>
      </c>
      <c r="N241" s="3" t="str">
        <f t="shared" si="10"/>
        <v>Excelsa</v>
      </c>
      <c r="O241" s="3" t="str">
        <f t="shared" si="11"/>
        <v>Lite</v>
      </c>
    </row>
    <row r="242" spans="1:15" x14ac:dyDescent="0.3">
      <c r="A242" s="2" t="s">
        <v>1845</v>
      </c>
      <c r="B242" s="5">
        <v>43993</v>
      </c>
      <c r="C242" s="2" t="s">
        <v>1846</v>
      </c>
      <c r="D242" s="3" t="s">
        <v>6175</v>
      </c>
      <c r="E242" s="2">
        <v>6</v>
      </c>
      <c r="F242" s="2" t="str">
        <f>_xlfn.XLOOKUP(C242, 'customers'!$A$1:$A$1001, 'customers'!$B$1:$B$1001, ,0)</f>
        <v>Codi Littrell</v>
      </c>
      <c r="G242" s="2" t="str">
        <f>IF(_xlfn.XLOOKUP(C242, 'customers'!$A$1:$A$1001, 'customers'!$C$1:$C$1001, , 0)=0, "", _xlfn.XLOOKUP(C242, 'customers'!$A$1:$A$1001, 'customers'!$C$1:$C$1001, , 0))</f>
        <v/>
      </c>
      <c r="H242" s="2" t="str">
        <f>_xlfn.XLOOKUP(C242, 'customers'!$A$1:$A$1001, 'customers'!G241:G1241,,0)</f>
        <v>United States</v>
      </c>
      <c r="I242" s="3" t="str">
        <f>_xlfn.XLOOKUP(D242, products!$A$1:$A$49, products!$B$1:$B$49, , 0)</f>
        <v>Ara</v>
      </c>
      <c r="J242" s="3" t="str">
        <f>_xlfn.XLOOKUP(D242, products!$A$1:$A$49, products!$C$1:$C$49,,0)</f>
        <v>M</v>
      </c>
      <c r="K242" s="6">
        <f>_xlfn.XLOOKUP(D242, products!$A$1:$A$49, products!$D$1:$D$49,,0)</f>
        <v>2.5</v>
      </c>
      <c r="L242" s="7">
        <f>_xlfn.XLOOKUP(D242, products!$A$1:$A$49, products!$E$1:$E$49,,0)</f>
        <v>25.874999999999996</v>
      </c>
      <c r="M242" s="7">
        <f t="shared" si="9"/>
        <v>155.24999999999997</v>
      </c>
      <c r="N242" s="3" t="str">
        <f t="shared" si="10"/>
        <v>Arabica</v>
      </c>
      <c r="O242" s="3" t="str">
        <f t="shared" si="11"/>
        <v>Medium</v>
      </c>
    </row>
    <row r="243" spans="1:15" x14ac:dyDescent="0.3">
      <c r="A243" s="2" t="s">
        <v>1849</v>
      </c>
      <c r="B243" s="5">
        <v>44082</v>
      </c>
      <c r="C243" s="2" t="s">
        <v>1850</v>
      </c>
      <c r="D243" s="3" t="s">
        <v>6151</v>
      </c>
      <c r="E243" s="2">
        <v>2</v>
      </c>
      <c r="F243" s="2" t="str">
        <f>_xlfn.XLOOKUP(C243, 'customers'!$A$1:$A$1001, 'customers'!$B$1:$B$1001, ,0)</f>
        <v>Christel Speak</v>
      </c>
      <c r="G243" s="2" t="str">
        <f>IF(_xlfn.XLOOKUP(C243, 'customers'!$A$1:$A$1001, 'customers'!$C$1:$C$1001, , 0)=0, "", _xlfn.XLOOKUP(C243, 'customers'!$A$1:$A$1001, 'customers'!$C$1:$C$1001, , 0))</f>
        <v/>
      </c>
      <c r="H243" s="2" t="str">
        <f>_xlfn.XLOOKUP(C243, 'customers'!$A$1:$A$1001, 'customers'!G242:G1242,,0)</f>
        <v>United States</v>
      </c>
      <c r="I243" s="3" t="str">
        <f>_xlfn.XLOOKUP(D243, products!$A$1:$A$49, products!$B$1:$B$49, , 0)</f>
        <v>Rob</v>
      </c>
      <c r="J243" s="3" t="str">
        <f>_xlfn.XLOOKUP(D243, products!$A$1:$A$49, products!$C$1:$C$49,,0)</f>
        <v>M</v>
      </c>
      <c r="K243" s="6">
        <f>_xlfn.XLOOKUP(D243, products!$A$1:$A$49, products!$D$1:$D$49,,0)</f>
        <v>2.5</v>
      </c>
      <c r="L243" s="7">
        <f>_xlfn.XLOOKUP(D243, products!$A$1:$A$49, products!$E$1:$E$49,,0)</f>
        <v>22.884999999999998</v>
      </c>
      <c r="M243" s="7">
        <f t="shared" si="9"/>
        <v>45.769999999999996</v>
      </c>
      <c r="N243" s="3" t="str">
        <f t="shared" si="10"/>
        <v>Robusta</v>
      </c>
      <c r="O243" s="3" t="str">
        <f t="shared" si="11"/>
        <v>Medium</v>
      </c>
    </row>
    <row r="244" spans="1:15" x14ac:dyDescent="0.3">
      <c r="A244" s="2" t="s">
        <v>1854</v>
      </c>
      <c r="B244" s="5">
        <v>43918</v>
      </c>
      <c r="C244" s="2" t="s">
        <v>1855</v>
      </c>
      <c r="D244" s="3" t="s">
        <v>6183</v>
      </c>
      <c r="E244" s="2">
        <v>3</v>
      </c>
      <c r="F244" s="2" t="str">
        <f>_xlfn.XLOOKUP(C244, 'customers'!$A$1:$A$1001, 'customers'!$B$1:$B$1001, ,0)</f>
        <v>Sibella Rushbrooke</v>
      </c>
      <c r="G244" s="2" t="str">
        <f>IF(_xlfn.XLOOKUP(C244, 'customers'!$A$1:$A$1001, 'customers'!$C$1:$C$1001, , 0)=0, "", _xlfn.XLOOKUP(C244, 'customers'!$A$1:$A$1001, 'customers'!$C$1:$C$1001, , 0))</f>
        <v>srushbrooke6q@youku.com</v>
      </c>
      <c r="H244" s="2" t="str">
        <f>_xlfn.XLOOKUP(C244, 'customers'!$A$1:$A$1001, 'customers'!G243:G1243,,0)</f>
        <v>United States</v>
      </c>
      <c r="I244" s="3" t="str">
        <f>_xlfn.XLOOKUP(D244, products!$A$1:$A$49, products!$B$1:$B$49, , 0)</f>
        <v>Exc</v>
      </c>
      <c r="J244" s="3" t="str">
        <f>_xlfn.XLOOKUP(D244, products!$A$1:$A$49, products!$C$1:$C$49,,0)</f>
        <v>D</v>
      </c>
      <c r="K244" s="6">
        <f>_xlfn.XLOOKUP(D244, products!$A$1:$A$49, products!$D$1:$D$49,,0)</f>
        <v>1</v>
      </c>
      <c r="L244" s="7">
        <f>_xlfn.XLOOKUP(D244, products!$A$1:$A$49, products!$E$1:$E$49,,0)</f>
        <v>12.15</v>
      </c>
      <c r="M244" s="7">
        <f t="shared" si="9"/>
        <v>36.450000000000003</v>
      </c>
      <c r="N244" s="3" t="str">
        <f t="shared" si="10"/>
        <v>Excelsa</v>
      </c>
      <c r="O244" s="3" t="str">
        <f t="shared" si="11"/>
        <v>Dark</v>
      </c>
    </row>
    <row r="245" spans="1:15" x14ac:dyDescent="0.3">
      <c r="A245" s="2" t="s">
        <v>1860</v>
      </c>
      <c r="B245" s="5">
        <v>44114</v>
      </c>
      <c r="C245" s="2" t="s">
        <v>1861</v>
      </c>
      <c r="D245" s="3" t="s">
        <v>6144</v>
      </c>
      <c r="E245" s="2">
        <v>4</v>
      </c>
      <c r="F245" s="2" t="str">
        <f>_xlfn.XLOOKUP(C245, 'customers'!$A$1:$A$1001, 'customers'!$B$1:$B$1001, ,0)</f>
        <v>Tammie Drynan</v>
      </c>
      <c r="G245" s="2" t="str">
        <f>IF(_xlfn.XLOOKUP(C245, 'customers'!$A$1:$A$1001, 'customers'!$C$1:$C$1001, , 0)=0, "", _xlfn.XLOOKUP(C245, 'customers'!$A$1:$A$1001, 'customers'!$C$1:$C$1001, , 0))</f>
        <v>tdrynan6r@deviantart.com</v>
      </c>
      <c r="H245" s="2" t="str">
        <f>_xlfn.XLOOKUP(C245, 'customers'!$A$1:$A$1001, 'customers'!G244:G1244,,0)</f>
        <v>Ireland</v>
      </c>
      <c r="I245" s="3" t="str">
        <f>_xlfn.XLOOKUP(D245, products!$A$1:$A$49, products!$B$1:$B$49, , 0)</f>
        <v>Exc</v>
      </c>
      <c r="J245" s="3" t="str">
        <f>_xlfn.XLOOKUP(D245, products!$A$1:$A$49, products!$C$1:$C$49,,0)</f>
        <v>D</v>
      </c>
      <c r="K245" s="6">
        <f>_xlfn.XLOOKUP(D245, products!$A$1:$A$49, products!$D$1:$D$49,,0)</f>
        <v>0.5</v>
      </c>
      <c r="L245" s="7">
        <f>_xlfn.XLOOKUP(D245, products!$A$1:$A$49, products!$E$1:$E$49,,0)</f>
        <v>7.29</v>
      </c>
      <c r="M245" s="7">
        <f t="shared" si="9"/>
        <v>29.16</v>
      </c>
      <c r="N245" s="3" t="str">
        <f t="shared" si="10"/>
        <v>Excelsa</v>
      </c>
      <c r="O245" s="3" t="str">
        <f t="shared" si="11"/>
        <v>Dark</v>
      </c>
    </row>
    <row r="246" spans="1:15" x14ac:dyDescent="0.3">
      <c r="A246" s="2" t="s">
        <v>1866</v>
      </c>
      <c r="B246" s="5">
        <v>44702</v>
      </c>
      <c r="C246" s="2" t="s">
        <v>1867</v>
      </c>
      <c r="D246" s="3" t="s">
        <v>6181</v>
      </c>
      <c r="E246" s="2">
        <v>4</v>
      </c>
      <c r="F246" s="2" t="str">
        <f>_xlfn.XLOOKUP(C246, 'customers'!$A$1:$A$1001, 'customers'!$B$1:$B$1001, ,0)</f>
        <v>Effie Yurkov</v>
      </c>
      <c r="G246" s="2" t="str">
        <f>IF(_xlfn.XLOOKUP(C246, 'customers'!$A$1:$A$1001, 'customers'!$C$1:$C$1001, , 0)=0, "", _xlfn.XLOOKUP(C246, 'customers'!$A$1:$A$1001, 'customers'!$C$1:$C$1001, , 0))</f>
        <v>eyurkov6s@hud.gov</v>
      </c>
      <c r="H246" s="2" t="str">
        <f>_xlfn.XLOOKUP(C246, 'customers'!$A$1:$A$1001, 'customers'!G245:G1245,,0)</f>
        <v>Ireland</v>
      </c>
      <c r="I246" s="3" t="str">
        <f>_xlfn.XLOOKUP(D246, products!$A$1:$A$49, products!$B$1:$B$49, , 0)</f>
        <v>Lib</v>
      </c>
      <c r="J246" s="3" t="str">
        <f>_xlfn.XLOOKUP(D246, products!$A$1:$A$49, products!$C$1:$C$49,,0)</f>
        <v>M</v>
      </c>
      <c r="K246" s="6">
        <f>_xlfn.XLOOKUP(D246, products!$A$1:$A$49, products!$D$1:$D$49,,0)</f>
        <v>2.5</v>
      </c>
      <c r="L246" s="7">
        <f>_xlfn.XLOOKUP(D246, products!$A$1:$A$49, products!$E$1:$E$49,,0)</f>
        <v>33.464999999999996</v>
      </c>
      <c r="M246" s="7">
        <f t="shared" si="9"/>
        <v>133.85999999999999</v>
      </c>
      <c r="N246" s="3" t="str">
        <f t="shared" si="10"/>
        <v>Liberica</v>
      </c>
      <c r="O246" s="3" t="str">
        <f t="shared" si="11"/>
        <v>Medium</v>
      </c>
    </row>
    <row r="247" spans="1:15" x14ac:dyDescent="0.3">
      <c r="A247" s="2" t="s">
        <v>1872</v>
      </c>
      <c r="B247" s="5">
        <v>43951</v>
      </c>
      <c r="C247" s="2" t="s">
        <v>1873</v>
      </c>
      <c r="D247" s="3" t="s">
        <v>6145</v>
      </c>
      <c r="E247" s="2">
        <v>5</v>
      </c>
      <c r="F247" s="2" t="str">
        <f>_xlfn.XLOOKUP(C247, 'customers'!$A$1:$A$1001, 'customers'!$B$1:$B$1001, ,0)</f>
        <v>Lexie Mallan</v>
      </c>
      <c r="G247" s="2" t="str">
        <f>IF(_xlfn.XLOOKUP(C247, 'customers'!$A$1:$A$1001, 'customers'!$C$1:$C$1001, , 0)=0, "", _xlfn.XLOOKUP(C247, 'customers'!$A$1:$A$1001, 'customers'!$C$1:$C$1001, , 0))</f>
        <v>lmallan6t@state.gov</v>
      </c>
      <c r="H247" s="2" t="str">
        <f>_xlfn.XLOOKUP(C247, 'customers'!$A$1:$A$1001, 'customers'!G246:G1246,,0)</f>
        <v>United States</v>
      </c>
      <c r="I247" s="3" t="str">
        <f>_xlfn.XLOOKUP(D247, products!$A$1:$A$49, products!$B$1:$B$49, , 0)</f>
        <v>Lib</v>
      </c>
      <c r="J247" s="3" t="str">
        <f>_xlfn.XLOOKUP(D247, products!$A$1:$A$49, products!$C$1:$C$49,,0)</f>
        <v>L</v>
      </c>
      <c r="K247" s="6">
        <f>_xlfn.XLOOKUP(D247, products!$A$1:$A$49, products!$D$1:$D$49,,0)</f>
        <v>0.2</v>
      </c>
      <c r="L247" s="7">
        <f>_xlfn.XLOOKUP(D247, products!$A$1:$A$49, products!$E$1:$E$49,,0)</f>
        <v>4.7549999999999999</v>
      </c>
      <c r="M247" s="7">
        <f t="shared" si="9"/>
        <v>23.774999999999999</v>
      </c>
      <c r="N247" s="3" t="str">
        <f t="shared" si="10"/>
        <v>Liberica</v>
      </c>
      <c r="O247" s="3" t="str">
        <f t="shared" si="11"/>
        <v>Lite</v>
      </c>
    </row>
    <row r="248" spans="1:15" x14ac:dyDescent="0.3">
      <c r="A248" s="2" t="s">
        <v>1878</v>
      </c>
      <c r="B248" s="5">
        <v>44542</v>
      </c>
      <c r="C248" s="2" t="s">
        <v>1879</v>
      </c>
      <c r="D248" s="3" t="s">
        <v>6143</v>
      </c>
      <c r="E248" s="2">
        <v>3</v>
      </c>
      <c r="F248" s="2" t="str">
        <f>_xlfn.XLOOKUP(C248, 'customers'!$A$1:$A$1001, 'customers'!$B$1:$B$1001, ,0)</f>
        <v>Georgena Bentjens</v>
      </c>
      <c r="G248" s="2" t="str">
        <f>IF(_xlfn.XLOOKUP(C248, 'customers'!$A$1:$A$1001, 'customers'!$C$1:$C$1001, , 0)=0, "", _xlfn.XLOOKUP(C248, 'customers'!$A$1:$A$1001, 'customers'!$C$1:$C$1001, , 0))</f>
        <v>gbentjens6u@netlog.com</v>
      </c>
      <c r="H248" s="2" t="str">
        <f>_xlfn.XLOOKUP(C248, 'customers'!$A$1:$A$1001, 'customers'!G247:G1247,,0)</f>
        <v>United States</v>
      </c>
      <c r="I248" s="3" t="str">
        <f>_xlfn.XLOOKUP(D248, products!$A$1:$A$49, products!$B$1:$B$49, , 0)</f>
        <v>Lib</v>
      </c>
      <c r="J248" s="3" t="str">
        <f>_xlfn.XLOOKUP(D248, products!$A$1:$A$49, products!$C$1:$C$49,,0)</f>
        <v>D</v>
      </c>
      <c r="K248" s="6">
        <f>_xlfn.XLOOKUP(D248, products!$A$1:$A$49, products!$D$1:$D$49,,0)</f>
        <v>1</v>
      </c>
      <c r="L248" s="7">
        <f>_xlfn.XLOOKUP(D248, products!$A$1:$A$49, products!$E$1:$E$49,,0)</f>
        <v>12.95</v>
      </c>
      <c r="M248" s="7">
        <f t="shared" si="9"/>
        <v>38.849999999999994</v>
      </c>
      <c r="N248" s="3" t="str">
        <f t="shared" si="10"/>
        <v>Liberica</v>
      </c>
      <c r="O248" s="3" t="str">
        <f t="shared" si="11"/>
        <v>Dark</v>
      </c>
    </row>
    <row r="249" spans="1:15" x14ac:dyDescent="0.3">
      <c r="A249" s="2" t="s">
        <v>1884</v>
      </c>
      <c r="B249" s="5">
        <v>44131</v>
      </c>
      <c r="C249" s="2" t="s">
        <v>1885</v>
      </c>
      <c r="D249" s="3" t="s">
        <v>6178</v>
      </c>
      <c r="E249" s="2">
        <v>6</v>
      </c>
      <c r="F249" s="2" t="str">
        <f>_xlfn.XLOOKUP(C249, 'customers'!$A$1:$A$1001, 'customers'!$B$1:$B$1001, ,0)</f>
        <v>Delmar Beasant</v>
      </c>
      <c r="G249" s="2" t="str">
        <f>IF(_xlfn.XLOOKUP(C249, 'customers'!$A$1:$A$1001, 'customers'!$C$1:$C$1001, , 0)=0, "", _xlfn.XLOOKUP(C249, 'customers'!$A$1:$A$1001, 'customers'!$C$1:$C$1001, , 0))</f>
        <v/>
      </c>
      <c r="H249" s="2" t="str">
        <f>_xlfn.XLOOKUP(C249, 'customers'!$A$1:$A$1001, 'customers'!G248:G1248,,0)</f>
        <v>United States</v>
      </c>
      <c r="I249" s="3" t="str">
        <f>_xlfn.XLOOKUP(D249, products!$A$1:$A$49, products!$B$1:$B$49, , 0)</f>
        <v>Rob</v>
      </c>
      <c r="J249" s="3" t="str">
        <f>_xlfn.XLOOKUP(D249, products!$A$1:$A$49, products!$C$1:$C$49,,0)</f>
        <v>L</v>
      </c>
      <c r="K249" s="6">
        <f>_xlfn.XLOOKUP(D249, products!$A$1:$A$49, products!$D$1:$D$49,,0)</f>
        <v>0.2</v>
      </c>
      <c r="L249" s="7">
        <f>_xlfn.XLOOKUP(D249, products!$A$1:$A$49, products!$E$1:$E$49,,0)</f>
        <v>3.5849999999999995</v>
      </c>
      <c r="M249" s="7">
        <f t="shared" si="9"/>
        <v>21.509999999999998</v>
      </c>
      <c r="N249" s="3" t="str">
        <f t="shared" si="10"/>
        <v>Robusta</v>
      </c>
      <c r="O249" s="3" t="str">
        <f t="shared" si="11"/>
        <v>Lite</v>
      </c>
    </row>
    <row r="250" spans="1:15" x14ac:dyDescent="0.3">
      <c r="A250" s="2" t="s">
        <v>1889</v>
      </c>
      <c r="B250" s="5">
        <v>44019</v>
      </c>
      <c r="C250" s="2" t="s">
        <v>1890</v>
      </c>
      <c r="D250" s="3" t="s">
        <v>6147</v>
      </c>
      <c r="E250" s="2">
        <v>1</v>
      </c>
      <c r="F250" s="2" t="str">
        <f>_xlfn.XLOOKUP(C250, 'customers'!$A$1:$A$1001, 'customers'!$B$1:$B$1001, ,0)</f>
        <v>Lyn Entwistle</v>
      </c>
      <c r="G250" s="2" t="str">
        <f>IF(_xlfn.XLOOKUP(C250, 'customers'!$A$1:$A$1001, 'customers'!$C$1:$C$1001, , 0)=0, "", _xlfn.XLOOKUP(C250, 'customers'!$A$1:$A$1001, 'customers'!$C$1:$C$1001, , 0))</f>
        <v>lentwistle6w@omniture.com</v>
      </c>
      <c r="H250" s="2" t="str">
        <f>_xlfn.XLOOKUP(C250, 'customers'!$A$1:$A$1001, 'customers'!G249:G1249,,0)</f>
        <v>United States</v>
      </c>
      <c r="I250" s="3" t="str">
        <f>_xlfn.XLOOKUP(D250, products!$A$1:$A$49, products!$B$1:$B$49, , 0)</f>
        <v>Ara</v>
      </c>
      <c r="J250" s="3" t="str">
        <f>_xlfn.XLOOKUP(D250, products!$A$1:$A$49, products!$C$1:$C$49,,0)</f>
        <v>D</v>
      </c>
      <c r="K250" s="6">
        <f>_xlfn.XLOOKUP(D250, products!$A$1:$A$49, products!$D$1:$D$49,,0)</f>
        <v>1</v>
      </c>
      <c r="L250" s="7">
        <f>_xlfn.XLOOKUP(D250, products!$A$1:$A$49, products!$E$1:$E$49,,0)</f>
        <v>9.9499999999999993</v>
      </c>
      <c r="M250" s="7">
        <f t="shared" si="9"/>
        <v>9.9499999999999993</v>
      </c>
      <c r="N250" s="3" t="str">
        <f t="shared" si="10"/>
        <v>Arabica</v>
      </c>
      <c r="O250" s="3" t="str">
        <f t="shared" si="11"/>
        <v>Dark</v>
      </c>
    </row>
    <row r="251" spans="1:15" x14ac:dyDescent="0.3">
      <c r="A251" s="2" t="s">
        <v>1895</v>
      </c>
      <c r="B251" s="5">
        <v>43861</v>
      </c>
      <c r="C251" s="2" t="s">
        <v>1935</v>
      </c>
      <c r="D251" s="3" t="s">
        <v>6170</v>
      </c>
      <c r="E251" s="2">
        <v>1</v>
      </c>
      <c r="F251" s="2" t="str">
        <f>_xlfn.XLOOKUP(C251, 'customers'!$A$1:$A$1001, 'customers'!$B$1:$B$1001, ,0)</f>
        <v>Zacharias Kiffe</v>
      </c>
      <c r="G251" s="2" t="str">
        <f>IF(_xlfn.XLOOKUP(C251, 'customers'!$A$1:$A$1001, 'customers'!$C$1:$C$1001, , 0)=0, "", _xlfn.XLOOKUP(C251, 'customers'!$A$1:$A$1001, 'customers'!$C$1:$C$1001, , 0))</f>
        <v>zkiffe74@cyberchimps.com</v>
      </c>
      <c r="H251" s="2" t="str">
        <f>_xlfn.XLOOKUP(C251, 'customers'!$A$1:$A$1001, 'customers'!G250:G1250,,0)</f>
        <v>United States</v>
      </c>
      <c r="I251" s="3" t="str">
        <f>_xlfn.XLOOKUP(D251, products!$A$1:$A$49, products!$B$1:$B$49, , 0)</f>
        <v>Lib</v>
      </c>
      <c r="J251" s="3" t="str">
        <f>_xlfn.XLOOKUP(D251, products!$A$1:$A$49, products!$C$1:$C$49,,0)</f>
        <v>L</v>
      </c>
      <c r="K251" s="6">
        <f>_xlfn.XLOOKUP(D251, products!$A$1:$A$49, products!$D$1:$D$49,,0)</f>
        <v>1</v>
      </c>
      <c r="L251" s="7">
        <f>_xlfn.XLOOKUP(D251, products!$A$1:$A$49, products!$E$1:$E$49,,0)</f>
        <v>15.85</v>
      </c>
      <c r="M251" s="7">
        <f t="shared" si="9"/>
        <v>15.85</v>
      </c>
      <c r="N251" s="3" t="str">
        <f t="shared" si="10"/>
        <v>Liberica</v>
      </c>
      <c r="O251" s="3" t="str">
        <f t="shared" si="11"/>
        <v>Lite</v>
      </c>
    </row>
    <row r="252" spans="1:15" x14ac:dyDescent="0.3">
      <c r="A252" s="2" t="s">
        <v>1900</v>
      </c>
      <c r="B252" s="5">
        <v>43879</v>
      </c>
      <c r="C252" s="2" t="s">
        <v>1901</v>
      </c>
      <c r="D252" s="3" t="s">
        <v>6174</v>
      </c>
      <c r="E252" s="2">
        <v>1</v>
      </c>
      <c r="F252" s="2" t="str">
        <f>_xlfn.XLOOKUP(C252, 'customers'!$A$1:$A$1001, 'customers'!$B$1:$B$1001, ,0)</f>
        <v>Mercedes Acott</v>
      </c>
      <c r="G252" s="2" t="str">
        <f>IF(_xlfn.XLOOKUP(C252, 'customers'!$A$1:$A$1001, 'customers'!$C$1:$C$1001, , 0)=0, "", _xlfn.XLOOKUP(C252, 'customers'!$A$1:$A$1001, 'customers'!$C$1:$C$1001, , 0))</f>
        <v>macott6y@pagesperso-orange.fr</v>
      </c>
      <c r="H252" s="2" t="str">
        <f>_xlfn.XLOOKUP(C252, 'customers'!$A$1:$A$1001, 'customers'!G251:G1251,,0)</f>
        <v>United States</v>
      </c>
      <c r="I252" s="3" t="str">
        <f>_xlfn.XLOOKUP(D252, products!$A$1:$A$49, products!$B$1:$B$49, , 0)</f>
        <v>Rob</v>
      </c>
      <c r="J252" s="3" t="str">
        <f>_xlfn.XLOOKUP(D252, products!$A$1:$A$49, products!$C$1:$C$49,,0)</f>
        <v>M</v>
      </c>
      <c r="K252" s="6">
        <f>_xlfn.XLOOKUP(D252, products!$A$1:$A$49, products!$D$1:$D$49,,0)</f>
        <v>0.2</v>
      </c>
      <c r="L252" s="7">
        <f>_xlfn.XLOOKUP(D252, products!$A$1:$A$49, products!$E$1:$E$49,,0)</f>
        <v>2.9849999999999999</v>
      </c>
      <c r="M252" s="7">
        <f t="shared" si="9"/>
        <v>2.9849999999999999</v>
      </c>
      <c r="N252" s="3" t="str">
        <f t="shared" si="10"/>
        <v>Robusta</v>
      </c>
      <c r="O252" s="3" t="str">
        <f t="shared" si="11"/>
        <v>Medium</v>
      </c>
    </row>
    <row r="253" spans="1:15" x14ac:dyDescent="0.3">
      <c r="A253" s="2" t="s">
        <v>1906</v>
      </c>
      <c r="B253" s="5">
        <v>44360</v>
      </c>
      <c r="C253" s="2" t="s">
        <v>1907</v>
      </c>
      <c r="D253" s="3" t="s">
        <v>6141</v>
      </c>
      <c r="E253" s="2">
        <v>5</v>
      </c>
      <c r="F253" s="2" t="str">
        <f>_xlfn.XLOOKUP(C253, 'customers'!$A$1:$A$1001, 'customers'!$B$1:$B$1001, ,0)</f>
        <v>Connor Heaviside</v>
      </c>
      <c r="G253" s="2" t="str">
        <f>IF(_xlfn.XLOOKUP(C253, 'customers'!$A$1:$A$1001, 'customers'!$C$1:$C$1001, , 0)=0, "", _xlfn.XLOOKUP(C253, 'customers'!$A$1:$A$1001, 'customers'!$C$1:$C$1001, , 0))</f>
        <v>cheaviside6z@rediff.com</v>
      </c>
      <c r="H253" s="2" t="str">
        <f>_xlfn.XLOOKUP(C253, 'customers'!$A$1:$A$1001, 'customers'!G252:G1252,,0)</f>
        <v>United States</v>
      </c>
      <c r="I253" s="3" t="str">
        <f>_xlfn.XLOOKUP(D253, products!$A$1:$A$49, products!$B$1:$B$49, , 0)</f>
        <v>Exc</v>
      </c>
      <c r="J253" s="3" t="str">
        <f>_xlfn.XLOOKUP(D253, products!$A$1:$A$49, products!$C$1:$C$49,,0)</f>
        <v>M</v>
      </c>
      <c r="K253" s="6">
        <f>_xlfn.XLOOKUP(D253, products!$A$1:$A$49, products!$D$1:$D$49,,0)</f>
        <v>1</v>
      </c>
      <c r="L253" s="7">
        <f>_xlfn.XLOOKUP(D253, products!$A$1:$A$49, products!$E$1:$E$49,,0)</f>
        <v>13.75</v>
      </c>
      <c r="M253" s="7">
        <f t="shared" si="9"/>
        <v>68.75</v>
      </c>
      <c r="N253" s="3" t="str">
        <f t="shared" si="10"/>
        <v>Excelsa</v>
      </c>
      <c r="O253" s="3" t="str">
        <f t="shared" si="11"/>
        <v>Medium</v>
      </c>
    </row>
    <row r="254" spans="1:15" x14ac:dyDescent="0.3">
      <c r="A254" s="2" t="s">
        <v>1912</v>
      </c>
      <c r="B254" s="5">
        <v>44779</v>
      </c>
      <c r="C254" s="2" t="s">
        <v>1913</v>
      </c>
      <c r="D254" s="3" t="s">
        <v>6147</v>
      </c>
      <c r="E254" s="2">
        <v>3</v>
      </c>
      <c r="F254" s="2" t="str">
        <f>_xlfn.XLOOKUP(C254, 'customers'!$A$1:$A$1001, 'customers'!$B$1:$B$1001, ,0)</f>
        <v>Devy Bulbrook</v>
      </c>
      <c r="G254" s="2" t="str">
        <f>IF(_xlfn.XLOOKUP(C254, 'customers'!$A$1:$A$1001, 'customers'!$C$1:$C$1001, , 0)=0, "", _xlfn.XLOOKUP(C254, 'customers'!$A$1:$A$1001, 'customers'!$C$1:$C$1001, , 0))</f>
        <v/>
      </c>
      <c r="H254" s="2" t="str">
        <f>_xlfn.XLOOKUP(C254, 'customers'!$A$1:$A$1001, 'customers'!G253:G1253,,0)</f>
        <v>United States</v>
      </c>
      <c r="I254" s="3" t="str">
        <f>_xlfn.XLOOKUP(D254, products!$A$1:$A$49, products!$B$1:$B$49, , 0)</f>
        <v>Ara</v>
      </c>
      <c r="J254" s="3" t="str">
        <f>_xlfn.XLOOKUP(D254, products!$A$1:$A$49, products!$C$1:$C$49,,0)</f>
        <v>D</v>
      </c>
      <c r="K254" s="6">
        <f>_xlfn.XLOOKUP(D254, products!$A$1:$A$49, products!$D$1:$D$49,,0)</f>
        <v>1</v>
      </c>
      <c r="L254" s="7">
        <f>_xlfn.XLOOKUP(D254, products!$A$1:$A$49, products!$E$1:$E$49,,0)</f>
        <v>9.9499999999999993</v>
      </c>
      <c r="M254" s="7">
        <f t="shared" si="9"/>
        <v>29.849999999999998</v>
      </c>
      <c r="N254" s="3" t="str">
        <f t="shared" si="10"/>
        <v>Arabica</v>
      </c>
      <c r="O254" s="3" t="str">
        <f t="shared" si="11"/>
        <v>Dark</v>
      </c>
    </row>
    <row r="255" spans="1:15" x14ac:dyDescent="0.3">
      <c r="A255" s="2" t="s">
        <v>1917</v>
      </c>
      <c r="B255" s="5">
        <v>44523</v>
      </c>
      <c r="C255" s="2" t="s">
        <v>1918</v>
      </c>
      <c r="D255" s="3" t="s">
        <v>6162</v>
      </c>
      <c r="E255" s="2">
        <v>4</v>
      </c>
      <c r="F255" s="2" t="str">
        <f>_xlfn.XLOOKUP(C255, 'customers'!$A$1:$A$1001, 'customers'!$B$1:$B$1001, ,0)</f>
        <v>Leia Kernan</v>
      </c>
      <c r="G255" s="2" t="str">
        <f>IF(_xlfn.XLOOKUP(C255, 'customers'!$A$1:$A$1001, 'customers'!$C$1:$C$1001, , 0)=0, "", _xlfn.XLOOKUP(C255, 'customers'!$A$1:$A$1001, 'customers'!$C$1:$C$1001, , 0))</f>
        <v>lkernan71@wsj.com</v>
      </c>
      <c r="H255" s="2" t="str">
        <f>_xlfn.XLOOKUP(C255, 'customers'!$A$1:$A$1001, 'customers'!G254:G1254,,0)</f>
        <v>United States</v>
      </c>
      <c r="I255" s="3" t="str">
        <f>_xlfn.XLOOKUP(D255, products!$A$1:$A$49, products!$B$1:$B$49, , 0)</f>
        <v>Lib</v>
      </c>
      <c r="J255" s="3" t="str">
        <f>_xlfn.XLOOKUP(D255, products!$A$1:$A$49, products!$C$1:$C$49,,0)</f>
        <v>M</v>
      </c>
      <c r="K255" s="6">
        <f>_xlfn.XLOOKUP(D255, products!$A$1:$A$49, products!$D$1:$D$49,,0)</f>
        <v>1</v>
      </c>
      <c r="L255" s="7">
        <f>_xlfn.XLOOKUP(D255, products!$A$1:$A$49, products!$E$1:$E$49,,0)</f>
        <v>14.55</v>
      </c>
      <c r="M255" s="7">
        <f t="shared" si="9"/>
        <v>58.2</v>
      </c>
      <c r="N255" s="3" t="str">
        <f t="shared" si="10"/>
        <v>Liberica</v>
      </c>
      <c r="O255" s="3" t="str">
        <f t="shared" si="11"/>
        <v>Medium</v>
      </c>
    </row>
    <row r="256" spans="1:15" x14ac:dyDescent="0.3">
      <c r="A256" s="2" t="s">
        <v>1923</v>
      </c>
      <c r="B256" s="5">
        <v>44482</v>
      </c>
      <c r="C256" s="2" t="s">
        <v>1924</v>
      </c>
      <c r="D256" s="3" t="s">
        <v>6173</v>
      </c>
      <c r="E256" s="2">
        <v>4</v>
      </c>
      <c r="F256" s="2" t="str">
        <f>_xlfn.XLOOKUP(C256, 'customers'!$A$1:$A$1001, 'customers'!$B$1:$B$1001, ,0)</f>
        <v>Rosaline McLae</v>
      </c>
      <c r="G256" s="2" t="str">
        <f>IF(_xlfn.XLOOKUP(C256, 'customers'!$A$1:$A$1001, 'customers'!$C$1:$C$1001, , 0)=0, "", _xlfn.XLOOKUP(C256, 'customers'!$A$1:$A$1001, 'customers'!$C$1:$C$1001, , 0))</f>
        <v>rmclae72@dailymotion.com</v>
      </c>
      <c r="H256" s="2" t="str">
        <f>_xlfn.XLOOKUP(C256, 'customers'!$A$1:$A$1001, 'customers'!G255:G1255,,0)</f>
        <v>Ireland</v>
      </c>
      <c r="I256" s="3" t="str">
        <f>_xlfn.XLOOKUP(D256, products!$A$1:$A$49, products!$B$1:$B$49, , 0)</f>
        <v>Rob</v>
      </c>
      <c r="J256" s="3" t="str">
        <f>_xlfn.XLOOKUP(D256, products!$A$1:$A$49, products!$C$1:$C$49,,0)</f>
        <v>L</v>
      </c>
      <c r="K256" s="6">
        <f>_xlfn.XLOOKUP(D256, products!$A$1:$A$49, products!$D$1:$D$49,,0)</f>
        <v>0.5</v>
      </c>
      <c r="L256" s="7">
        <f>_xlfn.XLOOKUP(D256, products!$A$1:$A$49, products!$E$1:$E$49,,0)</f>
        <v>7.169999999999999</v>
      </c>
      <c r="M256" s="7">
        <f t="shared" si="9"/>
        <v>28.679999999999996</v>
      </c>
      <c r="N256" s="3" t="str">
        <f t="shared" si="10"/>
        <v>Robusta</v>
      </c>
      <c r="O256" s="3" t="str">
        <f t="shared" si="11"/>
        <v>Lite</v>
      </c>
    </row>
    <row r="257" spans="1:15" x14ac:dyDescent="0.3">
      <c r="A257" s="2" t="s">
        <v>1928</v>
      </c>
      <c r="B257" s="5">
        <v>44439</v>
      </c>
      <c r="C257" s="2" t="s">
        <v>1929</v>
      </c>
      <c r="D257" s="3" t="s">
        <v>6173</v>
      </c>
      <c r="E257" s="2">
        <v>3</v>
      </c>
      <c r="F257" s="2" t="str">
        <f>_xlfn.XLOOKUP(C257, 'customers'!$A$1:$A$1001, 'customers'!$B$1:$B$1001, ,0)</f>
        <v>Cleve Blowfelde</v>
      </c>
      <c r="G257" s="2" t="str">
        <f>IF(_xlfn.XLOOKUP(C257, 'customers'!$A$1:$A$1001, 'customers'!$C$1:$C$1001, , 0)=0, "", _xlfn.XLOOKUP(C257, 'customers'!$A$1:$A$1001, 'customers'!$C$1:$C$1001, , 0))</f>
        <v>cblowfelde73@ustream.tv</v>
      </c>
      <c r="H257" s="2" t="str">
        <f>_xlfn.XLOOKUP(C257, 'customers'!$A$1:$A$1001, 'customers'!G256:G1256,,0)</f>
        <v>Ireland</v>
      </c>
      <c r="I257" s="3" t="str">
        <f>_xlfn.XLOOKUP(D257, products!$A$1:$A$49, products!$B$1:$B$49, , 0)</f>
        <v>Rob</v>
      </c>
      <c r="J257" s="3" t="str">
        <f>_xlfn.XLOOKUP(D257, products!$A$1:$A$49, products!$C$1:$C$49,,0)</f>
        <v>L</v>
      </c>
      <c r="K257" s="6">
        <f>_xlfn.XLOOKUP(D257, products!$A$1:$A$49, products!$D$1:$D$49,,0)</f>
        <v>0.5</v>
      </c>
      <c r="L257" s="7">
        <f>_xlfn.XLOOKUP(D257, products!$A$1:$A$49, products!$E$1:$E$49,,0)</f>
        <v>7.169999999999999</v>
      </c>
      <c r="M257" s="7">
        <f t="shared" si="9"/>
        <v>21.509999999999998</v>
      </c>
      <c r="N257" s="3" t="str">
        <f t="shared" si="10"/>
        <v>Robusta</v>
      </c>
      <c r="O257" s="3" t="str">
        <f t="shared" si="11"/>
        <v>Lite</v>
      </c>
    </row>
    <row r="258" spans="1:15" x14ac:dyDescent="0.3">
      <c r="A258" s="2" t="s">
        <v>1934</v>
      </c>
      <c r="B258" s="5">
        <v>43846</v>
      </c>
      <c r="C258" s="2" t="s">
        <v>1935</v>
      </c>
      <c r="D258" s="3" t="s">
        <v>6160</v>
      </c>
      <c r="E258" s="2">
        <v>2</v>
      </c>
      <c r="F258" s="2" t="str">
        <f>_xlfn.XLOOKUP(C258, 'customers'!$A$1:$A$1001, 'customers'!$B$1:$B$1001, ,0)</f>
        <v>Zacharias Kiffe</v>
      </c>
      <c r="G258" s="2" t="str">
        <f>IF(_xlfn.XLOOKUP(C258, 'customers'!$A$1:$A$1001, 'customers'!$C$1:$C$1001, , 0)=0, "", _xlfn.XLOOKUP(C258, 'customers'!$A$1:$A$1001, 'customers'!$C$1:$C$1001, , 0))</f>
        <v>zkiffe74@cyberchimps.com</v>
      </c>
      <c r="H258" s="2" t="str">
        <f>_xlfn.XLOOKUP(C258, 'customers'!$A$1:$A$1001, 'customers'!G257:G1257,,0)</f>
        <v>United States</v>
      </c>
      <c r="I258" s="3" t="str">
        <f>_xlfn.XLOOKUP(D258, products!$A$1:$A$49, products!$B$1:$B$49, , 0)</f>
        <v>Lib</v>
      </c>
      <c r="J258" s="3" t="str">
        <f>_xlfn.XLOOKUP(D258, products!$A$1:$A$49, products!$C$1:$C$49,,0)</f>
        <v>M</v>
      </c>
      <c r="K258" s="6">
        <f>_xlfn.XLOOKUP(D258, products!$A$1:$A$49, products!$D$1:$D$49,,0)</f>
        <v>0.5</v>
      </c>
      <c r="L258" s="7">
        <f>_xlfn.XLOOKUP(D258, products!$A$1:$A$49, products!$E$1:$E$49,,0)</f>
        <v>8.73</v>
      </c>
      <c r="M258" s="7">
        <f t="shared" si="9"/>
        <v>17.46</v>
      </c>
      <c r="N258" s="3" t="str">
        <f t="shared" si="10"/>
        <v>Liberica</v>
      </c>
      <c r="O258" s="3" t="str">
        <f t="shared" si="11"/>
        <v>Medium</v>
      </c>
    </row>
    <row r="259" spans="1:15" x14ac:dyDescent="0.3">
      <c r="A259" s="2" t="s">
        <v>1940</v>
      </c>
      <c r="B259" s="5">
        <v>44676</v>
      </c>
      <c r="C259" s="2" t="s">
        <v>1941</v>
      </c>
      <c r="D259" s="3" t="s">
        <v>6185</v>
      </c>
      <c r="E259" s="2">
        <v>1</v>
      </c>
      <c r="F259" s="2" t="str">
        <f>_xlfn.XLOOKUP(C259, 'customers'!$A$1:$A$1001, 'customers'!$B$1:$B$1001, ,0)</f>
        <v>Denyse O'Calleran</v>
      </c>
      <c r="G259" s="2" t="str">
        <f>IF(_xlfn.XLOOKUP(C259, 'customers'!$A$1:$A$1001, 'customers'!$C$1:$C$1001, , 0)=0, "", _xlfn.XLOOKUP(C259, 'customers'!$A$1:$A$1001, 'customers'!$C$1:$C$1001, , 0))</f>
        <v>docalleran75@ucla.edu</v>
      </c>
      <c r="H259" s="2" t="str">
        <f>_xlfn.XLOOKUP(C259, 'customers'!$A$1:$A$1001, 'customers'!G258:G1258,,0)</f>
        <v>United States</v>
      </c>
      <c r="I259" s="3" t="str">
        <f>_xlfn.XLOOKUP(D259, products!$A$1:$A$49, products!$B$1:$B$49, , 0)</f>
        <v>Exc</v>
      </c>
      <c r="J259" s="3" t="str">
        <f>_xlfn.XLOOKUP(D259, products!$A$1:$A$49, products!$C$1:$C$49,,0)</f>
        <v>D</v>
      </c>
      <c r="K259" s="6">
        <f>_xlfn.XLOOKUP(D259, products!$A$1:$A$49, products!$D$1:$D$49,,0)</f>
        <v>2.5</v>
      </c>
      <c r="L259" s="7">
        <f>_xlfn.XLOOKUP(D259, products!$A$1:$A$49, products!$E$1:$E$49,,0)</f>
        <v>27.945</v>
      </c>
      <c r="M259" s="7">
        <f t="shared" ref="M259:M322" si="12">L259*E259</f>
        <v>27.945</v>
      </c>
      <c r="N259" s="3" t="str">
        <f t="shared" ref="N259:N322" si="13">IF(I259="Rob","Robusta",IF(I259="Exc","Excelsa",IF(I259="Lib","Liberica",IF(I259="Ara","Arabica",""))))</f>
        <v>Excelsa</v>
      </c>
      <c r="O259" s="3" t="str">
        <f t="shared" ref="O259:O322" si="14">IF(J259="M", "Medium", IF(J259="L","Lite",IF(J259="D","Dark")))</f>
        <v>Dark</v>
      </c>
    </row>
    <row r="260" spans="1:15" x14ac:dyDescent="0.3">
      <c r="A260" s="2" t="s">
        <v>1946</v>
      </c>
      <c r="B260" s="5">
        <v>44513</v>
      </c>
      <c r="C260" s="2" t="s">
        <v>1947</v>
      </c>
      <c r="D260" s="3" t="s">
        <v>6185</v>
      </c>
      <c r="E260" s="2">
        <v>5</v>
      </c>
      <c r="F260" s="2" t="str">
        <f>_xlfn.XLOOKUP(C260, 'customers'!$A$1:$A$1001, 'customers'!$B$1:$B$1001, ,0)</f>
        <v>Cobby Cromwell</v>
      </c>
      <c r="G260" s="2" t="str">
        <f>IF(_xlfn.XLOOKUP(C260, 'customers'!$A$1:$A$1001, 'customers'!$C$1:$C$1001, , 0)=0, "", _xlfn.XLOOKUP(C260, 'customers'!$A$1:$A$1001, 'customers'!$C$1:$C$1001, , 0))</f>
        <v>ccromwell76@desdev.cn</v>
      </c>
      <c r="H260" s="2" t="str">
        <f>_xlfn.XLOOKUP(C260, 'customers'!$A$1:$A$1001, 'customers'!G259:G1259,,0)</f>
        <v>United States</v>
      </c>
      <c r="I260" s="3" t="str">
        <f>_xlfn.XLOOKUP(D260, products!$A$1:$A$49, products!$B$1:$B$49, , 0)</f>
        <v>Exc</v>
      </c>
      <c r="J260" s="3" t="str">
        <f>_xlfn.XLOOKUP(D260, products!$A$1:$A$49, products!$C$1:$C$49,,0)</f>
        <v>D</v>
      </c>
      <c r="K260" s="6">
        <f>_xlfn.XLOOKUP(D260, products!$A$1:$A$49, products!$D$1:$D$49,,0)</f>
        <v>2.5</v>
      </c>
      <c r="L260" s="7">
        <f>_xlfn.XLOOKUP(D260, products!$A$1:$A$49, products!$E$1:$E$49,,0)</f>
        <v>27.945</v>
      </c>
      <c r="M260" s="7">
        <f t="shared" si="12"/>
        <v>139.72499999999999</v>
      </c>
      <c r="N260" s="3" t="str">
        <f t="shared" si="13"/>
        <v>Excelsa</v>
      </c>
      <c r="O260" s="3" t="str">
        <f t="shared" si="14"/>
        <v>Dark</v>
      </c>
    </row>
    <row r="261" spans="1:15" x14ac:dyDescent="0.3">
      <c r="A261" s="2" t="s">
        <v>1952</v>
      </c>
      <c r="B261" s="5">
        <v>44355</v>
      </c>
      <c r="C261" s="2" t="s">
        <v>1953</v>
      </c>
      <c r="D261" s="3" t="s">
        <v>6174</v>
      </c>
      <c r="E261" s="2">
        <v>2</v>
      </c>
      <c r="F261" s="2" t="str">
        <f>_xlfn.XLOOKUP(C261, 'customers'!$A$1:$A$1001, 'customers'!$B$1:$B$1001, ,0)</f>
        <v>Irv Hay</v>
      </c>
      <c r="G261" s="2" t="str">
        <f>IF(_xlfn.XLOOKUP(C261, 'customers'!$A$1:$A$1001, 'customers'!$C$1:$C$1001, , 0)=0, "", _xlfn.XLOOKUP(C261, 'customers'!$A$1:$A$1001, 'customers'!$C$1:$C$1001, , 0))</f>
        <v>ihay77@lulu.com</v>
      </c>
      <c r="H261" s="2" t="str">
        <f>_xlfn.XLOOKUP(C261, 'customers'!$A$1:$A$1001, 'customers'!G260:G1260,,0)</f>
        <v>United States</v>
      </c>
      <c r="I261" s="3" t="str">
        <f>_xlfn.XLOOKUP(D261, products!$A$1:$A$49, products!$B$1:$B$49, , 0)</f>
        <v>Rob</v>
      </c>
      <c r="J261" s="3" t="str">
        <f>_xlfn.XLOOKUP(D261, products!$A$1:$A$49, products!$C$1:$C$49,,0)</f>
        <v>M</v>
      </c>
      <c r="K261" s="6">
        <f>_xlfn.XLOOKUP(D261, products!$A$1:$A$49, products!$D$1:$D$49,,0)</f>
        <v>0.2</v>
      </c>
      <c r="L261" s="7">
        <f>_xlfn.XLOOKUP(D261, products!$A$1:$A$49, products!$E$1:$E$49,,0)</f>
        <v>2.9849999999999999</v>
      </c>
      <c r="M261" s="7">
        <f t="shared" si="12"/>
        <v>5.97</v>
      </c>
      <c r="N261" s="3" t="str">
        <f t="shared" si="13"/>
        <v>Robusta</v>
      </c>
      <c r="O261" s="3" t="str">
        <f t="shared" si="14"/>
        <v>Medium</v>
      </c>
    </row>
    <row r="262" spans="1:15" x14ac:dyDescent="0.3">
      <c r="A262" s="2" t="s">
        <v>1958</v>
      </c>
      <c r="B262" s="5">
        <v>44156</v>
      </c>
      <c r="C262" s="2" t="s">
        <v>1959</v>
      </c>
      <c r="D262" s="3" t="s">
        <v>6142</v>
      </c>
      <c r="E262" s="2">
        <v>1</v>
      </c>
      <c r="F262" s="2" t="str">
        <f>_xlfn.XLOOKUP(C262, 'customers'!$A$1:$A$1001, 'customers'!$B$1:$B$1001, ,0)</f>
        <v>Tani Taffarello</v>
      </c>
      <c r="G262" s="2" t="str">
        <f>IF(_xlfn.XLOOKUP(C262, 'customers'!$A$1:$A$1001, 'customers'!$C$1:$C$1001, , 0)=0, "", _xlfn.XLOOKUP(C262, 'customers'!$A$1:$A$1001, 'customers'!$C$1:$C$1001, , 0))</f>
        <v>ttaffarello78@sciencedaily.com</v>
      </c>
      <c r="H262" s="2" t="str">
        <f>_xlfn.XLOOKUP(C262, 'customers'!$A$1:$A$1001, 'customers'!G261:G1261,,0)</f>
        <v>United States</v>
      </c>
      <c r="I262" s="3" t="str">
        <f>_xlfn.XLOOKUP(D262, products!$A$1:$A$49, products!$B$1:$B$49, , 0)</f>
        <v>Rob</v>
      </c>
      <c r="J262" s="3" t="str">
        <f>_xlfn.XLOOKUP(D262, products!$A$1:$A$49, products!$C$1:$C$49,,0)</f>
        <v>L</v>
      </c>
      <c r="K262" s="6">
        <f>_xlfn.XLOOKUP(D262, products!$A$1:$A$49, products!$D$1:$D$49,,0)</f>
        <v>2.5</v>
      </c>
      <c r="L262" s="7">
        <f>_xlfn.XLOOKUP(D262, products!$A$1:$A$49, products!$E$1:$E$49,,0)</f>
        <v>27.484999999999996</v>
      </c>
      <c r="M262" s="7">
        <f t="shared" si="12"/>
        <v>27.484999999999996</v>
      </c>
      <c r="N262" s="3" t="str">
        <f t="shared" si="13"/>
        <v>Robusta</v>
      </c>
      <c r="O262" s="3" t="str">
        <f t="shared" si="14"/>
        <v>Lite</v>
      </c>
    </row>
    <row r="263" spans="1:15" x14ac:dyDescent="0.3">
      <c r="A263" s="2" t="s">
        <v>1963</v>
      </c>
      <c r="B263" s="5">
        <v>43538</v>
      </c>
      <c r="C263" s="2" t="s">
        <v>1964</v>
      </c>
      <c r="D263" s="3" t="s">
        <v>6179</v>
      </c>
      <c r="E263" s="2">
        <v>5</v>
      </c>
      <c r="F263" s="2" t="str">
        <f>_xlfn.XLOOKUP(C263, 'customers'!$A$1:$A$1001, 'customers'!$B$1:$B$1001, ,0)</f>
        <v>Monique Canty</v>
      </c>
      <c r="G263" s="2" t="str">
        <f>IF(_xlfn.XLOOKUP(C263, 'customers'!$A$1:$A$1001, 'customers'!$C$1:$C$1001, , 0)=0, "", _xlfn.XLOOKUP(C263, 'customers'!$A$1:$A$1001, 'customers'!$C$1:$C$1001, , 0))</f>
        <v>mcanty79@jigsy.com</v>
      </c>
      <c r="H263" s="2" t="str">
        <f>_xlfn.XLOOKUP(C263, 'customers'!$A$1:$A$1001, 'customers'!G262:G1262,,0)</f>
        <v>United States</v>
      </c>
      <c r="I263" s="3" t="str">
        <f>_xlfn.XLOOKUP(D263, products!$A$1:$A$49, products!$B$1:$B$49, , 0)</f>
        <v>Rob</v>
      </c>
      <c r="J263" s="3" t="str">
        <f>_xlfn.XLOOKUP(D263, products!$A$1:$A$49, products!$C$1:$C$49,,0)</f>
        <v>L</v>
      </c>
      <c r="K263" s="6">
        <f>_xlfn.XLOOKUP(D263, products!$A$1:$A$49, products!$D$1:$D$49,,0)</f>
        <v>1</v>
      </c>
      <c r="L263" s="7">
        <f>_xlfn.XLOOKUP(D263, products!$A$1:$A$49, products!$E$1:$E$49,,0)</f>
        <v>11.95</v>
      </c>
      <c r="M263" s="7">
        <f t="shared" si="12"/>
        <v>59.75</v>
      </c>
      <c r="N263" s="3" t="str">
        <f t="shared" si="13"/>
        <v>Robusta</v>
      </c>
      <c r="O263" s="3" t="str">
        <f t="shared" si="14"/>
        <v>Lite</v>
      </c>
    </row>
    <row r="264" spans="1:15" x14ac:dyDescent="0.3">
      <c r="A264" s="2" t="s">
        <v>1969</v>
      </c>
      <c r="B264" s="5">
        <v>43693</v>
      </c>
      <c r="C264" s="2" t="s">
        <v>1970</v>
      </c>
      <c r="D264" s="3" t="s">
        <v>6141</v>
      </c>
      <c r="E264" s="2">
        <v>3</v>
      </c>
      <c r="F264" s="2" t="str">
        <f>_xlfn.XLOOKUP(C264, 'customers'!$A$1:$A$1001, 'customers'!$B$1:$B$1001, ,0)</f>
        <v>Javier Kopke</v>
      </c>
      <c r="G264" s="2" t="str">
        <f>IF(_xlfn.XLOOKUP(C264, 'customers'!$A$1:$A$1001, 'customers'!$C$1:$C$1001, , 0)=0, "", _xlfn.XLOOKUP(C264, 'customers'!$A$1:$A$1001, 'customers'!$C$1:$C$1001, , 0))</f>
        <v>jkopke7a@auda.org.au</v>
      </c>
      <c r="H264" s="2" t="str">
        <f>_xlfn.XLOOKUP(C264, 'customers'!$A$1:$A$1001, 'customers'!G263:G1263,,0)</f>
        <v>United States</v>
      </c>
      <c r="I264" s="3" t="str">
        <f>_xlfn.XLOOKUP(D264, products!$A$1:$A$49, products!$B$1:$B$49, , 0)</f>
        <v>Exc</v>
      </c>
      <c r="J264" s="3" t="str">
        <f>_xlfn.XLOOKUP(D264, products!$A$1:$A$49, products!$C$1:$C$49,,0)</f>
        <v>M</v>
      </c>
      <c r="K264" s="6">
        <f>_xlfn.XLOOKUP(D264, products!$A$1:$A$49, products!$D$1:$D$49,,0)</f>
        <v>1</v>
      </c>
      <c r="L264" s="7">
        <f>_xlfn.XLOOKUP(D264, products!$A$1:$A$49, products!$E$1:$E$49,,0)</f>
        <v>13.75</v>
      </c>
      <c r="M264" s="7">
        <f t="shared" si="12"/>
        <v>41.25</v>
      </c>
      <c r="N264" s="3" t="str">
        <f t="shared" si="13"/>
        <v>Excelsa</v>
      </c>
      <c r="O264" s="3" t="str">
        <f t="shared" si="14"/>
        <v>Medium</v>
      </c>
    </row>
    <row r="265" spans="1:15" x14ac:dyDescent="0.3">
      <c r="A265" s="2" t="s">
        <v>1975</v>
      </c>
      <c r="B265" s="5">
        <v>43577</v>
      </c>
      <c r="C265" s="2" t="s">
        <v>1976</v>
      </c>
      <c r="D265" s="3" t="s">
        <v>6181</v>
      </c>
      <c r="E265" s="2">
        <v>4</v>
      </c>
      <c r="F265" s="2" t="str">
        <f>_xlfn.XLOOKUP(C265, 'customers'!$A$1:$A$1001, 'customers'!$B$1:$B$1001, ,0)</f>
        <v>Mar McIver</v>
      </c>
      <c r="G265" s="2" t="str">
        <f>IF(_xlfn.XLOOKUP(C265, 'customers'!$A$1:$A$1001, 'customers'!$C$1:$C$1001, , 0)=0, "", _xlfn.XLOOKUP(C265, 'customers'!$A$1:$A$1001, 'customers'!$C$1:$C$1001, , 0))</f>
        <v/>
      </c>
      <c r="H265" s="2" t="str">
        <f>_xlfn.XLOOKUP(C265, 'customers'!$A$1:$A$1001, 'customers'!G264:G1264,,0)</f>
        <v>United States</v>
      </c>
      <c r="I265" s="3" t="str">
        <f>_xlfn.XLOOKUP(D265, products!$A$1:$A$49, products!$B$1:$B$49, , 0)</f>
        <v>Lib</v>
      </c>
      <c r="J265" s="3" t="str">
        <f>_xlfn.XLOOKUP(D265, products!$A$1:$A$49, products!$C$1:$C$49,,0)</f>
        <v>M</v>
      </c>
      <c r="K265" s="6">
        <f>_xlfn.XLOOKUP(D265, products!$A$1:$A$49, products!$D$1:$D$49,,0)</f>
        <v>2.5</v>
      </c>
      <c r="L265" s="7">
        <f>_xlfn.XLOOKUP(D265, products!$A$1:$A$49, products!$E$1:$E$49,,0)</f>
        <v>33.464999999999996</v>
      </c>
      <c r="M265" s="7">
        <f t="shared" si="12"/>
        <v>133.85999999999999</v>
      </c>
      <c r="N265" s="3" t="str">
        <f t="shared" si="13"/>
        <v>Liberica</v>
      </c>
      <c r="O265" s="3" t="str">
        <f t="shared" si="14"/>
        <v>Medium</v>
      </c>
    </row>
    <row r="266" spans="1:15" x14ac:dyDescent="0.3">
      <c r="A266" s="2" t="s">
        <v>1980</v>
      </c>
      <c r="B266" s="5">
        <v>44683</v>
      </c>
      <c r="C266" s="2" t="s">
        <v>1981</v>
      </c>
      <c r="D266" s="3" t="s">
        <v>6179</v>
      </c>
      <c r="E266" s="2">
        <v>5</v>
      </c>
      <c r="F266" s="2" t="str">
        <f>_xlfn.XLOOKUP(C266, 'customers'!$A$1:$A$1001, 'customers'!$B$1:$B$1001, ,0)</f>
        <v>Arabella Fransewich</v>
      </c>
      <c r="G266" s="2" t="str">
        <f>IF(_xlfn.XLOOKUP(C266, 'customers'!$A$1:$A$1001, 'customers'!$C$1:$C$1001, , 0)=0, "", _xlfn.XLOOKUP(C266, 'customers'!$A$1:$A$1001, 'customers'!$C$1:$C$1001, , 0))</f>
        <v/>
      </c>
      <c r="H266" s="2" t="str">
        <f>_xlfn.XLOOKUP(C266, 'customers'!$A$1:$A$1001, 'customers'!G265:G1265,,0)</f>
        <v>United States</v>
      </c>
      <c r="I266" s="3" t="str">
        <f>_xlfn.XLOOKUP(D266, products!$A$1:$A$49, products!$B$1:$B$49, , 0)</f>
        <v>Rob</v>
      </c>
      <c r="J266" s="3" t="str">
        <f>_xlfn.XLOOKUP(D266, products!$A$1:$A$49, products!$C$1:$C$49,,0)</f>
        <v>L</v>
      </c>
      <c r="K266" s="6">
        <f>_xlfn.XLOOKUP(D266, products!$A$1:$A$49, products!$D$1:$D$49,,0)</f>
        <v>1</v>
      </c>
      <c r="L266" s="7">
        <f>_xlfn.XLOOKUP(D266, products!$A$1:$A$49, products!$E$1:$E$49,,0)</f>
        <v>11.95</v>
      </c>
      <c r="M266" s="7">
        <f t="shared" si="12"/>
        <v>59.75</v>
      </c>
      <c r="N266" s="3" t="str">
        <f t="shared" si="13"/>
        <v>Robusta</v>
      </c>
      <c r="O266" s="3" t="str">
        <f t="shared" si="14"/>
        <v>Lite</v>
      </c>
    </row>
    <row r="267" spans="1:15" x14ac:dyDescent="0.3">
      <c r="A267" s="2" t="s">
        <v>1986</v>
      </c>
      <c r="B267" s="5">
        <v>43872</v>
      </c>
      <c r="C267" s="2" t="s">
        <v>1987</v>
      </c>
      <c r="D267" s="3" t="s">
        <v>6158</v>
      </c>
      <c r="E267" s="2">
        <v>1</v>
      </c>
      <c r="F267" s="2" t="str">
        <f>_xlfn.XLOOKUP(C267, 'customers'!$A$1:$A$1001, 'customers'!$B$1:$B$1001, ,0)</f>
        <v>Violette Hellmore</v>
      </c>
      <c r="G267" s="2" t="str">
        <f>IF(_xlfn.XLOOKUP(C267, 'customers'!$A$1:$A$1001, 'customers'!$C$1:$C$1001, , 0)=0, "", _xlfn.XLOOKUP(C267, 'customers'!$A$1:$A$1001, 'customers'!$C$1:$C$1001, , 0))</f>
        <v>vhellmore7d@bbc.co.uk</v>
      </c>
      <c r="H267" s="2" t="str">
        <f>_xlfn.XLOOKUP(C267, 'customers'!$A$1:$A$1001, 'customers'!G266:G1266,,0)</f>
        <v>United States</v>
      </c>
      <c r="I267" s="3" t="str">
        <f>_xlfn.XLOOKUP(D267, products!$A$1:$A$49, products!$B$1:$B$49, , 0)</f>
        <v>Ara</v>
      </c>
      <c r="J267" s="3" t="str">
        <f>_xlfn.XLOOKUP(D267, products!$A$1:$A$49, products!$C$1:$C$49,,0)</f>
        <v>D</v>
      </c>
      <c r="K267" s="6">
        <f>_xlfn.XLOOKUP(D267, products!$A$1:$A$49, products!$D$1:$D$49,,0)</f>
        <v>0.5</v>
      </c>
      <c r="L267" s="7">
        <f>_xlfn.XLOOKUP(D267, products!$A$1:$A$49, products!$E$1:$E$49,,0)</f>
        <v>5.97</v>
      </c>
      <c r="M267" s="7">
        <f t="shared" si="12"/>
        <v>5.97</v>
      </c>
      <c r="N267" s="3" t="str">
        <f t="shared" si="13"/>
        <v>Arabica</v>
      </c>
      <c r="O267" s="3" t="str">
        <f t="shared" si="14"/>
        <v>Dark</v>
      </c>
    </row>
    <row r="268" spans="1:15" x14ac:dyDescent="0.3">
      <c r="A268" s="2" t="s">
        <v>1992</v>
      </c>
      <c r="B268" s="5">
        <v>44283</v>
      </c>
      <c r="C268" s="2" t="s">
        <v>1993</v>
      </c>
      <c r="D268" s="3" t="s">
        <v>6183</v>
      </c>
      <c r="E268" s="2">
        <v>2</v>
      </c>
      <c r="F268" s="2" t="str">
        <f>_xlfn.XLOOKUP(C268, 'customers'!$A$1:$A$1001, 'customers'!$B$1:$B$1001, ,0)</f>
        <v>Myles Seawright</v>
      </c>
      <c r="G268" s="2" t="str">
        <f>IF(_xlfn.XLOOKUP(C268, 'customers'!$A$1:$A$1001, 'customers'!$C$1:$C$1001, , 0)=0, "", _xlfn.XLOOKUP(C268, 'customers'!$A$1:$A$1001, 'customers'!$C$1:$C$1001, , 0))</f>
        <v>mseawright7e@nbcnews.com</v>
      </c>
      <c r="H268" s="2" t="str">
        <f>_xlfn.XLOOKUP(C268, 'customers'!$A$1:$A$1001, 'customers'!G267:G1267,,0)</f>
        <v>United States</v>
      </c>
      <c r="I268" s="3" t="str">
        <f>_xlfn.XLOOKUP(D268, products!$A$1:$A$49, products!$B$1:$B$49, , 0)</f>
        <v>Exc</v>
      </c>
      <c r="J268" s="3" t="str">
        <f>_xlfn.XLOOKUP(D268, products!$A$1:$A$49, products!$C$1:$C$49,,0)</f>
        <v>D</v>
      </c>
      <c r="K268" s="6">
        <f>_xlfn.XLOOKUP(D268, products!$A$1:$A$49, products!$D$1:$D$49,,0)</f>
        <v>1</v>
      </c>
      <c r="L268" s="7">
        <f>_xlfn.XLOOKUP(D268, products!$A$1:$A$49, products!$E$1:$E$49,,0)</f>
        <v>12.15</v>
      </c>
      <c r="M268" s="7">
        <f t="shared" si="12"/>
        <v>24.3</v>
      </c>
      <c r="N268" s="3" t="str">
        <f t="shared" si="13"/>
        <v>Excelsa</v>
      </c>
      <c r="O268" s="3" t="str">
        <f t="shared" si="14"/>
        <v>Dark</v>
      </c>
    </row>
    <row r="269" spans="1:15" x14ac:dyDescent="0.3">
      <c r="A269" s="2" t="s">
        <v>1998</v>
      </c>
      <c r="B269" s="5">
        <v>44324</v>
      </c>
      <c r="C269" s="2" t="s">
        <v>1999</v>
      </c>
      <c r="D269" s="3" t="s">
        <v>6153</v>
      </c>
      <c r="E269" s="2">
        <v>6</v>
      </c>
      <c r="F269" s="2" t="str">
        <f>_xlfn.XLOOKUP(C269, 'customers'!$A$1:$A$1001, 'customers'!$B$1:$B$1001, ,0)</f>
        <v>Silvana Northeast</v>
      </c>
      <c r="G269" s="2" t="str">
        <f>IF(_xlfn.XLOOKUP(C269, 'customers'!$A$1:$A$1001, 'customers'!$C$1:$C$1001, , 0)=0, "", _xlfn.XLOOKUP(C269, 'customers'!$A$1:$A$1001, 'customers'!$C$1:$C$1001, , 0))</f>
        <v>snortheast7f@mashable.com</v>
      </c>
      <c r="H269" s="2" t="str">
        <f>_xlfn.XLOOKUP(C269, 'customers'!$A$1:$A$1001, 'customers'!G268:G1268,,0)</f>
        <v>Ireland</v>
      </c>
      <c r="I269" s="3" t="str">
        <f>_xlfn.XLOOKUP(D269, products!$A$1:$A$49, products!$B$1:$B$49, , 0)</f>
        <v>Exc</v>
      </c>
      <c r="J269" s="3" t="str">
        <f>_xlfn.XLOOKUP(D269, products!$A$1:$A$49, products!$C$1:$C$49,,0)</f>
        <v>D</v>
      </c>
      <c r="K269" s="6">
        <f>_xlfn.XLOOKUP(D269, products!$A$1:$A$49, products!$D$1:$D$49,,0)</f>
        <v>0.2</v>
      </c>
      <c r="L269" s="7">
        <f>_xlfn.XLOOKUP(D269, products!$A$1:$A$49, products!$E$1:$E$49,,0)</f>
        <v>3.645</v>
      </c>
      <c r="M269" s="7">
        <f t="shared" si="12"/>
        <v>21.87</v>
      </c>
      <c r="N269" s="3" t="str">
        <f t="shared" si="13"/>
        <v>Excelsa</v>
      </c>
      <c r="O269" s="3" t="str">
        <f t="shared" si="14"/>
        <v>Dark</v>
      </c>
    </row>
    <row r="270" spans="1:15" x14ac:dyDescent="0.3">
      <c r="A270" s="2" t="s">
        <v>2004</v>
      </c>
      <c r="B270" s="5">
        <v>43790</v>
      </c>
      <c r="C270" s="2" t="s">
        <v>1672</v>
      </c>
      <c r="D270" s="3" t="s">
        <v>6147</v>
      </c>
      <c r="E270" s="2">
        <v>2</v>
      </c>
      <c r="F270" s="2" t="str">
        <f>_xlfn.XLOOKUP(C270, 'customers'!$A$1:$A$1001, 'customers'!$B$1:$B$1001, ,0)</f>
        <v>Anselma Attwater</v>
      </c>
      <c r="G270" s="2" t="str">
        <f>IF(_xlfn.XLOOKUP(C270, 'customers'!$A$1:$A$1001, 'customers'!$C$1:$C$1001, , 0)=0, "", _xlfn.XLOOKUP(C270, 'customers'!$A$1:$A$1001, 'customers'!$C$1:$C$1001, , 0))</f>
        <v>aattwater5u@wikia.com</v>
      </c>
      <c r="H270" s="2" t="str">
        <f>_xlfn.XLOOKUP(C270, 'customers'!$A$1:$A$1001, 'customers'!G269:G1269,,0)</f>
        <v>United States</v>
      </c>
      <c r="I270" s="3" t="str">
        <f>_xlfn.XLOOKUP(D270, products!$A$1:$A$49, products!$B$1:$B$49, , 0)</f>
        <v>Ara</v>
      </c>
      <c r="J270" s="3" t="str">
        <f>_xlfn.XLOOKUP(D270, products!$A$1:$A$49, products!$C$1:$C$49,,0)</f>
        <v>D</v>
      </c>
      <c r="K270" s="6">
        <f>_xlfn.XLOOKUP(D270, products!$A$1:$A$49, products!$D$1:$D$49,,0)</f>
        <v>1</v>
      </c>
      <c r="L270" s="7">
        <f>_xlfn.XLOOKUP(D270, products!$A$1:$A$49, products!$E$1:$E$49,,0)</f>
        <v>9.9499999999999993</v>
      </c>
      <c r="M270" s="7">
        <f t="shared" si="12"/>
        <v>19.899999999999999</v>
      </c>
      <c r="N270" s="3" t="str">
        <f t="shared" si="13"/>
        <v>Arabica</v>
      </c>
      <c r="O270" s="3" t="str">
        <f t="shared" si="14"/>
        <v>Dark</v>
      </c>
    </row>
    <row r="271" spans="1:15" x14ac:dyDescent="0.3">
      <c r="A271" s="2" t="s">
        <v>2009</v>
      </c>
      <c r="B271" s="5">
        <v>44333</v>
      </c>
      <c r="C271" s="2" t="s">
        <v>2010</v>
      </c>
      <c r="D271" s="3" t="s">
        <v>6154</v>
      </c>
      <c r="E271" s="2">
        <v>2</v>
      </c>
      <c r="F271" s="2" t="str">
        <f>_xlfn.XLOOKUP(C271, 'customers'!$A$1:$A$1001, 'customers'!$B$1:$B$1001, ,0)</f>
        <v>Monica Fearon</v>
      </c>
      <c r="G271" s="2" t="str">
        <f>IF(_xlfn.XLOOKUP(C271, 'customers'!$A$1:$A$1001, 'customers'!$C$1:$C$1001, , 0)=0, "", _xlfn.XLOOKUP(C271, 'customers'!$A$1:$A$1001, 'customers'!$C$1:$C$1001, , 0))</f>
        <v>mfearon7h@reverbnation.com</v>
      </c>
      <c r="H271" s="2" t="str">
        <f>_xlfn.XLOOKUP(C271, 'customers'!$A$1:$A$1001, 'customers'!G270:G1270,,0)</f>
        <v>United States</v>
      </c>
      <c r="I271" s="3" t="str">
        <f>_xlfn.XLOOKUP(D271, products!$A$1:$A$49, products!$B$1:$B$49, , 0)</f>
        <v>Ara</v>
      </c>
      <c r="J271" s="3" t="str">
        <f>_xlfn.XLOOKUP(D271, products!$A$1:$A$49, products!$C$1:$C$49,,0)</f>
        <v>D</v>
      </c>
      <c r="K271" s="6">
        <f>_xlfn.XLOOKUP(D271, products!$A$1:$A$49, products!$D$1:$D$49,,0)</f>
        <v>0.2</v>
      </c>
      <c r="L271" s="7">
        <f>_xlfn.XLOOKUP(D271, products!$A$1:$A$49, products!$E$1:$E$49,,0)</f>
        <v>2.9849999999999999</v>
      </c>
      <c r="M271" s="7">
        <f t="shared" si="12"/>
        <v>5.97</v>
      </c>
      <c r="N271" s="3" t="str">
        <f t="shared" si="13"/>
        <v>Arabica</v>
      </c>
      <c r="O271" s="3" t="str">
        <f t="shared" si="14"/>
        <v>Dark</v>
      </c>
    </row>
    <row r="272" spans="1:15" x14ac:dyDescent="0.3">
      <c r="A272" s="2" t="s">
        <v>2015</v>
      </c>
      <c r="B272" s="5">
        <v>43655</v>
      </c>
      <c r="C272" s="2" t="s">
        <v>2016</v>
      </c>
      <c r="D272" s="3" t="s">
        <v>6144</v>
      </c>
      <c r="E272" s="2">
        <v>1</v>
      </c>
      <c r="F272" s="2" t="str">
        <f>_xlfn.XLOOKUP(C272, 'customers'!$A$1:$A$1001, 'customers'!$B$1:$B$1001, ,0)</f>
        <v>Barney Chisnell</v>
      </c>
      <c r="G272" s="2" t="str">
        <f>IF(_xlfn.XLOOKUP(C272, 'customers'!$A$1:$A$1001, 'customers'!$C$1:$C$1001, , 0)=0, "", _xlfn.XLOOKUP(C272, 'customers'!$A$1:$A$1001, 'customers'!$C$1:$C$1001, , 0))</f>
        <v/>
      </c>
      <c r="H272" s="2" t="str">
        <f>_xlfn.XLOOKUP(C272, 'customers'!$A$1:$A$1001, 'customers'!G271:G1271,,0)</f>
        <v>United States</v>
      </c>
      <c r="I272" s="3" t="str">
        <f>_xlfn.XLOOKUP(D272, products!$A$1:$A$49, products!$B$1:$B$49, , 0)</f>
        <v>Exc</v>
      </c>
      <c r="J272" s="3" t="str">
        <f>_xlfn.XLOOKUP(D272, products!$A$1:$A$49, products!$C$1:$C$49,,0)</f>
        <v>D</v>
      </c>
      <c r="K272" s="6">
        <f>_xlfn.XLOOKUP(D272, products!$A$1:$A$49, products!$D$1:$D$49,,0)</f>
        <v>0.5</v>
      </c>
      <c r="L272" s="7">
        <f>_xlfn.XLOOKUP(D272, products!$A$1:$A$49, products!$E$1:$E$49,,0)</f>
        <v>7.29</v>
      </c>
      <c r="M272" s="7">
        <f t="shared" si="12"/>
        <v>7.29</v>
      </c>
      <c r="N272" s="3" t="str">
        <f t="shared" si="13"/>
        <v>Excelsa</v>
      </c>
      <c r="O272" s="3" t="str">
        <f t="shared" si="14"/>
        <v>Dark</v>
      </c>
    </row>
    <row r="273" spans="1:15" x14ac:dyDescent="0.3">
      <c r="A273" s="2" t="s">
        <v>2019</v>
      </c>
      <c r="B273" s="5">
        <v>43971</v>
      </c>
      <c r="C273" s="2" t="s">
        <v>2020</v>
      </c>
      <c r="D273" s="3" t="s">
        <v>6154</v>
      </c>
      <c r="E273" s="2">
        <v>4</v>
      </c>
      <c r="F273" s="2" t="str">
        <f>_xlfn.XLOOKUP(C273, 'customers'!$A$1:$A$1001, 'customers'!$B$1:$B$1001, ,0)</f>
        <v>Jasper Sisneros</v>
      </c>
      <c r="G273" s="2" t="str">
        <f>IF(_xlfn.XLOOKUP(C273, 'customers'!$A$1:$A$1001, 'customers'!$C$1:$C$1001, , 0)=0, "", _xlfn.XLOOKUP(C273, 'customers'!$A$1:$A$1001, 'customers'!$C$1:$C$1001, , 0))</f>
        <v>jsisneros7j@a8.net</v>
      </c>
      <c r="H273" s="2" t="str">
        <f>_xlfn.XLOOKUP(C273, 'customers'!$A$1:$A$1001, 'customers'!G272:G1272,,0)</f>
        <v>United States</v>
      </c>
      <c r="I273" s="3" t="str">
        <f>_xlfn.XLOOKUP(D273, products!$A$1:$A$49, products!$B$1:$B$49, , 0)</f>
        <v>Ara</v>
      </c>
      <c r="J273" s="3" t="str">
        <f>_xlfn.XLOOKUP(D273, products!$A$1:$A$49, products!$C$1:$C$49,,0)</f>
        <v>D</v>
      </c>
      <c r="K273" s="6">
        <f>_xlfn.XLOOKUP(D273, products!$A$1:$A$49, products!$D$1:$D$49,,0)</f>
        <v>0.2</v>
      </c>
      <c r="L273" s="7">
        <f>_xlfn.XLOOKUP(D273, products!$A$1:$A$49, products!$E$1:$E$49,,0)</f>
        <v>2.9849999999999999</v>
      </c>
      <c r="M273" s="7">
        <f t="shared" si="12"/>
        <v>11.94</v>
      </c>
      <c r="N273" s="3" t="str">
        <f t="shared" si="13"/>
        <v>Arabica</v>
      </c>
      <c r="O273" s="3" t="str">
        <f t="shared" si="14"/>
        <v>Dark</v>
      </c>
    </row>
    <row r="274" spans="1:15" x14ac:dyDescent="0.3">
      <c r="A274" s="2" t="s">
        <v>2025</v>
      </c>
      <c r="B274" s="5">
        <v>44435</v>
      </c>
      <c r="C274" s="2" t="s">
        <v>2026</v>
      </c>
      <c r="D274" s="3" t="s">
        <v>6179</v>
      </c>
      <c r="E274" s="2">
        <v>6</v>
      </c>
      <c r="F274" s="2" t="str">
        <f>_xlfn.XLOOKUP(C274, 'customers'!$A$1:$A$1001, 'customers'!$B$1:$B$1001, ,0)</f>
        <v>Zachariah Carlson</v>
      </c>
      <c r="G274" s="2" t="str">
        <f>IF(_xlfn.XLOOKUP(C274, 'customers'!$A$1:$A$1001, 'customers'!$C$1:$C$1001, , 0)=0, "", _xlfn.XLOOKUP(C274, 'customers'!$A$1:$A$1001, 'customers'!$C$1:$C$1001, , 0))</f>
        <v>zcarlson7k@bigcartel.com</v>
      </c>
      <c r="H274" s="2" t="str">
        <f>_xlfn.XLOOKUP(C274, 'customers'!$A$1:$A$1001, 'customers'!G273:G1273,,0)</f>
        <v>United States</v>
      </c>
      <c r="I274" s="3" t="str">
        <f>_xlfn.XLOOKUP(D274, products!$A$1:$A$49, products!$B$1:$B$49, , 0)</f>
        <v>Rob</v>
      </c>
      <c r="J274" s="3" t="str">
        <f>_xlfn.XLOOKUP(D274, products!$A$1:$A$49, products!$C$1:$C$49,,0)</f>
        <v>L</v>
      </c>
      <c r="K274" s="6">
        <f>_xlfn.XLOOKUP(D274, products!$A$1:$A$49, products!$D$1:$D$49,,0)</f>
        <v>1</v>
      </c>
      <c r="L274" s="7">
        <f>_xlfn.XLOOKUP(D274, products!$A$1:$A$49, products!$E$1:$E$49,,0)</f>
        <v>11.95</v>
      </c>
      <c r="M274" s="7">
        <f t="shared" si="12"/>
        <v>71.699999999999989</v>
      </c>
      <c r="N274" s="3" t="str">
        <f t="shared" si="13"/>
        <v>Robusta</v>
      </c>
      <c r="O274" s="3" t="str">
        <f t="shared" si="14"/>
        <v>Lite</v>
      </c>
    </row>
    <row r="275" spans="1:15" x14ac:dyDescent="0.3">
      <c r="A275" s="2" t="s">
        <v>2032</v>
      </c>
      <c r="B275" s="5">
        <v>44681</v>
      </c>
      <c r="C275" s="2" t="s">
        <v>2033</v>
      </c>
      <c r="D275" s="3" t="s">
        <v>6167</v>
      </c>
      <c r="E275" s="2">
        <v>2</v>
      </c>
      <c r="F275" s="2" t="str">
        <f>_xlfn.XLOOKUP(C275, 'customers'!$A$1:$A$1001, 'customers'!$B$1:$B$1001, ,0)</f>
        <v>Warner Maddox</v>
      </c>
      <c r="G275" s="2" t="str">
        <f>IF(_xlfn.XLOOKUP(C275, 'customers'!$A$1:$A$1001, 'customers'!$C$1:$C$1001, , 0)=0, "", _xlfn.XLOOKUP(C275, 'customers'!$A$1:$A$1001, 'customers'!$C$1:$C$1001, , 0))</f>
        <v>wmaddox7l@timesonline.co.uk</v>
      </c>
      <c r="H275" s="2" t="str">
        <f>_xlfn.XLOOKUP(C275, 'customers'!$A$1:$A$1001, 'customers'!G274:G1274,,0)</f>
        <v>Ireland</v>
      </c>
      <c r="I275" s="3" t="str">
        <f>_xlfn.XLOOKUP(D275, products!$A$1:$A$49, products!$B$1:$B$49, , 0)</f>
        <v>Ara</v>
      </c>
      <c r="J275" s="3" t="str">
        <f>_xlfn.XLOOKUP(D275, products!$A$1:$A$49, products!$C$1:$C$49,,0)</f>
        <v>L</v>
      </c>
      <c r="K275" s="6">
        <f>_xlfn.XLOOKUP(D275, products!$A$1:$A$49, products!$D$1:$D$49,,0)</f>
        <v>0.2</v>
      </c>
      <c r="L275" s="7">
        <f>_xlfn.XLOOKUP(D275, products!$A$1:$A$49, products!$E$1:$E$49,,0)</f>
        <v>3.8849999999999998</v>
      </c>
      <c r="M275" s="7">
        <f t="shared" si="12"/>
        <v>7.77</v>
      </c>
      <c r="N275" s="3" t="str">
        <f t="shared" si="13"/>
        <v>Arabica</v>
      </c>
      <c r="O275" s="3" t="str">
        <f t="shared" si="14"/>
        <v>Lite</v>
      </c>
    </row>
    <row r="276" spans="1:15" x14ac:dyDescent="0.3">
      <c r="A276" s="2" t="s">
        <v>2038</v>
      </c>
      <c r="B276" s="5">
        <v>43985</v>
      </c>
      <c r="C276" s="2" t="s">
        <v>2039</v>
      </c>
      <c r="D276" s="3" t="s">
        <v>6175</v>
      </c>
      <c r="E276" s="2">
        <v>1</v>
      </c>
      <c r="F276" s="2" t="str">
        <f>_xlfn.XLOOKUP(C276, 'customers'!$A$1:$A$1001, 'customers'!$B$1:$B$1001, ,0)</f>
        <v>Donnie Hedlestone</v>
      </c>
      <c r="G276" s="2" t="str">
        <f>IF(_xlfn.XLOOKUP(C276, 'customers'!$A$1:$A$1001, 'customers'!$C$1:$C$1001, , 0)=0, "", _xlfn.XLOOKUP(C276, 'customers'!$A$1:$A$1001, 'customers'!$C$1:$C$1001, , 0))</f>
        <v>dhedlestone7m@craigslist.org</v>
      </c>
      <c r="H276" s="2" t="str">
        <f>_xlfn.XLOOKUP(C276, 'customers'!$A$1:$A$1001, 'customers'!G275:G1275,,0)</f>
        <v>United States</v>
      </c>
      <c r="I276" s="3" t="str">
        <f>_xlfn.XLOOKUP(D276, products!$A$1:$A$49, products!$B$1:$B$49, , 0)</f>
        <v>Ara</v>
      </c>
      <c r="J276" s="3" t="str">
        <f>_xlfn.XLOOKUP(D276, products!$A$1:$A$49, products!$C$1:$C$49,,0)</f>
        <v>M</v>
      </c>
      <c r="K276" s="6">
        <f>_xlfn.XLOOKUP(D276, products!$A$1:$A$49, products!$D$1:$D$49,,0)</f>
        <v>2.5</v>
      </c>
      <c r="L276" s="7">
        <f>_xlfn.XLOOKUP(D276, products!$A$1:$A$49, products!$E$1:$E$49,,0)</f>
        <v>25.874999999999996</v>
      </c>
      <c r="M276" s="7">
        <f t="shared" si="12"/>
        <v>25.874999999999996</v>
      </c>
      <c r="N276" s="3" t="str">
        <f t="shared" si="13"/>
        <v>Arabica</v>
      </c>
      <c r="O276" s="3" t="str">
        <f t="shared" si="14"/>
        <v>Medium</v>
      </c>
    </row>
    <row r="277" spans="1:15" x14ac:dyDescent="0.3">
      <c r="A277" s="2" t="s">
        <v>2044</v>
      </c>
      <c r="B277" s="5">
        <v>44725</v>
      </c>
      <c r="C277" s="2" t="s">
        <v>2045</v>
      </c>
      <c r="D277" s="3" t="s">
        <v>6148</v>
      </c>
      <c r="E277" s="2">
        <v>6</v>
      </c>
      <c r="F277" s="2" t="str">
        <f>_xlfn.XLOOKUP(C277, 'customers'!$A$1:$A$1001, 'customers'!$B$1:$B$1001, ,0)</f>
        <v>Teddi Crowthe</v>
      </c>
      <c r="G277" s="2" t="str">
        <f>IF(_xlfn.XLOOKUP(C277, 'customers'!$A$1:$A$1001, 'customers'!$C$1:$C$1001, , 0)=0, "", _xlfn.XLOOKUP(C277, 'customers'!$A$1:$A$1001, 'customers'!$C$1:$C$1001, , 0))</f>
        <v>tcrowthe7n@europa.eu</v>
      </c>
      <c r="H277" s="2" t="str">
        <f>_xlfn.XLOOKUP(C277, 'customers'!$A$1:$A$1001, 'customers'!G276:G1276,,0)</f>
        <v>United States</v>
      </c>
      <c r="I277" s="3" t="str">
        <f>_xlfn.XLOOKUP(D277, products!$A$1:$A$49, products!$B$1:$B$49, , 0)</f>
        <v>Exc</v>
      </c>
      <c r="J277" s="3" t="str">
        <f>_xlfn.XLOOKUP(D277, products!$A$1:$A$49, products!$C$1:$C$49,,0)</f>
        <v>L</v>
      </c>
      <c r="K277" s="6">
        <f>_xlfn.XLOOKUP(D277, products!$A$1:$A$49, products!$D$1:$D$49,,0)</f>
        <v>2.5</v>
      </c>
      <c r="L277" s="7">
        <f>_xlfn.XLOOKUP(D277, products!$A$1:$A$49, products!$E$1:$E$49,,0)</f>
        <v>34.154999999999994</v>
      </c>
      <c r="M277" s="7">
        <f t="shared" si="12"/>
        <v>204.92999999999995</v>
      </c>
      <c r="N277" s="3" t="str">
        <f t="shared" si="13"/>
        <v>Excelsa</v>
      </c>
      <c r="O277" s="3" t="str">
        <f t="shared" si="14"/>
        <v>Lite</v>
      </c>
    </row>
    <row r="278" spans="1:15" x14ac:dyDescent="0.3">
      <c r="A278" s="2" t="s">
        <v>2050</v>
      </c>
      <c r="B278" s="5">
        <v>43992</v>
      </c>
      <c r="C278" s="2" t="s">
        <v>2051</v>
      </c>
      <c r="D278" s="3" t="s">
        <v>6142</v>
      </c>
      <c r="E278" s="2">
        <v>4</v>
      </c>
      <c r="F278" s="2" t="str">
        <f>_xlfn.XLOOKUP(C278, 'customers'!$A$1:$A$1001, 'customers'!$B$1:$B$1001, ,0)</f>
        <v>Dorelia Bury</v>
      </c>
      <c r="G278" s="2" t="str">
        <f>IF(_xlfn.XLOOKUP(C278, 'customers'!$A$1:$A$1001, 'customers'!$C$1:$C$1001, , 0)=0, "", _xlfn.XLOOKUP(C278, 'customers'!$A$1:$A$1001, 'customers'!$C$1:$C$1001, , 0))</f>
        <v>dbury7o@tinyurl.com</v>
      </c>
      <c r="H278" s="2" t="str">
        <f>_xlfn.XLOOKUP(C278, 'customers'!$A$1:$A$1001, 'customers'!G277:G1277,,0)</f>
        <v>United Kingdom</v>
      </c>
      <c r="I278" s="3" t="str">
        <f>_xlfn.XLOOKUP(D278, products!$A$1:$A$49, products!$B$1:$B$49, , 0)</f>
        <v>Rob</v>
      </c>
      <c r="J278" s="3" t="str">
        <f>_xlfn.XLOOKUP(D278, products!$A$1:$A$49, products!$C$1:$C$49,,0)</f>
        <v>L</v>
      </c>
      <c r="K278" s="6">
        <f>_xlfn.XLOOKUP(D278, products!$A$1:$A$49, products!$D$1:$D$49,,0)</f>
        <v>2.5</v>
      </c>
      <c r="L278" s="7">
        <f>_xlfn.XLOOKUP(D278, products!$A$1:$A$49, products!$E$1:$E$49,,0)</f>
        <v>27.484999999999996</v>
      </c>
      <c r="M278" s="7">
        <f t="shared" si="12"/>
        <v>109.93999999999998</v>
      </c>
      <c r="N278" s="3" t="str">
        <f t="shared" si="13"/>
        <v>Robusta</v>
      </c>
      <c r="O278" s="3" t="str">
        <f t="shared" si="14"/>
        <v>Lite</v>
      </c>
    </row>
    <row r="279" spans="1:15" x14ac:dyDescent="0.3">
      <c r="A279" s="2" t="s">
        <v>2056</v>
      </c>
      <c r="B279" s="5">
        <v>44183</v>
      </c>
      <c r="C279" s="2" t="s">
        <v>2057</v>
      </c>
      <c r="D279" s="3" t="s">
        <v>6171</v>
      </c>
      <c r="E279" s="2">
        <v>6</v>
      </c>
      <c r="F279" s="2" t="str">
        <f>_xlfn.XLOOKUP(C279, 'customers'!$A$1:$A$1001, 'customers'!$B$1:$B$1001, ,0)</f>
        <v>Gussy Broadbear</v>
      </c>
      <c r="G279" s="2" t="str">
        <f>IF(_xlfn.XLOOKUP(C279, 'customers'!$A$1:$A$1001, 'customers'!$C$1:$C$1001, , 0)=0, "", _xlfn.XLOOKUP(C279, 'customers'!$A$1:$A$1001, 'customers'!$C$1:$C$1001, , 0))</f>
        <v>gbroadbear7p@omniture.com</v>
      </c>
      <c r="H279" s="2" t="str">
        <f>_xlfn.XLOOKUP(C279, 'customers'!$A$1:$A$1001, 'customers'!G278:G1278,,0)</f>
        <v>United Kingdom</v>
      </c>
      <c r="I279" s="3" t="str">
        <f>_xlfn.XLOOKUP(D279, products!$A$1:$A$49, products!$B$1:$B$49, , 0)</f>
        <v>Exc</v>
      </c>
      <c r="J279" s="3" t="str">
        <f>_xlfn.XLOOKUP(D279, products!$A$1:$A$49, products!$C$1:$C$49,,0)</f>
        <v>L</v>
      </c>
      <c r="K279" s="6">
        <f>_xlfn.XLOOKUP(D279, products!$A$1:$A$49, products!$D$1:$D$49,,0)</f>
        <v>1</v>
      </c>
      <c r="L279" s="7">
        <f>_xlfn.XLOOKUP(D279, products!$A$1:$A$49, products!$E$1:$E$49,,0)</f>
        <v>14.85</v>
      </c>
      <c r="M279" s="7">
        <f t="shared" si="12"/>
        <v>89.1</v>
      </c>
      <c r="N279" s="3" t="str">
        <f t="shared" si="13"/>
        <v>Excelsa</v>
      </c>
      <c r="O279" s="3" t="str">
        <f t="shared" si="14"/>
        <v>Lite</v>
      </c>
    </row>
    <row r="280" spans="1:15" x14ac:dyDescent="0.3">
      <c r="A280" s="2" t="s">
        <v>2062</v>
      </c>
      <c r="B280" s="5">
        <v>43708</v>
      </c>
      <c r="C280" s="2" t="s">
        <v>2063</v>
      </c>
      <c r="D280" s="3" t="s">
        <v>6167</v>
      </c>
      <c r="E280" s="2">
        <v>2</v>
      </c>
      <c r="F280" s="2" t="str">
        <f>_xlfn.XLOOKUP(C280, 'customers'!$A$1:$A$1001, 'customers'!$B$1:$B$1001, ,0)</f>
        <v>Emlynne Palfrey</v>
      </c>
      <c r="G280" s="2" t="str">
        <f>IF(_xlfn.XLOOKUP(C280, 'customers'!$A$1:$A$1001, 'customers'!$C$1:$C$1001, , 0)=0, "", _xlfn.XLOOKUP(C280, 'customers'!$A$1:$A$1001, 'customers'!$C$1:$C$1001, , 0))</f>
        <v>epalfrey7q@devhub.com</v>
      </c>
      <c r="H280" s="2" t="str">
        <f>_xlfn.XLOOKUP(C280, 'customers'!$A$1:$A$1001, 'customers'!G279:G1279,,0)</f>
        <v>United States</v>
      </c>
      <c r="I280" s="3" t="str">
        <f>_xlfn.XLOOKUP(D280, products!$A$1:$A$49, products!$B$1:$B$49, , 0)</f>
        <v>Ara</v>
      </c>
      <c r="J280" s="3" t="str">
        <f>_xlfn.XLOOKUP(D280, products!$A$1:$A$49, products!$C$1:$C$49,,0)</f>
        <v>L</v>
      </c>
      <c r="K280" s="6">
        <f>_xlfn.XLOOKUP(D280, products!$A$1:$A$49, products!$D$1:$D$49,,0)</f>
        <v>0.2</v>
      </c>
      <c r="L280" s="7">
        <f>_xlfn.XLOOKUP(D280, products!$A$1:$A$49, products!$E$1:$E$49,,0)</f>
        <v>3.8849999999999998</v>
      </c>
      <c r="M280" s="7">
        <f t="shared" si="12"/>
        <v>7.77</v>
      </c>
      <c r="N280" s="3" t="str">
        <f t="shared" si="13"/>
        <v>Arabica</v>
      </c>
      <c r="O280" s="3" t="str">
        <f t="shared" si="14"/>
        <v>Lite</v>
      </c>
    </row>
    <row r="281" spans="1:15" x14ac:dyDescent="0.3">
      <c r="A281" s="2" t="s">
        <v>2068</v>
      </c>
      <c r="B281" s="5">
        <v>43521</v>
      </c>
      <c r="C281" s="2" t="s">
        <v>2069</v>
      </c>
      <c r="D281" s="3" t="s">
        <v>6181</v>
      </c>
      <c r="E281" s="2">
        <v>1</v>
      </c>
      <c r="F281" s="2" t="str">
        <f>_xlfn.XLOOKUP(C281, 'customers'!$A$1:$A$1001, 'customers'!$B$1:$B$1001, ,0)</f>
        <v>Parsifal Metrick</v>
      </c>
      <c r="G281" s="2" t="str">
        <f>IF(_xlfn.XLOOKUP(C281, 'customers'!$A$1:$A$1001, 'customers'!$C$1:$C$1001, , 0)=0, "", _xlfn.XLOOKUP(C281, 'customers'!$A$1:$A$1001, 'customers'!$C$1:$C$1001, , 0))</f>
        <v>pmetrick7r@rakuten.co.jp</v>
      </c>
      <c r="H281" s="2" t="str">
        <f>_xlfn.XLOOKUP(C281, 'customers'!$A$1:$A$1001, 'customers'!G280:G1280,,0)</f>
        <v>United States</v>
      </c>
      <c r="I281" s="3" t="str">
        <f>_xlfn.XLOOKUP(D281, products!$A$1:$A$49, products!$B$1:$B$49, , 0)</f>
        <v>Lib</v>
      </c>
      <c r="J281" s="3" t="str">
        <f>_xlfn.XLOOKUP(D281, products!$A$1:$A$49, products!$C$1:$C$49,,0)</f>
        <v>M</v>
      </c>
      <c r="K281" s="6">
        <f>_xlfn.XLOOKUP(D281, products!$A$1:$A$49, products!$D$1:$D$49,,0)</f>
        <v>2.5</v>
      </c>
      <c r="L281" s="7">
        <f>_xlfn.XLOOKUP(D281, products!$A$1:$A$49, products!$E$1:$E$49,,0)</f>
        <v>33.464999999999996</v>
      </c>
      <c r="M281" s="7">
        <f t="shared" si="12"/>
        <v>33.464999999999996</v>
      </c>
      <c r="N281" s="3" t="str">
        <f t="shared" si="13"/>
        <v>Liberica</v>
      </c>
      <c r="O281" s="3" t="str">
        <f t="shared" si="14"/>
        <v>Medium</v>
      </c>
    </row>
    <row r="282" spans="1:15" x14ac:dyDescent="0.3">
      <c r="A282" s="2" t="s">
        <v>2074</v>
      </c>
      <c r="B282" s="5">
        <v>44234</v>
      </c>
      <c r="C282" s="2" t="s">
        <v>2075</v>
      </c>
      <c r="D282" s="3" t="s">
        <v>6139</v>
      </c>
      <c r="E282" s="2">
        <v>5</v>
      </c>
      <c r="F282" s="2" t="str">
        <f>_xlfn.XLOOKUP(C282, 'customers'!$A$1:$A$1001, 'customers'!$B$1:$B$1001, ,0)</f>
        <v>Christopher Grieveson</v>
      </c>
      <c r="G282" s="2" t="str">
        <f>IF(_xlfn.XLOOKUP(C282, 'customers'!$A$1:$A$1001, 'customers'!$C$1:$C$1001, , 0)=0, "", _xlfn.XLOOKUP(C282, 'customers'!$A$1:$A$1001, 'customers'!$C$1:$C$1001, , 0))</f>
        <v/>
      </c>
      <c r="H282" s="2" t="str">
        <f>_xlfn.XLOOKUP(C282, 'customers'!$A$1:$A$1001, 'customers'!G281:G1281,,0)</f>
        <v>United States</v>
      </c>
      <c r="I282" s="3" t="str">
        <f>_xlfn.XLOOKUP(D282, products!$A$1:$A$49, products!$B$1:$B$49, , 0)</f>
        <v>Exc</v>
      </c>
      <c r="J282" s="3" t="str">
        <f>_xlfn.XLOOKUP(D282, products!$A$1:$A$49, products!$C$1:$C$49,,0)</f>
        <v>M</v>
      </c>
      <c r="K282" s="6">
        <f>_xlfn.XLOOKUP(D282, products!$A$1:$A$49, products!$D$1:$D$49,,0)</f>
        <v>0.5</v>
      </c>
      <c r="L282" s="7">
        <f>_xlfn.XLOOKUP(D282, products!$A$1:$A$49, products!$E$1:$E$49,,0)</f>
        <v>8.25</v>
      </c>
      <c r="M282" s="7">
        <f t="shared" si="12"/>
        <v>41.25</v>
      </c>
      <c r="N282" s="3" t="str">
        <f t="shared" si="13"/>
        <v>Excelsa</v>
      </c>
      <c r="O282" s="3" t="str">
        <f t="shared" si="14"/>
        <v>Medium</v>
      </c>
    </row>
    <row r="283" spans="1:15" x14ac:dyDescent="0.3">
      <c r="A283" s="2" t="s">
        <v>2079</v>
      </c>
      <c r="B283" s="5">
        <v>44210</v>
      </c>
      <c r="C283" s="2" t="s">
        <v>2080</v>
      </c>
      <c r="D283" s="3" t="s">
        <v>6171</v>
      </c>
      <c r="E283" s="2">
        <v>4</v>
      </c>
      <c r="F283" s="2" t="str">
        <f>_xlfn.XLOOKUP(C283, 'customers'!$A$1:$A$1001, 'customers'!$B$1:$B$1001, ,0)</f>
        <v>Karlan Karby</v>
      </c>
      <c r="G283" s="2" t="str">
        <f>IF(_xlfn.XLOOKUP(C283, 'customers'!$A$1:$A$1001, 'customers'!$C$1:$C$1001, , 0)=0, "", _xlfn.XLOOKUP(C283, 'customers'!$A$1:$A$1001, 'customers'!$C$1:$C$1001, , 0))</f>
        <v>kkarby7t@sbwire.com</v>
      </c>
      <c r="H283" s="2" t="str">
        <f>_xlfn.XLOOKUP(C283, 'customers'!$A$1:$A$1001, 'customers'!G282:G1282,,0)</f>
        <v>United Kingdom</v>
      </c>
      <c r="I283" s="3" t="str">
        <f>_xlfn.XLOOKUP(D283, products!$A$1:$A$49, products!$B$1:$B$49, , 0)</f>
        <v>Exc</v>
      </c>
      <c r="J283" s="3" t="str">
        <f>_xlfn.XLOOKUP(D283, products!$A$1:$A$49, products!$C$1:$C$49,,0)</f>
        <v>L</v>
      </c>
      <c r="K283" s="6">
        <f>_xlfn.XLOOKUP(D283, products!$A$1:$A$49, products!$D$1:$D$49,,0)</f>
        <v>1</v>
      </c>
      <c r="L283" s="7">
        <f>_xlfn.XLOOKUP(D283, products!$A$1:$A$49, products!$E$1:$E$49,,0)</f>
        <v>14.85</v>
      </c>
      <c r="M283" s="7">
        <f t="shared" si="12"/>
        <v>59.4</v>
      </c>
      <c r="N283" s="3" t="str">
        <f t="shared" si="13"/>
        <v>Excelsa</v>
      </c>
      <c r="O283" s="3" t="str">
        <f t="shared" si="14"/>
        <v>Lite</v>
      </c>
    </row>
    <row r="284" spans="1:15" x14ac:dyDescent="0.3">
      <c r="A284" s="2" t="s">
        <v>2085</v>
      </c>
      <c r="B284" s="5">
        <v>43520</v>
      </c>
      <c r="C284" s="2" t="s">
        <v>2086</v>
      </c>
      <c r="D284" s="3" t="s">
        <v>6180</v>
      </c>
      <c r="E284" s="2">
        <v>1</v>
      </c>
      <c r="F284" s="2" t="str">
        <f>_xlfn.XLOOKUP(C284, 'customers'!$A$1:$A$1001, 'customers'!$B$1:$B$1001, ,0)</f>
        <v>Flory Crumpe</v>
      </c>
      <c r="G284" s="2" t="str">
        <f>IF(_xlfn.XLOOKUP(C284, 'customers'!$A$1:$A$1001, 'customers'!$C$1:$C$1001, , 0)=0, "", _xlfn.XLOOKUP(C284, 'customers'!$A$1:$A$1001, 'customers'!$C$1:$C$1001, , 0))</f>
        <v>fcrumpe7u@ftc.gov</v>
      </c>
      <c r="H284" s="2" t="str">
        <f>_xlfn.XLOOKUP(C284, 'customers'!$A$1:$A$1001, 'customers'!G283:G1283,,0)</f>
        <v>United States</v>
      </c>
      <c r="I284" s="3" t="str">
        <f>_xlfn.XLOOKUP(D284, products!$A$1:$A$49, products!$B$1:$B$49, , 0)</f>
        <v>Ara</v>
      </c>
      <c r="J284" s="3" t="str">
        <f>_xlfn.XLOOKUP(D284, products!$A$1:$A$49, products!$C$1:$C$49,,0)</f>
        <v>L</v>
      </c>
      <c r="K284" s="6">
        <f>_xlfn.XLOOKUP(D284, products!$A$1:$A$49, products!$D$1:$D$49,,0)</f>
        <v>0.5</v>
      </c>
      <c r="L284" s="7">
        <f>_xlfn.XLOOKUP(D284, products!$A$1:$A$49, products!$E$1:$E$49,,0)</f>
        <v>7.77</v>
      </c>
      <c r="M284" s="7">
        <f t="shared" si="12"/>
        <v>7.77</v>
      </c>
      <c r="N284" s="3" t="str">
        <f t="shared" si="13"/>
        <v>Arabica</v>
      </c>
      <c r="O284" s="3" t="str">
        <f t="shared" si="14"/>
        <v>Lite</v>
      </c>
    </row>
    <row r="285" spans="1:15" x14ac:dyDescent="0.3">
      <c r="A285" s="2" t="s">
        <v>2091</v>
      </c>
      <c r="B285" s="5">
        <v>43639</v>
      </c>
      <c r="C285" s="2" t="s">
        <v>2092</v>
      </c>
      <c r="D285" s="3" t="s">
        <v>6172</v>
      </c>
      <c r="E285" s="2">
        <v>1</v>
      </c>
      <c r="F285" s="2" t="str">
        <f>_xlfn.XLOOKUP(C285, 'customers'!$A$1:$A$1001, 'customers'!$B$1:$B$1001, ,0)</f>
        <v>Amity Chatto</v>
      </c>
      <c r="G285" s="2" t="str">
        <f>IF(_xlfn.XLOOKUP(C285, 'customers'!$A$1:$A$1001, 'customers'!$C$1:$C$1001, , 0)=0, "", _xlfn.XLOOKUP(C285, 'customers'!$A$1:$A$1001, 'customers'!$C$1:$C$1001, , 0))</f>
        <v>achatto7v@sakura.ne.jp</v>
      </c>
      <c r="H285" s="2" t="str">
        <f>_xlfn.XLOOKUP(C285, 'customers'!$A$1:$A$1001, 'customers'!G284:G1284,,0)</f>
        <v>United States</v>
      </c>
      <c r="I285" s="3" t="str">
        <f>_xlfn.XLOOKUP(D285, products!$A$1:$A$49, products!$B$1:$B$49, , 0)</f>
        <v>Rob</v>
      </c>
      <c r="J285" s="3" t="str">
        <f>_xlfn.XLOOKUP(D285, products!$A$1:$A$49, products!$C$1:$C$49,,0)</f>
        <v>D</v>
      </c>
      <c r="K285" s="6">
        <f>_xlfn.XLOOKUP(D285, products!$A$1:$A$49, products!$D$1:$D$49,,0)</f>
        <v>0.5</v>
      </c>
      <c r="L285" s="7">
        <f>_xlfn.XLOOKUP(D285, products!$A$1:$A$49, products!$E$1:$E$49,,0)</f>
        <v>5.3699999999999992</v>
      </c>
      <c r="M285" s="7">
        <f t="shared" si="12"/>
        <v>5.3699999999999992</v>
      </c>
      <c r="N285" s="3" t="str">
        <f t="shared" si="13"/>
        <v>Robusta</v>
      </c>
      <c r="O285" s="3" t="str">
        <f t="shared" si="14"/>
        <v>Dark</v>
      </c>
    </row>
    <row r="286" spans="1:15" x14ac:dyDescent="0.3">
      <c r="A286" s="2" t="s">
        <v>2097</v>
      </c>
      <c r="B286" s="5">
        <v>43960</v>
      </c>
      <c r="C286" s="2" t="s">
        <v>2098</v>
      </c>
      <c r="D286" s="3" t="s">
        <v>6166</v>
      </c>
      <c r="E286" s="2">
        <v>3</v>
      </c>
      <c r="F286" s="2" t="str">
        <f>_xlfn.XLOOKUP(C286, 'customers'!$A$1:$A$1001, 'customers'!$B$1:$B$1001, ,0)</f>
        <v>Nanine McCarthy</v>
      </c>
      <c r="G286" s="2" t="str">
        <f>IF(_xlfn.XLOOKUP(C286, 'customers'!$A$1:$A$1001, 'customers'!$C$1:$C$1001, , 0)=0, "", _xlfn.XLOOKUP(C286, 'customers'!$A$1:$A$1001, 'customers'!$C$1:$C$1001, , 0))</f>
        <v/>
      </c>
      <c r="H286" s="2" t="str">
        <f>_xlfn.XLOOKUP(C286, 'customers'!$A$1:$A$1001, 'customers'!G285:G1285,,0)</f>
        <v>United States</v>
      </c>
      <c r="I286" s="3" t="str">
        <f>_xlfn.XLOOKUP(D286, products!$A$1:$A$49, products!$B$1:$B$49, , 0)</f>
        <v>Exc</v>
      </c>
      <c r="J286" s="3" t="str">
        <f>_xlfn.XLOOKUP(D286, products!$A$1:$A$49, products!$C$1:$C$49,,0)</f>
        <v>M</v>
      </c>
      <c r="K286" s="6">
        <f>_xlfn.XLOOKUP(D286, products!$A$1:$A$49, products!$D$1:$D$49,,0)</f>
        <v>2.5</v>
      </c>
      <c r="L286" s="7">
        <f>_xlfn.XLOOKUP(D286, products!$A$1:$A$49, products!$E$1:$E$49,,0)</f>
        <v>31.624999999999996</v>
      </c>
      <c r="M286" s="7">
        <f t="shared" si="12"/>
        <v>94.874999999999986</v>
      </c>
      <c r="N286" s="3" t="str">
        <f t="shared" si="13"/>
        <v>Excelsa</v>
      </c>
      <c r="O286" s="3" t="str">
        <f t="shared" si="14"/>
        <v>Medium</v>
      </c>
    </row>
    <row r="287" spans="1:15" x14ac:dyDescent="0.3">
      <c r="A287" s="2" t="s">
        <v>2102</v>
      </c>
      <c r="B287" s="5">
        <v>44030</v>
      </c>
      <c r="C287" s="2" t="s">
        <v>2103</v>
      </c>
      <c r="D287" s="3" t="s">
        <v>6164</v>
      </c>
      <c r="E287" s="2">
        <v>1</v>
      </c>
      <c r="F287" s="2" t="str">
        <f>_xlfn.XLOOKUP(C287, 'customers'!$A$1:$A$1001, 'customers'!$B$1:$B$1001, ,0)</f>
        <v>Lyndsey Megany</v>
      </c>
      <c r="G287" s="2" t="str">
        <f>IF(_xlfn.XLOOKUP(C287, 'customers'!$A$1:$A$1001, 'customers'!$C$1:$C$1001, , 0)=0, "", _xlfn.XLOOKUP(C287, 'customers'!$A$1:$A$1001, 'customers'!$C$1:$C$1001, , 0))</f>
        <v/>
      </c>
      <c r="H287" s="2" t="str">
        <f>_xlfn.XLOOKUP(C287, 'customers'!$A$1:$A$1001, 'customers'!G286:G1286,,0)</f>
        <v>United States</v>
      </c>
      <c r="I287" s="3" t="str">
        <f>_xlfn.XLOOKUP(D287, products!$A$1:$A$49, products!$B$1:$B$49, , 0)</f>
        <v>Lib</v>
      </c>
      <c r="J287" s="3" t="str">
        <f>_xlfn.XLOOKUP(D287, products!$A$1:$A$49, products!$C$1:$C$49,,0)</f>
        <v>L</v>
      </c>
      <c r="K287" s="6">
        <f>_xlfn.XLOOKUP(D287, products!$A$1:$A$49, products!$D$1:$D$49,,0)</f>
        <v>2.5</v>
      </c>
      <c r="L287" s="7">
        <f>_xlfn.XLOOKUP(D287, products!$A$1:$A$49, products!$E$1:$E$49,,0)</f>
        <v>36.454999999999998</v>
      </c>
      <c r="M287" s="7">
        <f t="shared" si="12"/>
        <v>36.454999999999998</v>
      </c>
      <c r="N287" s="3" t="str">
        <f t="shared" si="13"/>
        <v>Liberica</v>
      </c>
      <c r="O287" s="3" t="str">
        <f t="shared" si="14"/>
        <v>Lite</v>
      </c>
    </row>
    <row r="288" spans="1:15" x14ac:dyDescent="0.3">
      <c r="A288" s="2" t="s">
        <v>2107</v>
      </c>
      <c r="B288" s="5">
        <v>43755</v>
      </c>
      <c r="C288" s="2" t="s">
        <v>2108</v>
      </c>
      <c r="D288" s="3" t="s">
        <v>6152</v>
      </c>
      <c r="E288" s="2">
        <v>4</v>
      </c>
      <c r="F288" s="2" t="str">
        <f>_xlfn.XLOOKUP(C288, 'customers'!$A$1:$A$1001, 'customers'!$B$1:$B$1001, ,0)</f>
        <v>Byram Mergue</v>
      </c>
      <c r="G288" s="2" t="str">
        <f>IF(_xlfn.XLOOKUP(C288, 'customers'!$A$1:$A$1001, 'customers'!$C$1:$C$1001, , 0)=0, "", _xlfn.XLOOKUP(C288, 'customers'!$A$1:$A$1001, 'customers'!$C$1:$C$1001, , 0))</f>
        <v>bmergue7y@umn.edu</v>
      </c>
      <c r="H288" s="2" t="str">
        <f>_xlfn.XLOOKUP(C288, 'customers'!$A$1:$A$1001, 'customers'!G287:G1287,,0)</f>
        <v>United States</v>
      </c>
      <c r="I288" s="3" t="str">
        <f>_xlfn.XLOOKUP(D288, products!$A$1:$A$49, products!$B$1:$B$49, , 0)</f>
        <v>Ara</v>
      </c>
      <c r="J288" s="3" t="str">
        <f>_xlfn.XLOOKUP(D288, products!$A$1:$A$49, products!$C$1:$C$49,,0)</f>
        <v>M</v>
      </c>
      <c r="K288" s="6">
        <f>_xlfn.XLOOKUP(D288, products!$A$1:$A$49, products!$D$1:$D$49,,0)</f>
        <v>0.2</v>
      </c>
      <c r="L288" s="7">
        <f>_xlfn.XLOOKUP(D288, products!$A$1:$A$49, products!$E$1:$E$49,,0)</f>
        <v>3.375</v>
      </c>
      <c r="M288" s="7">
        <f t="shared" si="12"/>
        <v>13.5</v>
      </c>
      <c r="N288" s="3" t="str">
        <f t="shared" si="13"/>
        <v>Arabica</v>
      </c>
      <c r="O288" s="3" t="str">
        <f t="shared" si="14"/>
        <v>Medium</v>
      </c>
    </row>
    <row r="289" spans="1:15" x14ac:dyDescent="0.3">
      <c r="A289" s="2" t="s">
        <v>2112</v>
      </c>
      <c r="B289" s="5">
        <v>44697</v>
      </c>
      <c r="C289" s="2" t="s">
        <v>2113</v>
      </c>
      <c r="D289" s="3" t="s">
        <v>6178</v>
      </c>
      <c r="E289" s="2">
        <v>4</v>
      </c>
      <c r="F289" s="2" t="str">
        <f>_xlfn.XLOOKUP(C289, 'customers'!$A$1:$A$1001, 'customers'!$B$1:$B$1001, ,0)</f>
        <v>Kerr Patise</v>
      </c>
      <c r="G289" s="2" t="str">
        <f>IF(_xlfn.XLOOKUP(C289, 'customers'!$A$1:$A$1001, 'customers'!$C$1:$C$1001, , 0)=0, "", _xlfn.XLOOKUP(C289, 'customers'!$A$1:$A$1001, 'customers'!$C$1:$C$1001, , 0))</f>
        <v>kpatise7z@jigsy.com</v>
      </c>
      <c r="H289" s="2" t="str">
        <f>_xlfn.XLOOKUP(C289, 'customers'!$A$1:$A$1001, 'customers'!G288:G1288,,0)</f>
        <v>United States</v>
      </c>
      <c r="I289" s="3" t="str">
        <f>_xlfn.XLOOKUP(D289, products!$A$1:$A$49, products!$B$1:$B$49, , 0)</f>
        <v>Rob</v>
      </c>
      <c r="J289" s="3" t="str">
        <f>_xlfn.XLOOKUP(D289, products!$A$1:$A$49, products!$C$1:$C$49,,0)</f>
        <v>L</v>
      </c>
      <c r="K289" s="6">
        <f>_xlfn.XLOOKUP(D289, products!$A$1:$A$49, products!$D$1:$D$49,,0)</f>
        <v>0.2</v>
      </c>
      <c r="L289" s="7">
        <f>_xlfn.XLOOKUP(D289, products!$A$1:$A$49, products!$E$1:$E$49,,0)</f>
        <v>3.5849999999999995</v>
      </c>
      <c r="M289" s="7">
        <f t="shared" si="12"/>
        <v>14.339999999999998</v>
      </c>
      <c r="N289" s="3" t="str">
        <f t="shared" si="13"/>
        <v>Robusta</v>
      </c>
      <c r="O289" s="3" t="str">
        <f t="shared" si="14"/>
        <v>Lite</v>
      </c>
    </row>
    <row r="290" spans="1:15" x14ac:dyDescent="0.3">
      <c r="A290" s="2" t="s">
        <v>2118</v>
      </c>
      <c r="B290" s="5">
        <v>44279</v>
      </c>
      <c r="C290" s="2" t="s">
        <v>2119</v>
      </c>
      <c r="D290" s="3" t="s">
        <v>6139</v>
      </c>
      <c r="E290" s="2">
        <v>1</v>
      </c>
      <c r="F290" s="2" t="str">
        <f>_xlfn.XLOOKUP(C290, 'customers'!$A$1:$A$1001, 'customers'!$B$1:$B$1001, ,0)</f>
        <v>Mathew Goulter</v>
      </c>
      <c r="G290" s="2" t="str">
        <f>IF(_xlfn.XLOOKUP(C290, 'customers'!$A$1:$A$1001, 'customers'!$C$1:$C$1001, , 0)=0, "", _xlfn.XLOOKUP(C290, 'customers'!$A$1:$A$1001, 'customers'!$C$1:$C$1001, , 0))</f>
        <v/>
      </c>
      <c r="H290" s="2" t="str">
        <f>_xlfn.XLOOKUP(C290, 'customers'!$A$1:$A$1001, 'customers'!G289:G1289,,0)</f>
        <v>United States</v>
      </c>
      <c r="I290" s="3" t="str">
        <f>_xlfn.XLOOKUP(D290, products!$A$1:$A$49, products!$B$1:$B$49, , 0)</f>
        <v>Exc</v>
      </c>
      <c r="J290" s="3" t="str">
        <f>_xlfn.XLOOKUP(D290, products!$A$1:$A$49, products!$C$1:$C$49,,0)</f>
        <v>M</v>
      </c>
      <c r="K290" s="6">
        <f>_xlfn.XLOOKUP(D290, products!$A$1:$A$49, products!$D$1:$D$49,,0)</f>
        <v>0.5</v>
      </c>
      <c r="L290" s="7">
        <f>_xlfn.XLOOKUP(D290, products!$A$1:$A$49, products!$E$1:$E$49,,0)</f>
        <v>8.25</v>
      </c>
      <c r="M290" s="7">
        <f t="shared" si="12"/>
        <v>8.25</v>
      </c>
      <c r="N290" s="3" t="str">
        <f t="shared" si="13"/>
        <v>Excelsa</v>
      </c>
      <c r="O290" s="3" t="str">
        <f t="shared" si="14"/>
        <v>Medium</v>
      </c>
    </row>
    <row r="291" spans="1:15" x14ac:dyDescent="0.3">
      <c r="A291" s="2" t="s">
        <v>2123</v>
      </c>
      <c r="B291" s="5">
        <v>43772</v>
      </c>
      <c r="C291" s="2" t="s">
        <v>2124</v>
      </c>
      <c r="D291" s="3" t="s">
        <v>6163</v>
      </c>
      <c r="E291" s="2">
        <v>5</v>
      </c>
      <c r="F291" s="2" t="str">
        <f>_xlfn.XLOOKUP(C291, 'customers'!$A$1:$A$1001, 'customers'!$B$1:$B$1001, ,0)</f>
        <v>Marris Grcic</v>
      </c>
      <c r="G291" s="2" t="str">
        <f>IF(_xlfn.XLOOKUP(C291, 'customers'!$A$1:$A$1001, 'customers'!$C$1:$C$1001, , 0)=0, "", _xlfn.XLOOKUP(C291, 'customers'!$A$1:$A$1001, 'customers'!$C$1:$C$1001, , 0))</f>
        <v/>
      </c>
      <c r="H291" s="2" t="str">
        <f>_xlfn.XLOOKUP(C291, 'customers'!$A$1:$A$1001, 'customers'!G290:G1290,,0)</f>
        <v>Ireland</v>
      </c>
      <c r="I291" s="3" t="str">
        <f>_xlfn.XLOOKUP(D291, products!$A$1:$A$49, products!$B$1:$B$49, , 0)</f>
        <v>Rob</v>
      </c>
      <c r="J291" s="3" t="str">
        <f>_xlfn.XLOOKUP(D291, products!$A$1:$A$49, products!$C$1:$C$49,,0)</f>
        <v>D</v>
      </c>
      <c r="K291" s="6">
        <f>_xlfn.XLOOKUP(D291, products!$A$1:$A$49, products!$D$1:$D$49,,0)</f>
        <v>0.2</v>
      </c>
      <c r="L291" s="7">
        <f>_xlfn.XLOOKUP(D291, products!$A$1:$A$49, products!$E$1:$E$49,,0)</f>
        <v>2.6849999999999996</v>
      </c>
      <c r="M291" s="7">
        <f t="shared" si="12"/>
        <v>13.424999999999997</v>
      </c>
      <c r="N291" s="3" t="str">
        <f t="shared" si="13"/>
        <v>Robusta</v>
      </c>
      <c r="O291" s="3" t="str">
        <f t="shared" si="14"/>
        <v>Dark</v>
      </c>
    </row>
    <row r="292" spans="1:15" x14ac:dyDescent="0.3">
      <c r="A292" s="2" t="s">
        <v>2127</v>
      </c>
      <c r="B292" s="5">
        <v>44497</v>
      </c>
      <c r="C292" s="2" t="s">
        <v>2128</v>
      </c>
      <c r="D292" s="3" t="s">
        <v>6147</v>
      </c>
      <c r="E292" s="2">
        <v>5</v>
      </c>
      <c r="F292" s="2" t="str">
        <f>_xlfn.XLOOKUP(C292, 'customers'!$A$1:$A$1001, 'customers'!$B$1:$B$1001, ,0)</f>
        <v>Domeniga Duke</v>
      </c>
      <c r="G292" s="2" t="str">
        <f>IF(_xlfn.XLOOKUP(C292, 'customers'!$A$1:$A$1001, 'customers'!$C$1:$C$1001, , 0)=0, "", _xlfn.XLOOKUP(C292, 'customers'!$A$1:$A$1001, 'customers'!$C$1:$C$1001, , 0))</f>
        <v>dduke82@vkontakte.ru</v>
      </c>
      <c r="H292" s="2" t="str">
        <f>_xlfn.XLOOKUP(C292, 'customers'!$A$1:$A$1001, 'customers'!G291:G1291,,0)</f>
        <v>United States</v>
      </c>
      <c r="I292" s="3" t="str">
        <f>_xlfn.XLOOKUP(D292, products!$A$1:$A$49, products!$B$1:$B$49, , 0)</f>
        <v>Ara</v>
      </c>
      <c r="J292" s="3" t="str">
        <f>_xlfn.XLOOKUP(D292, products!$A$1:$A$49, products!$C$1:$C$49,,0)</f>
        <v>D</v>
      </c>
      <c r="K292" s="6">
        <f>_xlfn.XLOOKUP(D292, products!$A$1:$A$49, products!$D$1:$D$49,,0)</f>
        <v>1</v>
      </c>
      <c r="L292" s="7">
        <f>_xlfn.XLOOKUP(D292, products!$A$1:$A$49, products!$E$1:$E$49,,0)</f>
        <v>9.9499999999999993</v>
      </c>
      <c r="M292" s="7">
        <f t="shared" si="12"/>
        <v>49.75</v>
      </c>
      <c r="N292" s="3" t="str">
        <f t="shared" si="13"/>
        <v>Arabica</v>
      </c>
      <c r="O292" s="3" t="str">
        <f t="shared" si="14"/>
        <v>Dark</v>
      </c>
    </row>
    <row r="293" spans="1:15" x14ac:dyDescent="0.3">
      <c r="A293" s="2" t="s">
        <v>2133</v>
      </c>
      <c r="B293" s="5">
        <v>44181</v>
      </c>
      <c r="C293" s="2" t="s">
        <v>2134</v>
      </c>
      <c r="D293" s="3" t="s">
        <v>6139</v>
      </c>
      <c r="E293" s="2">
        <v>2</v>
      </c>
      <c r="F293" s="2" t="str">
        <f>_xlfn.XLOOKUP(C293, 'customers'!$A$1:$A$1001, 'customers'!$B$1:$B$1001, ,0)</f>
        <v>Violante Skouling</v>
      </c>
      <c r="G293" s="2" t="str">
        <f>IF(_xlfn.XLOOKUP(C293, 'customers'!$A$1:$A$1001, 'customers'!$C$1:$C$1001, , 0)=0, "", _xlfn.XLOOKUP(C293, 'customers'!$A$1:$A$1001, 'customers'!$C$1:$C$1001, , 0))</f>
        <v/>
      </c>
      <c r="H293" s="2" t="str">
        <f>_xlfn.XLOOKUP(C293, 'customers'!$A$1:$A$1001, 'customers'!G292:G1292,,0)</f>
        <v>United States</v>
      </c>
      <c r="I293" s="3" t="str">
        <f>_xlfn.XLOOKUP(D293, products!$A$1:$A$49, products!$B$1:$B$49, , 0)</f>
        <v>Exc</v>
      </c>
      <c r="J293" s="3" t="str">
        <f>_xlfn.XLOOKUP(D293, products!$A$1:$A$49, products!$C$1:$C$49,,0)</f>
        <v>M</v>
      </c>
      <c r="K293" s="6">
        <f>_xlfn.XLOOKUP(D293, products!$A$1:$A$49, products!$D$1:$D$49,,0)</f>
        <v>0.5</v>
      </c>
      <c r="L293" s="7">
        <f>_xlfn.XLOOKUP(D293, products!$A$1:$A$49, products!$E$1:$E$49,,0)</f>
        <v>8.25</v>
      </c>
      <c r="M293" s="7">
        <f t="shared" si="12"/>
        <v>16.5</v>
      </c>
      <c r="N293" s="3" t="str">
        <f t="shared" si="13"/>
        <v>Excelsa</v>
      </c>
      <c r="O293" s="3" t="str">
        <f t="shared" si="14"/>
        <v>Medium</v>
      </c>
    </row>
    <row r="294" spans="1:15" x14ac:dyDescent="0.3">
      <c r="A294" s="2" t="s">
        <v>2137</v>
      </c>
      <c r="B294" s="5">
        <v>44529</v>
      </c>
      <c r="C294" s="2" t="s">
        <v>2138</v>
      </c>
      <c r="D294" s="3" t="s">
        <v>6158</v>
      </c>
      <c r="E294" s="2">
        <v>3</v>
      </c>
      <c r="F294" s="2" t="str">
        <f>_xlfn.XLOOKUP(C294, 'customers'!$A$1:$A$1001, 'customers'!$B$1:$B$1001, ,0)</f>
        <v>Isidore Hussey</v>
      </c>
      <c r="G294" s="2" t="str">
        <f>IF(_xlfn.XLOOKUP(C294, 'customers'!$A$1:$A$1001, 'customers'!$C$1:$C$1001, , 0)=0, "", _xlfn.XLOOKUP(C294, 'customers'!$A$1:$A$1001, 'customers'!$C$1:$C$1001, , 0))</f>
        <v>ihussey84@mapy.cz</v>
      </c>
      <c r="H294" s="2" t="str">
        <f>_xlfn.XLOOKUP(C294, 'customers'!$A$1:$A$1001, 'customers'!G293:G1293,,0)</f>
        <v>United States</v>
      </c>
      <c r="I294" s="3" t="str">
        <f>_xlfn.XLOOKUP(D294, products!$A$1:$A$49, products!$B$1:$B$49, , 0)</f>
        <v>Ara</v>
      </c>
      <c r="J294" s="3" t="str">
        <f>_xlfn.XLOOKUP(D294, products!$A$1:$A$49, products!$C$1:$C$49,,0)</f>
        <v>D</v>
      </c>
      <c r="K294" s="6">
        <f>_xlfn.XLOOKUP(D294, products!$A$1:$A$49, products!$D$1:$D$49,,0)</f>
        <v>0.5</v>
      </c>
      <c r="L294" s="7">
        <f>_xlfn.XLOOKUP(D294, products!$A$1:$A$49, products!$E$1:$E$49,,0)</f>
        <v>5.97</v>
      </c>
      <c r="M294" s="7">
        <f t="shared" si="12"/>
        <v>17.91</v>
      </c>
      <c r="N294" s="3" t="str">
        <f t="shared" si="13"/>
        <v>Arabica</v>
      </c>
      <c r="O294" s="3" t="str">
        <f t="shared" si="14"/>
        <v>Dark</v>
      </c>
    </row>
    <row r="295" spans="1:15" x14ac:dyDescent="0.3">
      <c r="A295" s="2" t="s">
        <v>2142</v>
      </c>
      <c r="B295" s="5">
        <v>44275</v>
      </c>
      <c r="C295" s="2" t="s">
        <v>2143</v>
      </c>
      <c r="D295" s="3" t="s">
        <v>6158</v>
      </c>
      <c r="E295" s="2">
        <v>5</v>
      </c>
      <c r="F295" s="2" t="str">
        <f>_xlfn.XLOOKUP(C295, 'customers'!$A$1:$A$1001, 'customers'!$B$1:$B$1001, ,0)</f>
        <v>Cassie Pinkerton</v>
      </c>
      <c r="G295" s="2" t="str">
        <f>IF(_xlfn.XLOOKUP(C295, 'customers'!$A$1:$A$1001, 'customers'!$C$1:$C$1001, , 0)=0, "", _xlfn.XLOOKUP(C295, 'customers'!$A$1:$A$1001, 'customers'!$C$1:$C$1001, , 0))</f>
        <v>cpinkerton85@upenn.edu</v>
      </c>
      <c r="H295" s="2" t="str">
        <f>_xlfn.XLOOKUP(C295, 'customers'!$A$1:$A$1001, 'customers'!G294:G1294,,0)</f>
        <v>United States</v>
      </c>
      <c r="I295" s="3" t="str">
        <f>_xlfn.XLOOKUP(D295, products!$A$1:$A$49, products!$B$1:$B$49, , 0)</f>
        <v>Ara</v>
      </c>
      <c r="J295" s="3" t="str">
        <f>_xlfn.XLOOKUP(D295, products!$A$1:$A$49, products!$C$1:$C$49,,0)</f>
        <v>D</v>
      </c>
      <c r="K295" s="6">
        <f>_xlfn.XLOOKUP(D295, products!$A$1:$A$49, products!$D$1:$D$49,,0)</f>
        <v>0.5</v>
      </c>
      <c r="L295" s="7">
        <f>_xlfn.XLOOKUP(D295, products!$A$1:$A$49, products!$E$1:$E$49,,0)</f>
        <v>5.97</v>
      </c>
      <c r="M295" s="7">
        <f t="shared" si="12"/>
        <v>29.849999999999998</v>
      </c>
      <c r="N295" s="3" t="str">
        <f t="shared" si="13"/>
        <v>Arabica</v>
      </c>
      <c r="O295" s="3" t="str">
        <f t="shared" si="14"/>
        <v>Dark</v>
      </c>
    </row>
    <row r="296" spans="1:15" x14ac:dyDescent="0.3">
      <c r="A296" s="2" t="s">
        <v>2148</v>
      </c>
      <c r="B296" s="5">
        <v>44659</v>
      </c>
      <c r="C296" s="2" t="s">
        <v>2149</v>
      </c>
      <c r="D296" s="3" t="s">
        <v>6171</v>
      </c>
      <c r="E296" s="2">
        <v>3</v>
      </c>
      <c r="F296" s="2" t="str">
        <f>_xlfn.XLOOKUP(C296, 'customers'!$A$1:$A$1001, 'customers'!$B$1:$B$1001, ,0)</f>
        <v>Micki Fero</v>
      </c>
      <c r="G296" s="2" t="str">
        <f>IF(_xlfn.XLOOKUP(C296, 'customers'!$A$1:$A$1001, 'customers'!$C$1:$C$1001, , 0)=0, "", _xlfn.XLOOKUP(C296, 'customers'!$A$1:$A$1001, 'customers'!$C$1:$C$1001, , 0))</f>
        <v/>
      </c>
      <c r="H296" s="2" t="str">
        <f>_xlfn.XLOOKUP(C296, 'customers'!$A$1:$A$1001, 'customers'!G295:G1295,,0)</f>
        <v>United States</v>
      </c>
      <c r="I296" s="3" t="str">
        <f>_xlfn.XLOOKUP(D296, products!$A$1:$A$49, products!$B$1:$B$49, , 0)</f>
        <v>Exc</v>
      </c>
      <c r="J296" s="3" t="str">
        <f>_xlfn.XLOOKUP(D296, products!$A$1:$A$49, products!$C$1:$C$49,,0)</f>
        <v>L</v>
      </c>
      <c r="K296" s="6">
        <f>_xlfn.XLOOKUP(D296, products!$A$1:$A$49, products!$D$1:$D$49,,0)</f>
        <v>1</v>
      </c>
      <c r="L296" s="7">
        <f>_xlfn.XLOOKUP(D296, products!$A$1:$A$49, products!$E$1:$E$49,,0)</f>
        <v>14.85</v>
      </c>
      <c r="M296" s="7">
        <f t="shared" si="12"/>
        <v>44.55</v>
      </c>
      <c r="N296" s="3" t="str">
        <f t="shared" si="13"/>
        <v>Excelsa</v>
      </c>
      <c r="O296" s="3" t="str">
        <f t="shared" si="14"/>
        <v>Lite</v>
      </c>
    </row>
    <row r="297" spans="1:15" x14ac:dyDescent="0.3">
      <c r="A297" s="2" t="s">
        <v>2153</v>
      </c>
      <c r="B297" s="5">
        <v>44057</v>
      </c>
      <c r="C297" s="2" t="s">
        <v>2154</v>
      </c>
      <c r="D297" s="3" t="s">
        <v>6141</v>
      </c>
      <c r="E297" s="2">
        <v>2</v>
      </c>
      <c r="F297" s="2" t="str">
        <f>_xlfn.XLOOKUP(C297, 'customers'!$A$1:$A$1001, 'customers'!$B$1:$B$1001, ,0)</f>
        <v>Cybill Graddell</v>
      </c>
      <c r="G297" s="2" t="str">
        <f>IF(_xlfn.XLOOKUP(C297, 'customers'!$A$1:$A$1001, 'customers'!$C$1:$C$1001, , 0)=0, "", _xlfn.XLOOKUP(C297, 'customers'!$A$1:$A$1001, 'customers'!$C$1:$C$1001, , 0))</f>
        <v/>
      </c>
      <c r="H297" s="2" t="str">
        <f>_xlfn.XLOOKUP(C297, 'customers'!$A$1:$A$1001, 'customers'!G296:G1296,,0)</f>
        <v>United States</v>
      </c>
      <c r="I297" s="3" t="str">
        <f>_xlfn.XLOOKUP(D297, products!$A$1:$A$49, products!$B$1:$B$49, , 0)</f>
        <v>Exc</v>
      </c>
      <c r="J297" s="3" t="str">
        <f>_xlfn.XLOOKUP(D297, products!$A$1:$A$49, products!$C$1:$C$49,,0)</f>
        <v>M</v>
      </c>
      <c r="K297" s="6">
        <f>_xlfn.XLOOKUP(D297, products!$A$1:$A$49, products!$D$1:$D$49,,0)</f>
        <v>1</v>
      </c>
      <c r="L297" s="7">
        <f>_xlfn.XLOOKUP(D297, products!$A$1:$A$49, products!$E$1:$E$49,,0)</f>
        <v>13.75</v>
      </c>
      <c r="M297" s="7">
        <f t="shared" si="12"/>
        <v>27.5</v>
      </c>
      <c r="N297" s="3" t="str">
        <f t="shared" si="13"/>
        <v>Excelsa</v>
      </c>
      <c r="O297" s="3" t="str">
        <f t="shared" si="14"/>
        <v>Medium</v>
      </c>
    </row>
    <row r="298" spans="1:15" x14ac:dyDescent="0.3">
      <c r="A298" s="2" t="s">
        <v>2157</v>
      </c>
      <c r="B298" s="5">
        <v>43597</v>
      </c>
      <c r="C298" s="2" t="s">
        <v>2158</v>
      </c>
      <c r="D298" s="3" t="s">
        <v>6146</v>
      </c>
      <c r="E298" s="2">
        <v>6</v>
      </c>
      <c r="F298" s="2" t="str">
        <f>_xlfn.XLOOKUP(C298, 'customers'!$A$1:$A$1001, 'customers'!$B$1:$B$1001, ,0)</f>
        <v>Dorian Vizor</v>
      </c>
      <c r="G298" s="2" t="str">
        <f>IF(_xlfn.XLOOKUP(C298, 'customers'!$A$1:$A$1001, 'customers'!$C$1:$C$1001, , 0)=0, "", _xlfn.XLOOKUP(C298, 'customers'!$A$1:$A$1001, 'customers'!$C$1:$C$1001, , 0))</f>
        <v>dvizor88@furl.net</v>
      </c>
      <c r="H298" s="2" t="str">
        <f>_xlfn.XLOOKUP(C298, 'customers'!$A$1:$A$1001, 'customers'!G297:G1297,,0)</f>
        <v>United States</v>
      </c>
      <c r="I298" s="3" t="str">
        <f>_xlfn.XLOOKUP(D298, products!$A$1:$A$49, products!$B$1:$B$49, , 0)</f>
        <v>Rob</v>
      </c>
      <c r="J298" s="3" t="str">
        <f>_xlfn.XLOOKUP(D298, products!$A$1:$A$49, products!$C$1:$C$49,,0)</f>
        <v>M</v>
      </c>
      <c r="K298" s="6">
        <f>_xlfn.XLOOKUP(D298, products!$A$1:$A$49, products!$D$1:$D$49,,0)</f>
        <v>0.5</v>
      </c>
      <c r="L298" s="7">
        <f>_xlfn.XLOOKUP(D298, products!$A$1:$A$49, products!$E$1:$E$49,,0)</f>
        <v>5.97</v>
      </c>
      <c r="M298" s="7">
        <f t="shared" si="12"/>
        <v>35.82</v>
      </c>
      <c r="N298" s="3" t="str">
        <f t="shared" si="13"/>
        <v>Robusta</v>
      </c>
      <c r="O298" s="3" t="str">
        <f t="shared" si="14"/>
        <v>Medium</v>
      </c>
    </row>
    <row r="299" spans="1:15" x14ac:dyDescent="0.3">
      <c r="A299" s="2" t="s">
        <v>2163</v>
      </c>
      <c r="B299" s="5">
        <v>44258</v>
      </c>
      <c r="C299" s="2" t="s">
        <v>2164</v>
      </c>
      <c r="D299" s="3" t="s">
        <v>6172</v>
      </c>
      <c r="E299" s="2">
        <v>3</v>
      </c>
      <c r="F299" s="2" t="str">
        <f>_xlfn.XLOOKUP(C299, 'customers'!$A$1:$A$1001, 'customers'!$B$1:$B$1001, ,0)</f>
        <v>Eddi Sedgebeer</v>
      </c>
      <c r="G299" s="2" t="str">
        <f>IF(_xlfn.XLOOKUP(C299, 'customers'!$A$1:$A$1001, 'customers'!$C$1:$C$1001, , 0)=0, "", _xlfn.XLOOKUP(C299, 'customers'!$A$1:$A$1001, 'customers'!$C$1:$C$1001, , 0))</f>
        <v>esedgebeer89@oaic.gov.au</v>
      </c>
      <c r="H299" s="2" t="str">
        <f>_xlfn.XLOOKUP(C299, 'customers'!$A$1:$A$1001, 'customers'!G298:G1298,,0)</f>
        <v>United States</v>
      </c>
      <c r="I299" s="3" t="str">
        <f>_xlfn.XLOOKUP(D299, products!$A$1:$A$49, products!$B$1:$B$49, , 0)</f>
        <v>Rob</v>
      </c>
      <c r="J299" s="3" t="str">
        <f>_xlfn.XLOOKUP(D299, products!$A$1:$A$49, products!$C$1:$C$49,,0)</f>
        <v>D</v>
      </c>
      <c r="K299" s="6">
        <f>_xlfn.XLOOKUP(D299, products!$A$1:$A$49, products!$D$1:$D$49,,0)</f>
        <v>0.5</v>
      </c>
      <c r="L299" s="7">
        <f>_xlfn.XLOOKUP(D299, products!$A$1:$A$49, products!$E$1:$E$49,,0)</f>
        <v>5.3699999999999992</v>
      </c>
      <c r="M299" s="7">
        <f t="shared" si="12"/>
        <v>16.11</v>
      </c>
      <c r="N299" s="3" t="str">
        <f t="shared" si="13"/>
        <v>Robusta</v>
      </c>
      <c r="O299" s="3" t="str">
        <f t="shared" si="14"/>
        <v>Dark</v>
      </c>
    </row>
    <row r="300" spans="1:15" x14ac:dyDescent="0.3">
      <c r="A300" s="2" t="s">
        <v>2169</v>
      </c>
      <c r="B300" s="5">
        <v>43872</v>
      </c>
      <c r="C300" s="2" t="s">
        <v>2170</v>
      </c>
      <c r="D300" s="3" t="s">
        <v>6184</v>
      </c>
      <c r="E300" s="2">
        <v>6</v>
      </c>
      <c r="F300" s="2" t="str">
        <f>_xlfn.XLOOKUP(C300, 'customers'!$A$1:$A$1001, 'customers'!$B$1:$B$1001, ,0)</f>
        <v>Ken Lestrange</v>
      </c>
      <c r="G300" s="2" t="str">
        <f>IF(_xlfn.XLOOKUP(C300, 'customers'!$A$1:$A$1001, 'customers'!$C$1:$C$1001, , 0)=0, "", _xlfn.XLOOKUP(C300, 'customers'!$A$1:$A$1001, 'customers'!$C$1:$C$1001, , 0))</f>
        <v>klestrange8a@lulu.com</v>
      </c>
      <c r="H300" s="2" t="str">
        <f>_xlfn.XLOOKUP(C300, 'customers'!$A$1:$A$1001, 'customers'!G299:G1299,,0)</f>
        <v>United States</v>
      </c>
      <c r="I300" s="3" t="str">
        <f>_xlfn.XLOOKUP(D300, products!$A$1:$A$49, products!$B$1:$B$49, , 0)</f>
        <v>Exc</v>
      </c>
      <c r="J300" s="3" t="str">
        <f>_xlfn.XLOOKUP(D300, products!$A$1:$A$49, products!$C$1:$C$49,,0)</f>
        <v>L</v>
      </c>
      <c r="K300" s="6">
        <f>_xlfn.XLOOKUP(D300, products!$A$1:$A$49, products!$D$1:$D$49,,0)</f>
        <v>0.2</v>
      </c>
      <c r="L300" s="7">
        <f>_xlfn.XLOOKUP(D300, products!$A$1:$A$49, products!$E$1:$E$49,,0)</f>
        <v>4.4550000000000001</v>
      </c>
      <c r="M300" s="7">
        <f t="shared" si="12"/>
        <v>26.73</v>
      </c>
      <c r="N300" s="3" t="str">
        <f t="shared" si="13"/>
        <v>Excelsa</v>
      </c>
      <c r="O300" s="3" t="str">
        <f t="shared" si="14"/>
        <v>Lite</v>
      </c>
    </row>
    <row r="301" spans="1:15" x14ac:dyDescent="0.3">
      <c r="A301" s="2" t="s">
        <v>2175</v>
      </c>
      <c r="B301" s="5">
        <v>43582</v>
      </c>
      <c r="C301" s="2" t="s">
        <v>2176</v>
      </c>
      <c r="D301" s="3" t="s">
        <v>6148</v>
      </c>
      <c r="E301" s="2">
        <v>6</v>
      </c>
      <c r="F301" s="2" t="str">
        <f>_xlfn.XLOOKUP(C301, 'customers'!$A$1:$A$1001, 'customers'!$B$1:$B$1001, ,0)</f>
        <v>Lacee Tanti</v>
      </c>
      <c r="G301" s="2" t="str">
        <f>IF(_xlfn.XLOOKUP(C301, 'customers'!$A$1:$A$1001, 'customers'!$C$1:$C$1001, , 0)=0, "", _xlfn.XLOOKUP(C301, 'customers'!$A$1:$A$1001, 'customers'!$C$1:$C$1001, , 0))</f>
        <v>ltanti8b@techcrunch.com</v>
      </c>
      <c r="H301" s="2" t="str">
        <f>_xlfn.XLOOKUP(C301, 'customers'!$A$1:$A$1001, 'customers'!G300:G1300,,0)</f>
        <v>United States</v>
      </c>
      <c r="I301" s="3" t="str">
        <f>_xlfn.XLOOKUP(D301, products!$A$1:$A$49, products!$B$1:$B$49, , 0)</f>
        <v>Exc</v>
      </c>
      <c r="J301" s="3" t="str">
        <f>_xlfn.XLOOKUP(D301, products!$A$1:$A$49, products!$C$1:$C$49,,0)</f>
        <v>L</v>
      </c>
      <c r="K301" s="6">
        <f>_xlfn.XLOOKUP(D301, products!$A$1:$A$49, products!$D$1:$D$49,,0)</f>
        <v>2.5</v>
      </c>
      <c r="L301" s="7">
        <f>_xlfn.XLOOKUP(D301, products!$A$1:$A$49, products!$E$1:$E$49,,0)</f>
        <v>34.154999999999994</v>
      </c>
      <c r="M301" s="7">
        <f t="shared" si="12"/>
        <v>204.92999999999995</v>
      </c>
      <c r="N301" s="3" t="str">
        <f t="shared" si="13"/>
        <v>Excelsa</v>
      </c>
      <c r="O301" s="3" t="str">
        <f t="shared" si="14"/>
        <v>Lite</v>
      </c>
    </row>
    <row r="302" spans="1:15" x14ac:dyDescent="0.3">
      <c r="A302" s="2" t="s">
        <v>2181</v>
      </c>
      <c r="B302" s="5">
        <v>44646</v>
      </c>
      <c r="C302" s="2" t="s">
        <v>2182</v>
      </c>
      <c r="D302" s="3" t="s">
        <v>6140</v>
      </c>
      <c r="E302" s="2">
        <v>3</v>
      </c>
      <c r="F302" s="2" t="str">
        <f>_xlfn.XLOOKUP(C302, 'customers'!$A$1:$A$1001, 'customers'!$B$1:$B$1001, ,0)</f>
        <v>Arel De Lasci</v>
      </c>
      <c r="G302" s="2" t="str">
        <f>IF(_xlfn.XLOOKUP(C302, 'customers'!$A$1:$A$1001, 'customers'!$C$1:$C$1001, , 0)=0, "", _xlfn.XLOOKUP(C302, 'customers'!$A$1:$A$1001, 'customers'!$C$1:$C$1001, , 0))</f>
        <v>ade8c@1und1.de</v>
      </c>
      <c r="H302" s="2" t="str">
        <f>_xlfn.XLOOKUP(C302, 'customers'!$A$1:$A$1001, 'customers'!G301:G1301,,0)</f>
        <v>United States</v>
      </c>
      <c r="I302" s="3" t="str">
        <f>_xlfn.XLOOKUP(D302, products!$A$1:$A$49, products!$B$1:$B$49, , 0)</f>
        <v>Ara</v>
      </c>
      <c r="J302" s="3" t="str">
        <f>_xlfn.XLOOKUP(D302, products!$A$1:$A$49, products!$C$1:$C$49,,0)</f>
        <v>L</v>
      </c>
      <c r="K302" s="6">
        <f>_xlfn.XLOOKUP(D302, products!$A$1:$A$49, products!$D$1:$D$49,,0)</f>
        <v>1</v>
      </c>
      <c r="L302" s="7">
        <f>_xlfn.XLOOKUP(D302, products!$A$1:$A$49, products!$E$1:$E$49,,0)</f>
        <v>12.95</v>
      </c>
      <c r="M302" s="7">
        <f t="shared" si="12"/>
        <v>38.849999999999994</v>
      </c>
      <c r="N302" s="3" t="str">
        <f t="shared" si="13"/>
        <v>Arabica</v>
      </c>
      <c r="O302" s="3" t="str">
        <f t="shared" si="14"/>
        <v>Lite</v>
      </c>
    </row>
    <row r="303" spans="1:15" x14ac:dyDescent="0.3">
      <c r="A303" s="2" t="s">
        <v>2187</v>
      </c>
      <c r="B303" s="5">
        <v>44102</v>
      </c>
      <c r="C303" s="2" t="s">
        <v>2188</v>
      </c>
      <c r="D303" s="3" t="s">
        <v>6150</v>
      </c>
      <c r="E303" s="2">
        <v>4</v>
      </c>
      <c r="F303" s="2" t="str">
        <f>_xlfn.XLOOKUP(C303, 'customers'!$A$1:$A$1001, 'customers'!$B$1:$B$1001, ,0)</f>
        <v>Trescha Jedrachowicz</v>
      </c>
      <c r="G303" s="2" t="str">
        <f>IF(_xlfn.XLOOKUP(C303, 'customers'!$A$1:$A$1001, 'customers'!$C$1:$C$1001, , 0)=0, "", _xlfn.XLOOKUP(C303, 'customers'!$A$1:$A$1001, 'customers'!$C$1:$C$1001, , 0))</f>
        <v>tjedrachowicz8d@acquirethisname.com</v>
      </c>
      <c r="H303" s="2" t="str">
        <f>_xlfn.XLOOKUP(C303, 'customers'!$A$1:$A$1001, 'customers'!G302:G1302,,0)</f>
        <v>United States</v>
      </c>
      <c r="I303" s="3" t="str">
        <f>_xlfn.XLOOKUP(D303, products!$A$1:$A$49, products!$B$1:$B$49, , 0)</f>
        <v>Lib</v>
      </c>
      <c r="J303" s="3" t="str">
        <f>_xlfn.XLOOKUP(D303, products!$A$1:$A$49, products!$C$1:$C$49,,0)</f>
        <v>D</v>
      </c>
      <c r="K303" s="6">
        <f>_xlfn.XLOOKUP(D303, products!$A$1:$A$49, products!$D$1:$D$49,,0)</f>
        <v>0.2</v>
      </c>
      <c r="L303" s="7">
        <f>_xlfn.XLOOKUP(D303, products!$A$1:$A$49, products!$E$1:$E$49,,0)</f>
        <v>3.8849999999999998</v>
      </c>
      <c r="M303" s="7">
        <f t="shared" si="12"/>
        <v>15.54</v>
      </c>
      <c r="N303" s="3" t="str">
        <f t="shared" si="13"/>
        <v>Liberica</v>
      </c>
      <c r="O303" s="3" t="str">
        <f t="shared" si="14"/>
        <v>Dark</v>
      </c>
    </row>
    <row r="304" spans="1:15" x14ac:dyDescent="0.3">
      <c r="A304" s="2" t="s">
        <v>2193</v>
      </c>
      <c r="B304" s="5">
        <v>43762</v>
      </c>
      <c r="C304" s="2" t="s">
        <v>2194</v>
      </c>
      <c r="D304" s="3" t="s">
        <v>6157</v>
      </c>
      <c r="E304" s="2">
        <v>1</v>
      </c>
      <c r="F304" s="2" t="str">
        <f>_xlfn.XLOOKUP(C304, 'customers'!$A$1:$A$1001, 'customers'!$B$1:$B$1001, ,0)</f>
        <v>Perkin Stonner</v>
      </c>
      <c r="G304" s="2" t="str">
        <f>IF(_xlfn.XLOOKUP(C304, 'customers'!$A$1:$A$1001, 'customers'!$C$1:$C$1001, , 0)=0, "", _xlfn.XLOOKUP(C304, 'customers'!$A$1:$A$1001, 'customers'!$C$1:$C$1001, , 0))</f>
        <v>pstonner8e@moonfruit.com</v>
      </c>
      <c r="H304" s="2" t="str">
        <f>_xlfn.XLOOKUP(C304, 'customers'!$A$1:$A$1001, 'customers'!G303:G1303,,0)</f>
        <v>Ireland</v>
      </c>
      <c r="I304" s="3" t="str">
        <f>_xlfn.XLOOKUP(D304, products!$A$1:$A$49, products!$B$1:$B$49, , 0)</f>
        <v>Ara</v>
      </c>
      <c r="J304" s="3" t="str">
        <f>_xlfn.XLOOKUP(D304, products!$A$1:$A$49, products!$C$1:$C$49,,0)</f>
        <v>M</v>
      </c>
      <c r="K304" s="6">
        <f>_xlfn.XLOOKUP(D304, products!$A$1:$A$49, products!$D$1:$D$49,,0)</f>
        <v>0.5</v>
      </c>
      <c r="L304" s="7">
        <f>_xlfn.XLOOKUP(D304, products!$A$1:$A$49, products!$E$1:$E$49,,0)</f>
        <v>6.75</v>
      </c>
      <c r="M304" s="7">
        <f t="shared" si="12"/>
        <v>6.75</v>
      </c>
      <c r="N304" s="3" t="str">
        <f t="shared" si="13"/>
        <v>Arabica</v>
      </c>
      <c r="O304" s="3" t="str">
        <f t="shared" si="14"/>
        <v>Medium</v>
      </c>
    </row>
    <row r="305" spans="1:15" x14ac:dyDescent="0.3">
      <c r="A305" s="2" t="s">
        <v>2199</v>
      </c>
      <c r="B305" s="5">
        <v>44412</v>
      </c>
      <c r="C305" s="2" t="s">
        <v>2200</v>
      </c>
      <c r="D305" s="3" t="s">
        <v>6185</v>
      </c>
      <c r="E305" s="2">
        <v>4</v>
      </c>
      <c r="F305" s="2" t="str">
        <f>_xlfn.XLOOKUP(C305, 'customers'!$A$1:$A$1001, 'customers'!$B$1:$B$1001, ,0)</f>
        <v>Darrin Tingly</v>
      </c>
      <c r="G305" s="2" t="str">
        <f>IF(_xlfn.XLOOKUP(C305, 'customers'!$A$1:$A$1001, 'customers'!$C$1:$C$1001, , 0)=0, "", _xlfn.XLOOKUP(C305, 'customers'!$A$1:$A$1001, 'customers'!$C$1:$C$1001, , 0))</f>
        <v>dtingly8f@goo.ne.jp</v>
      </c>
      <c r="H305" s="2" t="str">
        <f>_xlfn.XLOOKUP(C305, 'customers'!$A$1:$A$1001, 'customers'!G304:G1304,,0)</f>
        <v>United States</v>
      </c>
      <c r="I305" s="3" t="str">
        <f>_xlfn.XLOOKUP(D305, products!$A$1:$A$49, products!$B$1:$B$49, , 0)</f>
        <v>Exc</v>
      </c>
      <c r="J305" s="3" t="str">
        <f>_xlfn.XLOOKUP(D305, products!$A$1:$A$49, products!$C$1:$C$49,,0)</f>
        <v>D</v>
      </c>
      <c r="K305" s="6">
        <f>_xlfn.XLOOKUP(D305, products!$A$1:$A$49, products!$D$1:$D$49,,0)</f>
        <v>2.5</v>
      </c>
      <c r="L305" s="7">
        <f>_xlfn.XLOOKUP(D305, products!$A$1:$A$49, products!$E$1:$E$49,,0)</f>
        <v>27.945</v>
      </c>
      <c r="M305" s="7">
        <f t="shared" si="12"/>
        <v>111.78</v>
      </c>
      <c r="N305" s="3" t="str">
        <f t="shared" si="13"/>
        <v>Excelsa</v>
      </c>
      <c r="O305" s="3" t="str">
        <f t="shared" si="14"/>
        <v>Dark</v>
      </c>
    </row>
    <row r="306" spans="1:15" x14ac:dyDescent="0.3">
      <c r="A306" s="2" t="s">
        <v>2204</v>
      </c>
      <c r="B306" s="5">
        <v>43828</v>
      </c>
      <c r="C306" s="2" t="s">
        <v>2245</v>
      </c>
      <c r="D306" s="3" t="s">
        <v>6167</v>
      </c>
      <c r="E306" s="2">
        <v>1</v>
      </c>
      <c r="F306" s="2" t="str">
        <f>_xlfn.XLOOKUP(C306, 'customers'!$A$1:$A$1001, 'customers'!$B$1:$B$1001, ,0)</f>
        <v>Claudetta Rushe</v>
      </c>
      <c r="G306" s="2" t="str">
        <f>IF(_xlfn.XLOOKUP(C306, 'customers'!$A$1:$A$1001, 'customers'!$C$1:$C$1001, , 0)=0, "", _xlfn.XLOOKUP(C306, 'customers'!$A$1:$A$1001, 'customers'!$C$1:$C$1001, , 0))</f>
        <v>crushe8n@about.me</v>
      </c>
      <c r="H306" s="2" t="str">
        <f>_xlfn.XLOOKUP(C306, 'customers'!$A$1:$A$1001, 'customers'!G305:G1305,,0)</f>
        <v>United States</v>
      </c>
      <c r="I306" s="3" t="str">
        <f>_xlfn.XLOOKUP(D306, products!$A$1:$A$49, products!$B$1:$B$49, , 0)</f>
        <v>Ara</v>
      </c>
      <c r="J306" s="3" t="str">
        <f>_xlfn.XLOOKUP(D306, products!$A$1:$A$49, products!$C$1:$C$49,,0)</f>
        <v>L</v>
      </c>
      <c r="K306" s="6">
        <f>_xlfn.XLOOKUP(D306, products!$A$1:$A$49, products!$D$1:$D$49,,0)</f>
        <v>0.2</v>
      </c>
      <c r="L306" s="7">
        <f>_xlfn.XLOOKUP(D306, products!$A$1:$A$49, products!$E$1:$E$49,,0)</f>
        <v>3.8849999999999998</v>
      </c>
      <c r="M306" s="7">
        <f t="shared" si="12"/>
        <v>3.8849999999999998</v>
      </c>
      <c r="N306" s="3" t="str">
        <f t="shared" si="13"/>
        <v>Arabica</v>
      </c>
      <c r="O306" s="3" t="str">
        <f t="shared" si="14"/>
        <v>Lite</v>
      </c>
    </row>
    <row r="307" spans="1:15" x14ac:dyDescent="0.3">
      <c r="A307" s="2" t="s">
        <v>2209</v>
      </c>
      <c r="B307" s="5">
        <v>43796</v>
      </c>
      <c r="C307" s="2" t="s">
        <v>2210</v>
      </c>
      <c r="D307" s="3" t="s">
        <v>6159</v>
      </c>
      <c r="E307" s="2">
        <v>5</v>
      </c>
      <c r="F307" s="2" t="str">
        <f>_xlfn.XLOOKUP(C307, 'customers'!$A$1:$A$1001, 'customers'!$B$1:$B$1001, ,0)</f>
        <v>Benn Checci</v>
      </c>
      <c r="G307" s="2" t="str">
        <f>IF(_xlfn.XLOOKUP(C307, 'customers'!$A$1:$A$1001, 'customers'!$C$1:$C$1001, , 0)=0, "", _xlfn.XLOOKUP(C307, 'customers'!$A$1:$A$1001, 'customers'!$C$1:$C$1001, , 0))</f>
        <v>bchecci8h@usa.gov</v>
      </c>
      <c r="H307" s="2" t="str">
        <f>_xlfn.XLOOKUP(C307, 'customers'!$A$1:$A$1001, 'customers'!G306:G1306,,0)</f>
        <v>United States</v>
      </c>
      <c r="I307" s="3" t="str">
        <f>_xlfn.XLOOKUP(D307, products!$A$1:$A$49, products!$B$1:$B$49, , 0)</f>
        <v>Lib</v>
      </c>
      <c r="J307" s="3" t="str">
        <f>_xlfn.XLOOKUP(D307, products!$A$1:$A$49, products!$C$1:$C$49,,0)</f>
        <v>M</v>
      </c>
      <c r="K307" s="6">
        <f>_xlfn.XLOOKUP(D307, products!$A$1:$A$49, products!$D$1:$D$49,,0)</f>
        <v>0.2</v>
      </c>
      <c r="L307" s="7">
        <f>_xlfn.XLOOKUP(D307, products!$A$1:$A$49, products!$E$1:$E$49,,0)</f>
        <v>4.3650000000000002</v>
      </c>
      <c r="M307" s="7">
        <f t="shared" si="12"/>
        <v>21.825000000000003</v>
      </c>
      <c r="N307" s="3" t="str">
        <f t="shared" si="13"/>
        <v>Liberica</v>
      </c>
      <c r="O307" s="3" t="str">
        <f t="shared" si="14"/>
        <v>Medium</v>
      </c>
    </row>
    <row r="308" spans="1:15" x14ac:dyDescent="0.3">
      <c r="A308" s="2" t="s">
        <v>2215</v>
      </c>
      <c r="B308" s="5">
        <v>43890</v>
      </c>
      <c r="C308" s="2" t="s">
        <v>2216</v>
      </c>
      <c r="D308" s="3" t="s">
        <v>6174</v>
      </c>
      <c r="E308" s="2">
        <v>5</v>
      </c>
      <c r="F308" s="2" t="str">
        <f>_xlfn.XLOOKUP(C308, 'customers'!$A$1:$A$1001, 'customers'!$B$1:$B$1001, ,0)</f>
        <v>Janifer Bagot</v>
      </c>
      <c r="G308" s="2" t="str">
        <f>IF(_xlfn.XLOOKUP(C308, 'customers'!$A$1:$A$1001, 'customers'!$C$1:$C$1001, , 0)=0, "", _xlfn.XLOOKUP(C308, 'customers'!$A$1:$A$1001, 'customers'!$C$1:$C$1001, , 0))</f>
        <v>jbagot8i@mac.com</v>
      </c>
      <c r="H308" s="2" t="str">
        <f>_xlfn.XLOOKUP(C308, 'customers'!$A$1:$A$1001, 'customers'!G307:G1307,,0)</f>
        <v>Ireland</v>
      </c>
      <c r="I308" s="3" t="str">
        <f>_xlfn.XLOOKUP(D308, products!$A$1:$A$49, products!$B$1:$B$49, , 0)</f>
        <v>Rob</v>
      </c>
      <c r="J308" s="3" t="str">
        <f>_xlfn.XLOOKUP(D308, products!$A$1:$A$49, products!$C$1:$C$49,,0)</f>
        <v>M</v>
      </c>
      <c r="K308" s="6">
        <f>_xlfn.XLOOKUP(D308, products!$A$1:$A$49, products!$D$1:$D$49,,0)</f>
        <v>0.2</v>
      </c>
      <c r="L308" s="7">
        <f>_xlfn.XLOOKUP(D308, products!$A$1:$A$49, products!$E$1:$E$49,,0)</f>
        <v>2.9849999999999999</v>
      </c>
      <c r="M308" s="7">
        <f t="shared" si="12"/>
        <v>14.924999999999999</v>
      </c>
      <c r="N308" s="3" t="str">
        <f t="shared" si="13"/>
        <v>Robusta</v>
      </c>
      <c r="O308" s="3" t="str">
        <f t="shared" si="14"/>
        <v>Medium</v>
      </c>
    </row>
    <row r="309" spans="1:15" x14ac:dyDescent="0.3">
      <c r="A309" s="2" t="s">
        <v>2221</v>
      </c>
      <c r="B309" s="5">
        <v>44227</v>
      </c>
      <c r="C309" s="2" t="s">
        <v>2222</v>
      </c>
      <c r="D309" s="3" t="s">
        <v>6155</v>
      </c>
      <c r="E309" s="2">
        <v>3</v>
      </c>
      <c r="F309" s="2" t="str">
        <f>_xlfn.XLOOKUP(C309, 'customers'!$A$1:$A$1001, 'customers'!$B$1:$B$1001, ,0)</f>
        <v>Ermin Beeble</v>
      </c>
      <c r="G309" s="2" t="str">
        <f>IF(_xlfn.XLOOKUP(C309, 'customers'!$A$1:$A$1001, 'customers'!$C$1:$C$1001, , 0)=0, "", _xlfn.XLOOKUP(C309, 'customers'!$A$1:$A$1001, 'customers'!$C$1:$C$1001, , 0))</f>
        <v>ebeeble8j@soundcloud.com</v>
      </c>
      <c r="H309" s="2" t="str">
        <f>_xlfn.XLOOKUP(C309, 'customers'!$A$1:$A$1001, 'customers'!G308:G1308,,0)</f>
        <v>United States</v>
      </c>
      <c r="I309" s="3" t="str">
        <f>_xlfn.XLOOKUP(D309, products!$A$1:$A$49, products!$B$1:$B$49, , 0)</f>
        <v>Ara</v>
      </c>
      <c r="J309" s="3" t="str">
        <f>_xlfn.XLOOKUP(D309, products!$A$1:$A$49, products!$C$1:$C$49,,0)</f>
        <v>M</v>
      </c>
      <c r="K309" s="6">
        <f>_xlfn.XLOOKUP(D309, products!$A$1:$A$49, products!$D$1:$D$49,,0)</f>
        <v>1</v>
      </c>
      <c r="L309" s="7">
        <f>_xlfn.XLOOKUP(D309, products!$A$1:$A$49, products!$E$1:$E$49,,0)</f>
        <v>11.25</v>
      </c>
      <c r="M309" s="7">
        <f t="shared" si="12"/>
        <v>33.75</v>
      </c>
      <c r="N309" s="3" t="str">
        <f t="shared" si="13"/>
        <v>Arabica</v>
      </c>
      <c r="O309" s="3" t="str">
        <f t="shared" si="14"/>
        <v>Medium</v>
      </c>
    </row>
    <row r="310" spans="1:15" x14ac:dyDescent="0.3">
      <c r="A310" s="2" t="s">
        <v>2227</v>
      </c>
      <c r="B310" s="5">
        <v>44729</v>
      </c>
      <c r="C310" s="2" t="s">
        <v>2228</v>
      </c>
      <c r="D310" s="3" t="s">
        <v>6155</v>
      </c>
      <c r="E310" s="2">
        <v>3</v>
      </c>
      <c r="F310" s="2" t="str">
        <f>_xlfn.XLOOKUP(C310, 'customers'!$A$1:$A$1001, 'customers'!$B$1:$B$1001, ,0)</f>
        <v>Cos Fluin</v>
      </c>
      <c r="G310" s="2" t="str">
        <f>IF(_xlfn.XLOOKUP(C310, 'customers'!$A$1:$A$1001, 'customers'!$C$1:$C$1001, , 0)=0, "", _xlfn.XLOOKUP(C310, 'customers'!$A$1:$A$1001, 'customers'!$C$1:$C$1001, , 0))</f>
        <v>cfluin8k@flickr.com</v>
      </c>
      <c r="H310" s="2" t="str">
        <f>_xlfn.XLOOKUP(C310, 'customers'!$A$1:$A$1001, 'customers'!G309:G1309,,0)</f>
        <v>United Kingdom</v>
      </c>
      <c r="I310" s="3" t="str">
        <f>_xlfn.XLOOKUP(D310, products!$A$1:$A$49, products!$B$1:$B$49, , 0)</f>
        <v>Ara</v>
      </c>
      <c r="J310" s="3" t="str">
        <f>_xlfn.XLOOKUP(D310, products!$A$1:$A$49, products!$C$1:$C$49,,0)</f>
        <v>M</v>
      </c>
      <c r="K310" s="6">
        <f>_xlfn.XLOOKUP(D310, products!$A$1:$A$49, products!$D$1:$D$49,,0)</f>
        <v>1</v>
      </c>
      <c r="L310" s="7">
        <f>_xlfn.XLOOKUP(D310, products!$A$1:$A$49, products!$E$1:$E$49,,0)</f>
        <v>11.25</v>
      </c>
      <c r="M310" s="7">
        <f t="shared" si="12"/>
        <v>33.75</v>
      </c>
      <c r="N310" s="3" t="str">
        <f t="shared" si="13"/>
        <v>Arabica</v>
      </c>
      <c r="O310" s="3" t="str">
        <f t="shared" si="14"/>
        <v>Medium</v>
      </c>
    </row>
    <row r="311" spans="1:15" x14ac:dyDescent="0.3">
      <c r="A311" s="2" t="s">
        <v>2232</v>
      </c>
      <c r="B311" s="5">
        <v>43864</v>
      </c>
      <c r="C311" s="2" t="s">
        <v>2233</v>
      </c>
      <c r="D311" s="3" t="s">
        <v>6159</v>
      </c>
      <c r="E311" s="2">
        <v>6</v>
      </c>
      <c r="F311" s="2" t="str">
        <f>_xlfn.XLOOKUP(C311, 'customers'!$A$1:$A$1001, 'customers'!$B$1:$B$1001, ,0)</f>
        <v>Eveleen Bletsor</v>
      </c>
      <c r="G311" s="2" t="str">
        <f>IF(_xlfn.XLOOKUP(C311, 'customers'!$A$1:$A$1001, 'customers'!$C$1:$C$1001, , 0)=0, "", _xlfn.XLOOKUP(C311, 'customers'!$A$1:$A$1001, 'customers'!$C$1:$C$1001, , 0))</f>
        <v>ebletsor8l@vinaora.com</v>
      </c>
      <c r="H311" s="2" t="str">
        <f>_xlfn.XLOOKUP(C311, 'customers'!$A$1:$A$1001, 'customers'!G310:G1310,,0)</f>
        <v>United States</v>
      </c>
      <c r="I311" s="3" t="str">
        <f>_xlfn.XLOOKUP(D311, products!$A$1:$A$49, products!$B$1:$B$49, , 0)</f>
        <v>Lib</v>
      </c>
      <c r="J311" s="3" t="str">
        <f>_xlfn.XLOOKUP(D311, products!$A$1:$A$49, products!$C$1:$C$49,,0)</f>
        <v>M</v>
      </c>
      <c r="K311" s="6">
        <f>_xlfn.XLOOKUP(D311, products!$A$1:$A$49, products!$D$1:$D$49,,0)</f>
        <v>0.2</v>
      </c>
      <c r="L311" s="7">
        <f>_xlfn.XLOOKUP(D311, products!$A$1:$A$49, products!$E$1:$E$49,,0)</f>
        <v>4.3650000000000002</v>
      </c>
      <c r="M311" s="7">
        <f t="shared" si="12"/>
        <v>26.19</v>
      </c>
      <c r="N311" s="3" t="str">
        <f t="shared" si="13"/>
        <v>Liberica</v>
      </c>
      <c r="O311" s="3" t="str">
        <f t="shared" si="14"/>
        <v>Medium</v>
      </c>
    </row>
    <row r="312" spans="1:15" x14ac:dyDescent="0.3">
      <c r="A312" s="2" t="s">
        <v>2238</v>
      </c>
      <c r="B312" s="5">
        <v>44586</v>
      </c>
      <c r="C312" s="2" t="s">
        <v>2239</v>
      </c>
      <c r="D312" s="3" t="s">
        <v>6171</v>
      </c>
      <c r="E312" s="2">
        <v>1</v>
      </c>
      <c r="F312" s="2" t="str">
        <f>_xlfn.XLOOKUP(C312, 'customers'!$A$1:$A$1001, 'customers'!$B$1:$B$1001, ,0)</f>
        <v>Paola Brydell</v>
      </c>
      <c r="G312" s="2" t="str">
        <f>IF(_xlfn.XLOOKUP(C312, 'customers'!$A$1:$A$1001, 'customers'!$C$1:$C$1001, , 0)=0, "", _xlfn.XLOOKUP(C312, 'customers'!$A$1:$A$1001, 'customers'!$C$1:$C$1001, , 0))</f>
        <v>pbrydell8m@bloglovin.com</v>
      </c>
      <c r="H312" s="2" t="str">
        <f>_xlfn.XLOOKUP(C312, 'customers'!$A$1:$A$1001, 'customers'!G311:G1311,,0)</f>
        <v>Ireland</v>
      </c>
      <c r="I312" s="3" t="str">
        <f>_xlfn.XLOOKUP(D312, products!$A$1:$A$49, products!$B$1:$B$49, , 0)</f>
        <v>Exc</v>
      </c>
      <c r="J312" s="3" t="str">
        <f>_xlfn.XLOOKUP(D312, products!$A$1:$A$49, products!$C$1:$C$49,,0)</f>
        <v>L</v>
      </c>
      <c r="K312" s="6">
        <f>_xlfn.XLOOKUP(D312, products!$A$1:$A$49, products!$D$1:$D$49,,0)</f>
        <v>1</v>
      </c>
      <c r="L312" s="7">
        <f>_xlfn.XLOOKUP(D312, products!$A$1:$A$49, products!$E$1:$E$49,,0)</f>
        <v>14.85</v>
      </c>
      <c r="M312" s="7">
        <f t="shared" si="12"/>
        <v>14.85</v>
      </c>
      <c r="N312" s="3" t="str">
        <f t="shared" si="13"/>
        <v>Excelsa</v>
      </c>
      <c r="O312" s="3" t="str">
        <f t="shared" si="14"/>
        <v>Lite</v>
      </c>
    </row>
    <row r="313" spans="1:15" x14ac:dyDescent="0.3">
      <c r="A313" s="2" t="s">
        <v>2244</v>
      </c>
      <c r="B313" s="5">
        <v>43951</v>
      </c>
      <c r="C313" s="2" t="s">
        <v>2245</v>
      </c>
      <c r="D313" s="3" t="s">
        <v>6166</v>
      </c>
      <c r="E313" s="2">
        <v>6</v>
      </c>
      <c r="F313" s="2" t="str">
        <f>_xlfn.XLOOKUP(C313, 'customers'!$A$1:$A$1001, 'customers'!$B$1:$B$1001, ,0)</f>
        <v>Claudetta Rushe</v>
      </c>
      <c r="G313" s="2" t="str">
        <f>IF(_xlfn.XLOOKUP(C313, 'customers'!$A$1:$A$1001, 'customers'!$C$1:$C$1001, , 0)=0, "", _xlfn.XLOOKUP(C313, 'customers'!$A$1:$A$1001, 'customers'!$C$1:$C$1001, , 0))</f>
        <v>crushe8n@about.me</v>
      </c>
      <c r="H313" s="2" t="str">
        <f>_xlfn.XLOOKUP(C313, 'customers'!$A$1:$A$1001, 'customers'!G312:G1312,,0)</f>
        <v>United States</v>
      </c>
      <c r="I313" s="3" t="str">
        <f>_xlfn.XLOOKUP(D313, products!$A$1:$A$49, products!$B$1:$B$49, , 0)</f>
        <v>Exc</v>
      </c>
      <c r="J313" s="3" t="str">
        <f>_xlfn.XLOOKUP(D313, products!$A$1:$A$49, products!$C$1:$C$49,,0)</f>
        <v>M</v>
      </c>
      <c r="K313" s="6">
        <f>_xlfn.XLOOKUP(D313, products!$A$1:$A$49, products!$D$1:$D$49,,0)</f>
        <v>2.5</v>
      </c>
      <c r="L313" s="7">
        <f>_xlfn.XLOOKUP(D313, products!$A$1:$A$49, products!$E$1:$E$49,,0)</f>
        <v>31.624999999999996</v>
      </c>
      <c r="M313" s="7">
        <f t="shared" si="12"/>
        <v>189.74999999999997</v>
      </c>
      <c r="N313" s="3" t="str">
        <f t="shared" si="13"/>
        <v>Excelsa</v>
      </c>
      <c r="O313" s="3" t="str">
        <f t="shared" si="14"/>
        <v>Medium</v>
      </c>
    </row>
    <row r="314" spans="1:15" x14ac:dyDescent="0.3">
      <c r="A314" s="2" t="s">
        <v>2250</v>
      </c>
      <c r="B314" s="5">
        <v>44317</v>
      </c>
      <c r="C314" s="2" t="s">
        <v>2251</v>
      </c>
      <c r="D314" s="3" t="s">
        <v>6146</v>
      </c>
      <c r="E314" s="2">
        <v>1</v>
      </c>
      <c r="F314" s="2" t="str">
        <f>_xlfn.XLOOKUP(C314, 'customers'!$A$1:$A$1001, 'customers'!$B$1:$B$1001, ,0)</f>
        <v>Natka Leethem</v>
      </c>
      <c r="G314" s="2" t="str">
        <f>IF(_xlfn.XLOOKUP(C314, 'customers'!$A$1:$A$1001, 'customers'!$C$1:$C$1001, , 0)=0, "", _xlfn.XLOOKUP(C314, 'customers'!$A$1:$A$1001, 'customers'!$C$1:$C$1001, , 0))</f>
        <v>nleethem8o@mac.com</v>
      </c>
      <c r="H314" s="2" t="str">
        <f>_xlfn.XLOOKUP(C314, 'customers'!$A$1:$A$1001, 'customers'!G313:G1313,,0)</f>
        <v>Ireland</v>
      </c>
      <c r="I314" s="3" t="str">
        <f>_xlfn.XLOOKUP(D314, products!$A$1:$A$49, products!$B$1:$B$49, , 0)</f>
        <v>Rob</v>
      </c>
      <c r="J314" s="3" t="str">
        <f>_xlfn.XLOOKUP(D314, products!$A$1:$A$49, products!$C$1:$C$49,,0)</f>
        <v>M</v>
      </c>
      <c r="K314" s="6">
        <f>_xlfn.XLOOKUP(D314, products!$A$1:$A$49, products!$D$1:$D$49,,0)</f>
        <v>0.5</v>
      </c>
      <c r="L314" s="7">
        <f>_xlfn.XLOOKUP(D314, products!$A$1:$A$49, products!$E$1:$E$49,,0)</f>
        <v>5.97</v>
      </c>
      <c r="M314" s="7">
        <f t="shared" si="12"/>
        <v>5.97</v>
      </c>
      <c r="N314" s="3" t="str">
        <f t="shared" si="13"/>
        <v>Robusta</v>
      </c>
      <c r="O314" s="3" t="str">
        <f t="shared" si="14"/>
        <v>Medium</v>
      </c>
    </row>
    <row r="315" spans="1:15" x14ac:dyDescent="0.3">
      <c r="A315" s="2" t="s">
        <v>2256</v>
      </c>
      <c r="B315" s="5">
        <v>44497</v>
      </c>
      <c r="C315" s="2" t="s">
        <v>2257</v>
      </c>
      <c r="D315" s="3" t="s">
        <v>6138</v>
      </c>
      <c r="E315" s="2">
        <v>3</v>
      </c>
      <c r="F315" s="2" t="str">
        <f>_xlfn.XLOOKUP(C315, 'customers'!$A$1:$A$1001, 'customers'!$B$1:$B$1001, ,0)</f>
        <v>Ailene Nesfield</v>
      </c>
      <c r="G315" s="2" t="str">
        <f>IF(_xlfn.XLOOKUP(C315, 'customers'!$A$1:$A$1001, 'customers'!$C$1:$C$1001, , 0)=0, "", _xlfn.XLOOKUP(C315, 'customers'!$A$1:$A$1001, 'customers'!$C$1:$C$1001, , 0))</f>
        <v>anesfield8p@people.com.cn</v>
      </c>
      <c r="H315" s="2" t="str">
        <f>_xlfn.XLOOKUP(C315, 'customers'!$A$1:$A$1001, 'customers'!G314:G1314,,0)</f>
        <v>United States</v>
      </c>
      <c r="I315" s="3" t="str">
        <f>_xlfn.XLOOKUP(D315, products!$A$1:$A$49, products!$B$1:$B$49, , 0)</f>
        <v>Rob</v>
      </c>
      <c r="J315" s="3" t="str">
        <f>_xlfn.XLOOKUP(D315, products!$A$1:$A$49, products!$C$1:$C$49,,0)</f>
        <v>M</v>
      </c>
      <c r="K315" s="6">
        <f>_xlfn.XLOOKUP(D315, products!$A$1:$A$49, products!$D$1:$D$49,,0)</f>
        <v>1</v>
      </c>
      <c r="L315" s="7">
        <f>_xlfn.XLOOKUP(D315, products!$A$1:$A$49, products!$E$1:$E$49,,0)</f>
        <v>9.9499999999999993</v>
      </c>
      <c r="M315" s="7">
        <f t="shared" si="12"/>
        <v>29.849999999999998</v>
      </c>
      <c r="N315" s="3" t="str">
        <f t="shared" si="13"/>
        <v>Robusta</v>
      </c>
      <c r="O315" s="3" t="str">
        <f t="shared" si="14"/>
        <v>Medium</v>
      </c>
    </row>
    <row r="316" spans="1:15" x14ac:dyDescent="0.3">
      <c r="A316" s="2" t="s">
        <v>2262</v>
      </c>
      <c r="B316" s="5">
        <v>44437</v>
      </c>
      <c r="C316" s="2" t="s">
        <v>2263</v>
      </c>
      <c r="D316" s="3" t="s">
        <v>6177</v>
      </c>
      <c r="E316" s="2">
        <v>5</v>
      </c>
      <c r="F316" s="2" t="str">
        <f>_xlfn.XLOOKUP(C316, 'customers'!$A$1:$A$1001, 'customers'!$B$1:$B$1001, ,0)</f>
        <v>Stacy Pickworth</v>
      </c>
      <c r="G316" s="2" t="str">
        <f>IF(_xlfn.XLOOKUP(C316, 'customers'!$A$1:$A$1001, 'customers'!$C$1:$C$1001, , 0)=0, "", _xlfn.XLOOKUP(C316, 'customers'!$A$1:$A$1001, 'customers'!$C$1:$C$1001, , 0))</f>
        <v/>
      </c>
      <c r="H316" s="2" t="str">
        <f>_xlfn.XLOOKUP(C316, 'customers'!$A$1:$A$1001, 'customers'!G315:G1315,,0)</f>
        <v>Ireland</v>
      </c>
      <c r="I316" s="3" t="str">
        <f>_xlfn.XLOOKUP(D316, products!$A$1:$A$49, products!$B$1:$B$49, , 0)</f>
        <v>Rob</v>
      </c>
      <c r="J316" s="3" t="str">
        <f>_xlfn.XLOOKUP(D316, products!$A$1:$A$49, products!$C$1:$C$49,,0)</f>
        <v>D</v>
      </c>
      <c r="K316" s="6">
        <f>_xlfn.XLOOKUP(D316, products!$A$1:$A$49, products!$D$1:$D$49,,0)</f>
        <v>1</v>
      </c>
      <c r="L316" s="7">
        <f>_xlfn.XLOOKUP(D316, products!$A$1:$A$49, products!$E$1:$E$49,,0)</f>
        <v>8.9499999999999993</v>
      </c>
      <c r="M316" s="7">
        <f t="shared" si="12"/>
        <v>44.75</v>
      </c>
      <c r="N316" s="3" t="str">
        <f t="shared" si="13"/>
        <v>Robusta</v>
      </c>
      <c r="O316" s="3" t="str">
        <f t="shared" si="14"/>
        <v>Dark</v>
      </c>
    </row>
    <row r="317" spans="1:15" x14ac:dyDescent="0.3">
      <c r="A317" s="2" t="s">
        <v>2267</v>
      </c>
      <c r="B317" s="5">
        <v>43826</v>
      </c>
      <c r="C317" s="2" t="s">
        <v>2268</v>
      </c>
      <c r="D317" s="3" t="s">
        <v>6148</v>
      </c>
      <c r="E317" s="2">
        <v>1</v>
      </c>
      <c r="F317" s="2" t="str">
        <f>_xlfn.XLOOKUP(C317, 'customers'!$A$1:$A$1001, 'customers'!$B$1:$B$1001, ,0)</f>
        <v>Melli Brockway</v>
      </c>
      <c r="G317" s="2" t="str">
        <f>IF(_xlfn.XLOOKUP(C317, 'customers'!$A$1:$A$1001, 'customers'!$C$1:$C$1001, , 0)=0, "", _xlfn.XLOOKUP(C317, 'customers'!$A$1:$A$1001, 'customers'!$C$1:$C$1001, , 0))</f>
        <v>mbrockway8r@ibm.com</v>
      </c>
      <c r="H317" s="2" t="str">
        <f>_xlfn.XLOOKUP(C317, 'customers'!$A$1:$A$1001, 'customers'!G316:G1316,,0)</f>
        <v>United States</v>
      </c>
      <c r="I317" s="3" t="str">
        <f>_xlfn.XLOOKUP(D317, products!$A$1:$A$49, products!$B$1:$B$49, , 0)</f>
        <v>Exc</v>
      </c>
      <c r="J317" s="3" t="str">
        <f>_xlfn.XLOOKUP(D317, products!$A$1:$A$49, products!$C$1:$C$49,,0)</f>
        <v>L</v>
      </c>
      <c r="K317" s="6">
        <f>_xlfn.XLOOKUP(D317, products!$A$1:$A$49, products!$D$1:$D$49,,0)</f>
        <v>2.5</v>
      </c>
      <c r="L317" s="7">
        <f>_xlfn.XLOOKUP(D317, products!$A$1:$A$49, products!$E$1:$E$49,,0)</f>
        <v>34.154999999999994</v>
      </c>
      <c r="M317" s="7">
        <f t="shared" si="12"/>
        <v>34.154999999999994</v>
      </c>
      <c r="N317" s="3" t="str">
        <f t="shared" si="13"/>
        <v>Excelsa</v>
      </c>
      <c r="O317" s="3" t="str">
        <f t="shared" si="14"/>
        <v>Lite</v>
      </c>
    </row>
    <row r="318" spans="1:15" x14ac:dyDescent="0.3">
      <c r="A318" s="2" t="s">
        <v>2273</v>
      </c>
      <c r="B318" s="5">
        <v>43641</v>
      </c>
      <c r="C318" s="2" t="s">
        <v>2274</v>
      </c>
      <c r="D318" s="3" t="s">
        <v>6148</v>
      </c>
      <c r="E318" s="2">
        <v>6</v>
      </c>
      <c r="F318" s="2" t="str">
        <f>_xlfn.XLOOKUP(C318, 'customers'!$A$1:$A$1001, 'customers'!$B$1:$B$1001, ,0)</f>
        <v>Nanny Lush</v>
      </c>
      <c r="G318" s="2" t="str">
        <f>IF(_xlfn.XLOOKUP(C318, 'customers'!$A$1:$A$1001, 'customers'!$C$1:$C$1001, , 0)=0, "", _xlfn.XLOOKUP(C318, 'customers'!$A$1:$A$1001, 'customers'!$C$1:$C$1001, , 0))</f>
        <v>nlush8s@dedecms.com</v>
      </c>
      <c r="H318" s="2" t="str">
        <f>_xlfn.XLOOKUP(C318, 'customers'!$A$1:$A$1001, 'customers'!G317:G1317,,0)</f>
        <v>United States</v>
      </c>
      <c r="I318" s="3" t="str">
        <f>_xlfn.XLOOKUP(D318, products!$A$1:$A$49, products!$B$1:$B$49, , 0)</f>
        <v>Exc</v>
      </c>
      <c r="J318" s="3" t="str">
        <f>_xlfn.XLOOKUP(D318, products!$A$1:$A$49, products!$C$1:$C$49,,0)</f>
        <v>L</v>
      </c>
      <c r="K318" s="6">
        <f>_xlfn.XLOOKUP(D318, products!$A$1:$A$49, products!$D$1:$D$49,,0)</f>
        <v>2.5</v>
      </c>
      <c r="L318" s="7">
        <f>_xlfn.XLOOKUP(D318, products!$A$1:$A$49, products!$E$1:$E$49,,0)</f>
        <v>34.154999999999994</v>
      </c>
      <c r="M318" s="7">
        <f t="shared" si="12"/>
        <v>204.92999999999995</v>
      </c>
      <c r="N318" s="3" t="str">
        <f t="shared" si="13"/>
        <v>Excelsa</v>
      </c>
      <c r="O318" s="3" t="str">
        <f t="shared" si="14"/>
        <v>Lite</v>
      </c>
    </row>
    <row r="319" spans="1:15" x14ac:dyDescent="0.3">
      <c r="A319" s="2" t="s">
        <v>2279</v>
      </c>
      <c r="B319" s="5">
        <v>43526</v>
      </c>
      <c r="C319" s="2" t="s">
        <v>2280</v>
      </c>
      <c r="D319" s="3" t="s">
        <v>6144</v>
      </c>
      <c r="E319" s="2">
        <v>3</v>
      </c>
      <c r="F319" s="2" t="str">
        <f>_xlfn.XLOOKUP(C319, 'customers'!$A$1:$A$1001, 'customers'!$B$1:$B$1001, ,0)</f>
        <v>Selma McMillian</v>
      </c>
      <c r="G319" s="2" t="str">
        <f>IF(_xlfn.XLOOKUP(C319, 'customers'!$A$1:$A$1001, 'customers'!$C$1:$C$1001, , 0)=0, "", _xlfn.XLOOKUP(C319, 'customers'!$A$1:$A$1001, 'customers'!$C$1:$C$1001, , 0))</f>
        <v>smcmillian8t@csmonitor.com</v>
      </c>
      <c r="H319" s="2" t="str">
        <f>_xlfn.XLOOKUP(C319, 'customers'!$A$1:$A$1001, 'customers'!G318:G1318,,0)</f>
        <v>United States</v>
      </c>
      <c r="I319" s="3" t="str">
        <f>_xlfn.XLOOKUP(D319, products!$A$1:$A$49, products!$B$1:$B$49, , 0)</f>
        <v>Exc</v>
      </c>
      <c r="J319" s="3" t="str">
        <f>_xlfn.XLOOKUP(D319, products!$A$1:$A$49, products!$C$1:$C$49,,0)</f>
        <v>D</v>
      </c>
      <c r="K319" s="6">
        <f>_xlfn.XLOOKUP(D319, products!$A$1:$A$49, products!$D$1:$D$49,,0)</f>
        <v>0.5</v>
      </c>
      <c r="L319" s="7">
        <f>_xlfn.XLOOKUP(D319, products!$A$1:$A$49, products!$E$1:$E$49,,0)</f>
        <v>7.29</v>
      </c>
      <c r="M319" s="7">
        <f t="shared" si="12"/>
        <v>21.87</v>
      </c>
      <c r="N319" s="3" t="str">
        <f t="shared" si="13"/>
        <v>Excelsa</v>
      </c>
      <c r="O319" s="3" t="str">
        <f t="shared" si="14"/>
        <v>Dark</v>
      </c>
    </row>
    <row r="320" spans="1:15" x14ac:dyDescent="0.3">
      <c r="A320" s="2" t="s">
        <v>2285</v>
      </c>
      <c r="B320" s="5">
        <v>44563</v>
      </c>
      <c r="C320" s="2" t="s">
        <v>2286</v>
      </c>
      <c r="D320" s="3" t="s">
        <v>6175</v>
      </c>
      <c r="E320" s="2">
        <v>2</v>
      </c>
      <c r="F320" s="2" t="str">
        <f>_xlfn.XLOOKUP(C320, 'customers'!$A$1:$A$1001, 'customers'!$B$1:$B$1001, ,0)</f>
        <v>Tess Bennison</v>
      </c>
      <c r="G320" s="2" t="str">
        <f>IF(_xlfn.XLOOKUP(C320, 'customers'!$A$1:$A$1001, 'customers'!$C$1:$C$1001, , 0)=0, "", _xlfn.XLOOKUP(C320, 'customers'!$A$1:$A$1001, 'customers'!$C$1:$C$1001, , 0))</f>
        <v>tbennison8u@google.cn</v>
      </c>
      <c r="H320" s="2" t="str">
        <f>_xlfn.XLOOKUP(C320, 'customers'!$A$1:$A$1001, 'customers'!G319:G1319,,0)</f>
        <v>United States</v>
      </c>
      <c r="I320" s="3" t="str">
        <f>_xlfn.XLOOKUP(D320, products!$A$1:$A$49, products!$B$1:$B$49, , 0)</f>
        <v>Ara</v>
      </c>
      <c r="J320" s="3" t="str">
        <f>_xlfn.XLOOKUP(D320, products!$A$1:$A$49, products!$C$1:$C$49,,0)</f>
        <v>M</v>
      </c>
      <c r="K320" s="6">
        <f>_xlfn.XLOOKUP(D320, products!$A$1:$A$49, products!$D$1:$D$49,,0)</f>
        <v>2.5</v>
      </c>
      <c r="L320" s="7">
        <f>_xlfn.XLOOKUP(D320, products!$A$1:$A$49, products!$E$1:$E$49,,0)</f>
        <v>25.874999999999996</v>
      </c>
      <c r="M320" s="7">
        <f t="shared" si="12"/>
        <v>51.749999999999993</v>
      </c>
      <c r="N320" s="3" t="str">
        <f t="shared" si="13"/>
        <v>Arabica</v>
      </c>
      <c r="O320" s="3" t="str">
        <f t="shared" si="14"/>
        <v>Medium</v>
      </c>
    </row>
    <row r="321" spans="1:15" x14ac:dyDescent="0.3">
      <c r="A321" s="2" t="s">
        <v>2291</v>
      </c>
      <c r="B321" s="5">
        <v>43676</v>
      </c>
      <c r="C321" s="2" t="s">
        <v>2292</v>
      </c>
      <c r="D321" s="3" t="s">
        <v>6156</v>
      </c>
      <c r="E321" s="2">
        <v>2</v>
      </c>
      <c r="F321" s="2" t="str">
        <f>_xlfn.XLOOKUP(C321, 'customers'!$A$1:$A$1001, 'customers'!$B$1:$B$1001, ,0)</f>
        <v>Gabie Tweed</v>
      </c>
      <c r="G321" s="2" t="str">
        <f>IF(_xlfn.XLOOKUP(C321, 'customers'!$A$1:$A$1001, 'customers'!$C$1:$C$1001, , 0)=0, "", _xlfn.XLOOKUP(C321, 'customers'!$A$1:$A$1001, 'customers'!$C$1:$C$1001, , 0))</f>
        <v>gtweed8v@yolasite.com</v>
      </c>
      <c r="H321" s="2" t="str">
        <f>_xlfn.XLOOKUP(C321, 'customers'!$A$1:$A$1001, 'customers'!G320:G1320,,0)</f>
        <v>Ireland</v>
      </c>
      <c r="I321" s="3" t="str">
        <f>_xlfn.XLOOKUP(D321, products!$A$1:$A$49, products!$B$1:$B$49, , 0)</f>
        <v>Exc</v>
      </c>
      <c r="J321" s="3" t="str">
        <f>_xlfn.XLOOKUP(D321, products!$A$1:$A$49, products!$C$1:$C$49,,0)</f>
        <v>M</v>
      </c>
      <c r="K321" s="6">
        <f>_xlfn.XLOOKUP(D321, products!$A$1:$A$49, products!$D$1:$D$49,,0)</f>
        <v>0.2</v>
      </c>
      <c r="L321" s="7">
        <f>_xlfn.XLOOKUP(D321, products!$A$1:$A$49, products!$E$1:$E$49,,0)</f>
        <v>4.125</v>
      </c>
      <c r="M321" s="7">
        <f t="shared" si="12"/>
        <v>8.25</v>
      </c>
      <c r="N321" s="3" t="str">
        <f t="shared" si="13"/>
        <v>Excelsa</v>
      </c>
      <c r="O321" s="3" t="str">
        <f t="shared" si="14"/>
        <v>Medium</v>
      </c>
    </row>
    <row r="322" spans="1:15" x14ac:dyDescent="0.3">
      <c r="A322" s="2" t="s">
        <v>2291</v>
      </c>
      <c r="B322" s="5">
        <v>43676</v>
      </c>
      <c r="C322" s="2" t="s">
        <v>2292</v>
      </c>
      <c r="D322" s="3" t="s">
        <v>6167</v>
      </c>
      <c r="E322" s="2">
        <v>5</v>
      </c>
      <c r="F322" s="2" t="str">
        <f>_xlfn.XLOOKUP(C322, 'customers'!$A$1:$A$1001, 'customers'!$B$1:$B$1001, ,0)</f>
        <v>Gabie Tweed</v>
      </c>
      <c r="G322" s="2" t="str">
        <f>IF(_xlfn.XLOOKUP(C322, 'customers'!$A$1:$A$1001, 'customers'!$C$1:$C$1001, , 0)=0, "", _xlfn.XLOOKUP(C322, 'customers'!$A$1:$A$1001, 'customers'!$C$1:$C$1001, , 0))</f>
        <v>gtweed8v@yolasite.com</v>
      </c>
      <c r="H322" s="2" t="str">
        <f>_xlfn.XLOOKUP(C322, 'customers'!$A$1:$A$1001, 'customers'!G321:G1321,,0)</f>
        <v>United States</v>
      </c>
      <c r="I322" s="3" t="str">
        <f>_xlfn.XLOOKUP(D322, products!$A$1:$A$49, products!$B$1:$B$49, , 0)</f>
        <v>Ara</v>
      </c>
      <c r="J322" s="3" t="str">
        <f>_xlfn.XLOOKUP(D322, products!$A$1:$A$49, products!$C$1:$C$49,,0)</f>
        <v>L</v>
      </c>
      <c r="K322" s="6">
        <f>_xlfn.XLOOKUP(D322, products!$A$1:$A$49, products!$D$1:$D$49,,0)</f>
        <v>0.2</v>
      </c>
      <c r="L322" s="7">
        <f>_xlfn.XLOOKUP(D322, products!$A$1:$A$49, products!$E$1:$E$49,,0)</f>
        <v>3.8849999999999998</v>
      </c>
      <c r="M322" s="7">
        <f t="shared" si="12"/>
        <v>19.424999999999997</v>
      </c>
      <c r="N322" s="3" t="str">
        <f t="shared" si="13"/>
        <v>Arabica</v>
      </c>
      <c r="O322" s="3" t="str">
        <f t="shared" si="14"/>
        <v>Lite</v>
      </c>
    </row>
    <row r="323" spans="1:15" x14ac:dyDescent="0.3">
      <c r="A323" s="2" t="s">
        <v>2301</v>
      </c>
      <c r="B323" s="5">
        <v>44170</v>
      </c>
      <c r="C323" s="2" t="s">
        <v>2302</v>
      </c>
      <c r="D323" s="3" t="s">
        <v>6152</v>
      </c>
      <c r="E323" s="2">
        <v>6</v>
      </c>
      <c r="F323" s="2" t="str">
        <f>_xlfn.XLOOKUP(C323, 'customers'!$A$1:$A$1001, 'customers'!$B$1:$B$1001, ,0)</f>
        <v>Gaile Goggin</v>
      </c>
      <c r="G323" s="2" t="str">
        <f>IF(_xlfn.XLOOKUP(C323, 'customers'!$A$1:$A$1001, 'customers'!$C$1:$C$1001, , 0)=0, "", _xlfn.XLOOKUP(C323, 'customers'!$A$1:$A$1001, 'customers'!$C$1:$C$1001, , 0))</f>
        <v>ggoggin8x@wix.com</v>
      </c>
      <c r="H323" s="2" t="str">
        <f>_xlfn.XLOOKUP(C323, 'customers'!$A$1:$A$1001, 'customers'!G322:G1322,,0)</f>
        <v>United Kingdom</v>
      </c>
      <c r="I323" s="3" t="str">
        <f>_xlfn.XLOOKUP(D323, products!$A$1:$A$49, products!$B$1:$B$49, , 0)</f>
        <v>Ara</v>
      </c>
      <c r="J323" s="3" t="str">
        <f>_xlfn.XLOOKUP(D323, products!$A$1:$A$49, products!$C$1:$C$49,,0)</f>
        <v>M</v>
      </c>
      <c r="K323" s="6">
        <f>_xlfn.XLOOKUP(D323, products!$A$1:$A$49, products!$D$1:$D$49,,0)</f>
        <v>0.2</v>
      </c>
      <c r="L323" s="7">
        <f>_xlfn.XLOOKUP(D323, products!$A$1:$A$49, products!$E$1:$E$49,,0)</f>
        <v>3.375</v>
      </c>
      <c r="M323" s="7">
        <f t="shared" ref="M323:M386" si="15">L323*E323</f>
        <v>20.25</v>
      </c>
      <c r="N323" s="3" t="str">
        <f t="shared" ref="N323:N386" si="16">IF(I323="Rob","Robusta",IF(I323="Exc","Excelsa",IF(I323="Lib","Liberica",IF(I323="Ara","Arabica",""))))</f>
        <v>Arabica</v>
      </c>
      <c r="O323" s="3" t="str">
        <f t="shared" ref="O323:O386" si="17">IF(J323="M", "Medium", IF(J323="L","Lite",IF(J323="D","Dark")))</f>
        <v>Medium</v>
      </c>
    </row>
    <row r="324" spans="1:15" x14ac:dyDescent="0.3">
      <c r="A324" s="2" t="s">
        <v>2307</v>
      </c>
      <c r="B324" s="5">
        <v>44182</v>
      </c>
      <c r="C324" s="2" t="s">
        <v>2308</v>
      </c>
      <c r="D324" s="3" t="s">
        <v>6169</v>
      </c>
      <c r="E324" s="2">
        <v>3</v>
      </c>
      <c r="F324" s="2" t="str">
        <f>_xlfn.XLOOKUP(C324, 'customers'!$A$1:$A$1001, 'customers'!$B$1:$B$1001, ,0)</f>
        <v>Skylar Jeyness</v>
      </c>
      <c r="G324" s="2" t="str">
        <f>IF(_xlfn.XLOOKUP(C324, 'customers'!$A$1:$A$1001, 'customers'!$C$1:$C$1001, , 0)=0, "", _xlfn.XLOOKUP(C324, 'customers'!$A$1:$A$1001, 'customers'!$C$1:$C$1001, , 0))</f>
        <v>sjeyness8y@biglobe.ne.jp</v>
      </c>
      <c r="H324" s="2" t="str">
        <f>_xlfn.XLOOKUP(C324, 'customers'!$A$1:$A$1001, 'customers'!G323:G1323,,0)</f>
        <v>United States</v>
      </c>
      <c r="I324" s="3" t="str">
        <f>_xlfn.XLOOKUP(D324, products!$A$1:$A$49, products!$B$1:$B$49, , 0)</f>
        <v>Lib</v>
      </c>
      <c r="J324" s="3" t="str">
        <f>_xlfn.XLOOKUP(D324, products!$A$1:$A$49, products!$C$1:$C$49,,0)</f>
        <v>D</v>
      </c>
      <c r="K324" s="6">
        <f>_xlfn.XLOOKUP(D324, products!$A$1:$A$49, products!$D$1:$D$49,,0)</f>
        <v>0.5</v>
      </c>
      <c r="L324" s="7">
        <f>_xlfn.XLOOKUP(D324, products!$A$1:$A$49, products!$E$1:$E$49,,0)</f>
        <v>7.77</v>
      </c>
      <c r="M324" s="7">
        <f t="shared" si="15"/>
        <v>23.31</v>
      </c>
      <c r="N324" s="3" t="str">
        <f t="shared" si="16"/>
        <v>Liberica</v>
      </c>
      <c r="O324" s="3" t="str">
        <f t="shared" si="17"/>
        <v>Dark</v>
      </c>
    </row>
    <row r="325" spans="1:15" x14ac:dyDescent="0.3">
      <c r="A325" s="2" t="s">
        <v>2313</v>
      </c>
      <c r="B325" s="5">
        <v>44373</v>
      </c>
      <c r="C325" s="2" t="s">
        <v>2314</v>
      </c>
      <c r="D325" s="3" t="s">
        <v>6153</v>
      </c>
      <c r="E325" s="2">
        <v>5</v>
      </c>
      <c r="F325" s="2" t="str">
        <f>_xlfn.XLOOKUP(C325, 'customers'!$A$1:$A$1001, 'customers'!$B$1:$B$1001, ,0)</f>
        <v>Donica Bonhome</v>
      </c>
      <c r="G325" s="2" t="str">
        <f>IF(_xlfn.XLOOKUP(C325, 'customers'!$A$1:$A$1001, 'customers'!$C$1:$C$1001, , 0)=0, "", _xlfn.XLOOKUP(C325, 'customers'!$A$1:$A$1001, 'customers'!$C$1:$C$1001, , 0))</f>
        <v>dbonhome8z@shinystat.com</v>
      </c>
      <c r="H325" s="2" t="str">
        <f>_xlfn.XLOOKUP(C325, 'customers'!$A$1:$A$1001, 'customers'!G324:G1324,,0)</f>
        <v>United States</v>
      </c>
      <c r="I325" s="3" t="str">
        <f>_xlfn.XLOOKUP(D325, products!$A$1:$A$49, products!$B$1:$B$49, , 0)</f>
        <v>Exc</v>
      </c>
      <c r="J325" s="3" t="str">
        <f>_xlfn.XLOOKUP(D325, products!$A$1:$A$49, products!$C$1:$C$49,,0)</f>
        <v>D</v>
      </c>
      <c r="K325" s="6">
        <f>_xlfn.XLOOKUP(D325, products!$A$1:$A$49, products!$D$1:$D$49,,0)</f>
        <v>0.2</v>
      </c>
      <c r="L325" s="7">
        <f>_xlfn.XLOOKUP(D325, products!$A$1:$A$49, products!$E$1:$E$49,,0)</f>
        <v>3.645</v>
      </c>
      <c r="M325" s="7">
        <f t="shared" si="15"/>
        <v>18.225000000000001</v>
      </c>
      <c r="N325" s="3" t="str">
        <f t="shared" si="16"/>
        <v>Excelsa</v>
      </c>
      <c r="O325" s="3" t="str">
        <f t="shared" si="17"/>
        <v>Dark</v>
      </c>
    </row>
    <row r="326" spans="1:15" x14ac:dyDescent="0.3">
      <c r="A326" s="2" t="s">
        <v>2319</v>
      </c>
      <c r="B326" s="5">
        <v>43666</v>
      </c>
      <c r="C326" s="2" t="s">
        <v>2320</v>
      </c>
      <c r="D326" s="3" t="s">
        <v>6141</v>
      </c>
      <c r="E326" s="2">
        <v>1</v>
      </c>
      <c r="F326" s="2" t="str">
        <f>_xlfn.XLOOKUP(C326, 'customers'!$A$1:$A$1001, 'customers'!$B$1:$B$1001, ,0)</f>
        <v>Diena Peetermann</v>
      </c>
      <c r="G326" s="2" t="str">
        <f>IF(_xlfn.XLOOKUP(C326, 'customers'!$A$1:$A$1001, 'customers'!$C$1:$C$1001, , 0)=0, "", _xlfn.XLOOKUP(C326, 'customers'!$A$1:$A$1001, 'customers'!$C$1:$C$1001, , 0))</f>
        <v/>
      </c>
      <c r="H326" s="2" t="str">
        <f>_xlfn.XLOOKUP(C326, 'customers'!$A$1:$A$1001, 'customers'!G325:G1325,,0)</f>
        <v>United States</v>
      </c>
      <c r="I326" s="3" t="str">
        <f>_xlfn.XLOOKUP(D326, products!$A$1:$A$49, products!$B$1:$B$49, , 0)</f>
        <v>Exc</v>
      </c>
      <c r="J326" s="3" t="str">
        <f>_xlfn.XLOOKUP(D326, products!$A$1:$A$49, products!$C$1:$C$49,,0)</f>
        <v>M</v>
      </c>
      <c r="K326" s="6">
        <f>_xlfn.XLOOKUP(D326, products!$A$1:$A$49, products!$D$1:$D$49,,0)</f>
        <v>1</v>
      </c>
      <c r="L326" s="7">
        <f>_xlfn.XLOOKUP(D326, products!$A$1:$A$49, products!$E$1:$E$49,,0)</f>
        <v>13.75</v>
      </c>
      <c r="M326" s="7">
        <f t="shared" si="15"/>
        <v>13.75</v>
      </c>
      <c r="N326" s="3" t="str">
        <f t="shared" si="16"/>
        <v>Excelsa</v>
      </c>
      <c r="O326" s="3" t="str">
        <f t="shared" si="17"/>
        <v>Medium</v>
      </c>
    </row>
    <row r="327" spans="1:15" x14ac:dyDescent="0.3">
      <c r="A327" s="2" t="s">
        <v>2324</v>
      </c>
      <c r="B327" s="5">
        <v>44756</v>
      </c>
      <c r="C327" s="2" t="s">
        <v>2325</v>
      </c>
      <c r="D327" s="3" t="s">
        <v>6182</v>
      </c>
      <c r="E327" s="2">
        <v>1</v>
      </c>
      <c r="F327" s="2" t="str">
        <f>_xlfn.XLOOKUP(C327, 'customers'!$A$1:$A$1001, 'customers'!$B$1:$B$1001, ,0)</f>
        <v>Trina Le Sarr</v>
      </c>
      <c r="G327" s="2" t="str">
        <f>IF(_xlfn.XLOOKUP(C327, 'customers'!$A$1:$A$1001, 'customers'!$C$1:$C$1001, , 0)=0, "", _xlfn.XLOOKUP(C327, 'customers'!$A$1:$A$1001, 'customers'!$C$1:$C$1001, , 0))</f>
        <v>tle91@epa.gov</v>
      </c>
      <c r="H327" s="2" t="str">
        <f>_xlfn.XLOOKUP(C327, 'customers'!$A$1:$A$1001, 'customers'!G326:G1326,,0)</f>
        <v>United States</v>
      </c>
      <c r="I327" s="3" t="str">
        <f>_xlfn.XLOOKUP(D327, products!$A$1:$A$49, products!$B$1:$B$49, , 0)</f>
        <v>Ara</v>
      </c>
      <c r="J327" s="3" t="str">
        <f>_xlfn.XLOOKUP(D327, products!$A$1:$A$49, products!$C$1:$C$49,,0)</f>
        <v>L</v>
      </c>
      <c r="K327" s="6">
        <f>_xlfn.XLOOKUP(D327, products!$A$1:$A$49, products!$D$1:$D$49,,0)</f>
        <v>2.5</v>
      </c>
      <c r="L327" s="7">
        <f>_xlfn.XLOOKUP(D327, products!$A$1:$A$49, products!$E$1:$E$49,,0)</f>
        <v>29.784999999999997</v>
      </c>
      <c r="M327" s="7">
        <f t="shared" si="15"/>
        <v>29.784999999999997</v>
      </c>
      <c r="N327" s="3" t="str">
        <f t="shared" si="16"/>
        <v>Arabica</v>
      </c>
      <c r="O327" s="3" t="str">
        <f t="shared" si="17"/>
        <v>Lite</v>
      </c>
    </row>
    <row r="328" spans="1:15" x14ac:dyDescent="0.3">
      <c r="A328" s="2" t="s">
        <v>2330</v>
      </c>
      <c r="B328" s="5">
        <v>44057</v>
      </c>
      <c r="C328" s="2" t="s">
        <v>2331</v>
      </c>
      <c r="D328" s="3" t="s">
        <v>6177</v>
      </c>
      <c r="E328" s="2">
        <v>5</v>
      </c>
      <c r="F328" s="2" t="str">
        <f>_xlfn.XLOOKUP(C328, 'customers'!$A$1:$A$1001, 'customers'!$B$1:$B$1001, ,0)</f>
        <v>Flynn Antony</v>
      </c>
      <c r="G328" s="2" t="str">
        <f>IF(_xlfn.XLOOKUP(C328, 'customers'!$A$1:$A$1001, 'customers'!$C$1:$C$1001, , 0)=0, "", _xlfn.XLOOKUP(C328, 'customers'!$A$1:$A$1001, 'customers'!$C$1:$C$1001, , 0))</f>
        <v/>
      </c>
      <c r="H328" s="2" t="str">
        <f>_xlfn.XLOOKUP(C328, 'customers'!$A$1:$A$1001, 'customers'!G327:G1327,,0)</f>
        <v>Ireland</v>
      </c>
      <c r="I328" s="3" t="str">
        <f>_xlfn.XLOOKUP(D328, products!$A$1:$A$49, products!$B$1:$B$49, , 0)</f>
        <v>Rob</v>
      </c>
      <c r="J328" s="3" t="str">
        <f>_xlfn.XLOOKUP(D328, products!$A$1:$A$49, products!$C$1:$C$49,,0)</f>
        <v>D</v>
      </c>
      <c r="K328" s="6">
        <f>_xlfn.XLOOKUP(D328, products!$A$1:$A$49, products!$D$1:$D$49,,0)</f>
        <v>1</v>
      </c>
      <c r="L328" s="7">
        <f>_xlfn.XLOOKUP(D328, products!$A$1:$A$49, products!$E$1:$E$49,,0)</f>
        <v>8.9499999999999993</v>
      </c>
      <c r="M328" s="7">
        <f t="shared" si="15"/>
        <v>44.75</v>
      </c>
      <c r="N328" s="3" t="str">
        <f t="shared" si="16"/>
        <v>Robusta</v>
      </c>
      <c r="O328" s="3" t="str">
        <f t="shared" si="17"/>
        <v>Dark</v>
      </c>
    </row>
    <row r="329" spans="1:15" x14ac:dyDescent="0.3">
      <c r="A329" s="2" t="s">
        <v>2335</v>
      </c>
      <c r="B329" s="5">
        <v>43579</v>
      </c>
      <c r="C329" s="2" t="s">
        <v>2336</v>
      </c>
      <c r="D329" s="3" t="s">
        <v>6177</v>
      </c>
      <c r="E329" s="2">
        <v>5</v>
      </c>
      <c r="F329" s="2" t="str">
        <f>_xlfn.XLOOKUP(C329, 'customers'!$A$1:$A$1001, 'customers'!$B$1:$B$1001, ,0)</f>
        <v>Baudoin Alldridge</v>
      </c>
      <c r="G329" s="2" t="str">
        <f>IF(_xlfn.XLOOKUP(C329, 'customers'!$A$1:$A$1001, 'customers'!$C$1:$C$1001, , 0)=0, "", _xlfn.XLOOKUP(C329, 'customers'!$A$1:$A$1001, 'customers'!$C$1:$C$1001, , 0))</f>
        <v>balldridge93@yandex.ru</v>
      </c>
      <c r="H329" s="2" t="str">
        <f>_xlfn.XLOOKUP(C329, 'customers'!$A$1:$A$1001, 'customers'!G328:G1328,,0)</f>
        <v>United States</v>
      </c>
      <c r="I329" s="3" t="str">
        <f>_xlfn.XLOOKUP(D329, products!$A$1:$A$49, products!$B$1:$B$49, , 0)</f>
        <v>Rob</v>
      </c>
      <c r="J329" s="3" t="str">
        <f>_xlfn.XLOOKUP(D329, products!$A$1:$A$49, products!$C$1:$C$49,,0)</f>
        <v>D</v>
      </c>
      <c r="K329" s="6">
        <f>_xlfn.XLOOKUP(D329, products!$A$1:$A$49, products!$D$1:$D$49,,0)</f>
        <v>1</v>
      </c>
      <c r="L329" s="7">
        <f>_xlfn.XLOOKUP(D329, products!$A$1:$A$49, products!$E$1:$E$49,,0)</f>
        <v>8.9499999999999993</v>
      </c>
      <c r="M329" s="7">
        <f t="shared" si="15"/>
        <v>44.75</v>
      </c>
      <c r="N329" s="3" t="str">
        <f t="shared" si="16"/>
        <v>Robusta</v>
      </c>
      <c r="O329" s="3" t="str">
        <f t="shared" si="17"/>
        <v>Dark</v>
      </c>
    </row>
    <row r="330" spans="1:15" x14ac:dyDescent="0.3">
      <c r="A330" s="2" t="s">
        <v>2341</v>
      </c>
      <c r="B330" s="5">
        <v>43620</v>
      </c>
      <c r="C330" s="2" t="s">
        <v>2342</v>
      </c>
      <c r="D330" s="3" t="s">
        <v>6161</v>
      </c>
      <c r="E330" s="2">
        <v>4</v>
      </c>
      <c r="F330" s="2" t="str">
        <f>_xlfn.XLOOKUP(C330, 'customers'!$A$1:$A$1001, 'customers'!$B$1:$B$1001, ,0)</f>
        <v>Homer Dulany</v>
      </c>
      <c r="G330" s="2" t="str">
        <f>IF(_xlfn.XLOOKUP(C330, 'customers'!$A$1:$A$1001, 'customers'!$C$1:$C$1001, , 0)=0, "", _xlfn.XLOOKUP(C330, 'customers'!$A$1:$A$1001, 'customers'!$C$1:$C$1001, , 0))</f>
        <v/>
      </c>
      <c r="H330" s="2" t="str">
        <f>_xlfn.XLOOKUP(C330, 'customers'!$A$1:$A$1001, 'customers'!G329:G1329,,0)</f>
        <v>United States</v>
      </c>
      <c r="I330" s="3" t="str">
        <f>_xlfn.XLOOKUP(D330, products!$A$1:$A$49, products!$B$1:$B$49, , 0)</f>
        <v>Lib</v>
      </c>
      <c r="J330" s="3" t="str">
        <f>_xlfn.XLOOKUP(D330, products!$A$1:$A$49, products!$C$1:$C$49,,0)</f>
        <v>L</v>
      </c>
      <c r="K330" s="6">
        <f>_xlfn.XLOOKUP(D330, products!$A$1:$A$49, products!$D$1:$D$49,,0)</f>
        <v>0.5</v>
      </c>
      <c r="L330" s="7">
        <f>_xlfn.XLOOKUP(D330, products!$A$1:$A$49, products!$E$1:$E$49,,0)</f>
        <v>9.51</v>
      </c>
      <c r="M330" s="7">
        <f t="shared" si="15"/>
        <v>38.04</v>
      </c>
      <c r="N330" s="3" t="str">
        <f t="shared" si="16"/>
        <v>Liberica</v>
      </c>
      <c r="O330" s="3" t="str">
        <f t="shared" si="17"/>
        <v>Lite</v>
      </c>
    </row>
    <row r="331" spans="1:15" x14ac:dyDescent="0.3">
      <c r="A331" s="2" t="s">
        <v>2346</v>
      </c>
      <c r="B331" s="5">
        <v>44781</v>
      </c>
      <c r="C331" s="2" t="s">
        <v>2347</v>
      </c>
      <c r="D331" s="3" t="s">
        <v>6172</v>
      </c>
      <c r="E331" s="2">
        <v>4</v>
      </c>
      <c r="F331" s="2" t="str">
        <f>_xlfn.XLOOKUP(C331, 'customers'!$A$1:$A$1001, 'customers'!$B$1:$B$1001, ,0)</f>
        <v>Lisa Goodger</v>
      </c>
      <c r="G331" s="2" t="str">
        <f>IF(_xlfn.XLOOKUP(C331, 'customers'!$A$1:$A$1001, 'customers'!$C$1:$C$1001, , 0)=0, "", _xlfn.XLOOKUP(C331, 'customers'!$A$1:$A$1001, 'customers'!$C$1:$C$1001, , 0))</f>
        <v>lgoodger95@guardian.co.uk</v>
      </c>
      <c r="H331" s="2" t="str">
        <f>_xlfn.XLOOKUP(C331, 'customers'!$A$1:$A$1001, 'customers'!G330:G1330,,0)</f>
        <v>Ireland</v>
      </c>
      <c r="I331" s="3" t="str">
        <f>_xlfn.XLOOKUP(D331, products!$A$1:$A$49, products!$B$1:$B$49, , 0)</f>
        <v>Rob</v>
      </c>
      <c r="J331" s="3" t="str">
        <f>_xlfn.XLOOKUP(D331, products!$A$1:$A$49, products!$C$1:$C$49,,0)</f>
        <v>D</v>
      </c>
      <c r="K331" s="6">
        <f>_xlfn.XLOOKUP(D331, products!$A$1:$A$49, products!$D$1:$D$49,,0)</f>
        <v>0.5</v>
      </c>
      <c r="L331" s="7">
        <f>_xlfn.XLOOKUP(D331, products!$A$1:$A$49, products!$E$1:$E$49,,0)</f>
        <v>5.3699999999999992</v>
      </c>
      <c r="M331" s="7">
        <f t="shared" si="15"/>
        <v>21.479999999999997</v>
      </c>
      <c r="N331" s="3" t="str">
        <f t="shared" si="16"/>
        <v>Robusta</v>
      </c>
      <c r="O331" s="3" t="str">
        <f t="shared" si="17"/>
        <v>Dark</v>
      </c>
    </row>
    <row r="332" spans="1:15" x14ac:dyDescent="0.3">
      <c r="A332" s="2" t="s">
        <v>2351</v>
      </c>
      <c r="B332" s="5">
        <v>43782</v>
      </c>
      <c r="C332" s="2" t="s">
        <v>2280</v>
      </c>
      <c r="D332" s="3" t="s">
        <v>6172</v>
      </c>
      <c r="E332" s="2">
        <v>3</v>
      </c>
      <c r="F332" s="2" t="str">
        <f>_xlfn.XLOOKUP(C332, 'customers'!$A$1:$A$1001, 'customers'!$B$1:$B$1001, ,0)</f>
        <v>Selma McMillian</v>
      </c>
      <c r="G332" s="2" t="str">
        <f>IF(_xlfn.XLOOKUP(C332, 'customers'!$A$1:$A$1001, 'customers'!$C$1:$C$1001, , 0)=0, "", _xlfn.XLOOKUP(C332, 'customers'!$A$1:$A$1001, 'customers'!$C$1:$C$1001, , 0))</f>
        <v>smcmillian8t@csmonitor.com</v>
      </c>
      <c r="H332" s="2" t="str">
        <f>_xlfn.XLOOKUP(C332, 'customers'!$A$1:$A$1001, 'customers'!G331:G1331,,0)</f>
        <v>United Kingdom</v>
      </c>
      <c r="I332" s="3" t="str">
        <f>_xlfn.XLOOKUP(D332, products!$A$1:$A$49, products!$B$1:$B$49, , 0)</f>
        <v>Rob</v>
      </c>
      <c r="J332" s="3" t="str">
        <f>_xlfn.XLOOKUP(D332, products!$A$1:$A$49, products!$C$1:$C$49,,0)</f>
        <v>D</v>
      </c>
      <c r="K332" s="6">
        <f>_xlfn.XLOOKUP(D332, products!$A$1:$A$49, products!$D$1:$D$49,,0)</f>
        <v>0.5</v>
      </c>
      <c r="L332" s="7">
        <f>_xlfn.XLOOKUP(D332, products!$A$1:$A$49, products!$E$1:$E$49,,0)</f>
        <v>5.3699999999999992</v>
      </c>
      <c r="M332" s="7">
        <f t="shared" si="15"/>
        <v>16.11</v>
      </c>
      <c r="N332" s="3" t="str">
        <f t="shared" si="16"/>
        <v>Robusta</v>
      </c>
      <c r="O332" s="3" t="str">
        <f t="shared" si="17"/>
        <v>Dark</v>
      </c>
    </row>
    <row r="333" spans="1:15" x14ac:dyDescent="0.3">
      <c r="A333" s="2" t="s">
        <v>2357</v>
      </c>
      <c r="B333" s="5">
        <v>43989</v>
      </c>
      <c r="C333" s="2" t="s">
        <v>2358</v>
      </c>
      <c r="D333" s="3" t="s">
        <v>6151</v>
      </c>
      <c r="E333" s="2">
        <v>1</v>
      </c>
      <c r="F333" s="2" t="str">
        <f>_xlfn.XLOOKUP(C333, 'customers'!$A$1:$A$1001, 'customers'!$B$1:$B$1001, ,0)</f>
        <v>Corine Drewett</v>
      </c>
      <c r="G333" s="2" t="str">
        <f>IF(_xlfn.XLOOKUP(C333, 'customers'!$A$1:$A$1001, 'customers'!$C$1:$C$1001, , 0)=0, "", _xlfn.XLOOKUP(C333, 'customers'!$A$1:$A$1001, 'customers'!$C$1:$C$1001, , 0))</f>
        <v>cdrewett97@wikipedia.org</v>
      </c>
      <c r="H333" s="2" t="str">
        <f>_xlfn.XLOOKUP(C333, 'customers'!$A$1:$A$1001, 'customers'!G332:G1332,,0)</f>
        <v>United States</v>
      </c>
      <c r="I333" s="3" t="str">
        <f>_xlfn.XLOOKUP(D333, products!$A$1:$A$49, products!$B$1:$B$49, , 0)</f>
        <v>Rob</v>
      </c>
      <c r="J333" s="3" t="str">
        <f>_xlfn.XLOOKUP(D333, products!$A$1:$A$49, products!$C$1:$C$49,,0)</f>
        <v>M</v>
      </c>
      <c r="K333" s="6">
        <f>_xlfn.XLOOKUP(D333, products!$A$1:$A$49, products!$D$1:$D$49,,0)</f>
        <v>2.5</v>
      </c>
      <c r="L333" s="7">
        <f>_xlfn.XLOOKUP(D333, products!$A$1:$A$49, products!$E$1:$E$49,,0)</f>
        <v>22.884999999999998</v>
      </c>
      <c r="M333" s="7">
        <f t="shared" si="15"/>
        <v>22.884999999999998</v>
      </c>
      <c r="N333" s="3" t="str">
        <f t="shared" si="16"/>
        <v>Robusta</v>
      </c>
      <c r="O333" s="3" t="str">
        <f t="shared" si="17"/>
        <v>Medium</v>
      </c>
    </row>
    <row r="334" spans="1:15" x14ac:dyDescent="0.3">
      <c r="A334" s="2" t="s">
        <v>2363</v>
      </c>
      <c r="B334" s="5">
        <v>43689</v>
      </c>
      <c r="C334" s="2" t="s">
        <v>2364</v>
      </c>
      <c r="D334" s="3" t="s">
        <v>6158</v>
      </c>
      <c r="E334" s="2">
        <v>3</v>
      </c>
      <c r="F334" s="2" t="str">
        <f>_xlfn.XLOOKUP(C334, 'customers'!$A$1:$A$1001, 'customers'!$B$1:$B$1001, ,0)</f>
        <v>Quinn Parsons</v>
      </c>
      <c r="G334" s="2" t="str">
        <f>IF(_xlfn.XLOOKUP(C334, 'customers'!$A$1:$A$1001, 'customers'!$C$1:$C$1001, , 0)=0, "", _xlfn.XLOOKUP(C334, 'customers'!$A$1:$A$1001, 'customers'!$C$1:$C$1001, , 0))</f>
        <v>qparsons98@blogtalkradio.com</v>
      </c>
      <c r="H334" s="2" t="str">
        <f>_xlfn.XLOOKUP(C334, 'customers'!$A$1:$A$1001, 'customers'!G333:G1333,,0)</f>
        <v>United States</v>
      </c>
      <c r="I334" s="3" t="str">
        <f>_xlfn.XLOOKUP(D334, products!$A$1:$A$49, products!$B$1:$B$49, , 0)</f>
        <v>Ara</v>
      </c>
      <c r="J334" s="3" t="str">
        <f>_xlfn.XLOOKUP(D334, products!$A$1:$A$49, products!$C$1:$C$49,,0)</f>
        <v>D</v>
      </c>
      <c r="K334" s="6">
        <f>_xlfn.XLOOKUP(D334, products!$A$1:$A$49, products!$D$1:$D$49,,0)</f>
        <v>0.5</v>
      </c>
      <c r="L334" s="7">
        <f>_xlfn.XLOOKUP(D334, products!$A$1:$A$49, products!$E$1:$E$49,,0)</f>
        <v>5.97</v>
      </c>
      <c r="M334" s="7">
        <f t="shared" si="15"/>
        <v>17.91</v>
      </c>
      <c r="N334" s="3" t="str">
        <f t="shared" si="16"/>
        <v>Arabica</v>
      </c>
      <c r="O334" s="3" t="str">
        <f t="shared" si="17"/>
        <v>Dark</v>
      </c>
    </row>
    <row r="335" spans="1:15" x14ac:dyDescent="0.3">
      <c r="A335" s="2" t="s">
        <v>2369</v>
      </c>
      <c r="B335" s="5">
        <v>43712</v>
      </c>
      <c r="C335" s="2" t="s">
        <v>2370</v>
      </c>
      <c r="D335" s="3" t="s">
        <v>6146</v>
      </c>
      <c r="E335" s="2">
        <v>4</v>
      </c>
      <c r="F335" s="2" t="str">
        <f>_xlfn.XLOOKUP(C335, 'customers'!$A$1:$A$1001, 'customers'!$B$1:$B$1001, ,0)</f>
        <v>Vivyan Ceely</v>
      </c>
      <c r="G335" s="2" t="str">
        <f>IF(_xlfn.XLOOKUP(C335, 'customers'!$A$1:$A$1001, 'customers'!$C$1:$C$1001, , 0)=0, "", _xlfn.XLOOKUP(C335, 'customers'!$A$1:$A$1001, 'customers'!$C$1:$C$1001, , 0))</f>
        <v>vceely99@auda.org.au</v>
      </c>
      <c r="H335" s="2" t="str">
        <f>_xlfn.XLOOKUP(C335, 'customers'!$A$1:$A$1001, 'customers'!G334:G1334,,0)</f>
        <v>United States</v>
      </c>
      <c r="I335" s="3" t="str">
        <f>_xlfn.XLOOKUP(D335, products!$A$1:$A$49, products!$B$1:$B$49, , 0)</f>
        <v>Rob</v>
      </c>
      <c r="J335" s="3" t="str">
        <f>_xlfn.XLOOKUP(D335, products!$A$1:$A$49, products!$C$1:$C$49,,0)</f>
        <v>M</v>
      </c>
      <c r="K335" s="6">
        <f>_xlfn.XLOOKUP(D335, products!$A$1:$A$49, products!$D$1:$D$49,,0)</f>
        <v>0.5</v>
      </c>
      <c r="L335" s="7">
        <f>_xlfn.XLOOKUP(D335, products!$A$1:$A$49, products!$E$1:$E$49,,0)</f>
        <v>5.97</v>
      </c>
      <c r="M335" s="7">
        <f t="shared" si="15"/>
        <v>23.88</v>
      </c>
      <c r="N335" s="3" t="str">
        <f t="shared" si="16"/>
        <v>Robusta</v>
      </c>
      <c r="O335" s="3" t="str">
        <f t="shared" si="17"/>
        <v>Medium</v>
      </c>
    </row>
    <row r="336" spans="1:15" x14ac:dyDescent="0.3">
      <c r="A336" s="2" t="s">
        <v>2375</v>
      </c>
      <c r="B336" s="5">
        <v>43742</v>
      </c>
      <c r="C336" s="2" t="s">
        <v>2376</v>
      </c>
      <c r="D336" s="3" t="s">
        <v>6179</v>
      </c>
      <c r="E336" s="2">
        <v>5</v>
      </c>
      <c r="F336" s="2" t="str">
        <f>_xlfn.XLOOKUP(C336, 'customers'!$A$1:$A$1001, 'customers'!$B$1:$B$1001, ,0)</f>
        <v>Elonore Goodings</v>
      </c>
      <c r="G336" s="2" t="str">
        <f>IF(_xlfn.XLOOKUP(C336, 'customers'!$A$1:$A$1001, 'customers'!$C$1:$C$1001, , 0)=0, "", _xlfn.XLOOKUP(C336, 'customers'!$A$1:$A$1001, 'customers'!$C$1:$C$1001, , 0))</f>
        <v/>
      </c>
      <c r="H336" s="2" t="str">
        <f>_xlfn.XLOOKUP(C336, 'customers'!$A$1:$A$1001, 'customers'!G335:G1335,,0)</f>
        <v>United States</v>
      </c>
      <c r="I336" s="3" t="str">
        <f>_xlfn.XLOOKUP(D336, products!$A$1:$A$49, products!$B$1:$B$49, , 0)</f>
        <v>Rob</v>
      </c>
      <c r="J336" s="3" t="str">
        <f>_xlfn.XLOOKUP(D336, products!$A$1:$A$49, products!$C$1:$C$49,,0)</f>
        <v>L</v>
      </c>
      <c r="K336" s="6">
        <f>_xlfn.XLOOKUP(D336, products!$A$1:$A$49, products!$D$1:$D$49,,0)</f>
        <v>1</v>
      </c>
      <c r="L336" s="7">
        <f>_xlfn.XLOOKUP(D336, products!$A$1:$A$49, products!$E$1:$E$49,,0)</f>
        <v>11.95</v>
      </c>
      <c r="M336" s="7">
        <f t="shared" si="15"/>
        <v>59.75</v>
      </c>
      <c r="N336" s="3" t="str">
        <f t="shared" si="16"/>
        <v>Robusta</v>
      </c>
      <c r="O336" s="3" t="str">
        <f t="shared" si="17"/>
        <v>Lite</v>
      </c>
    </row>
    <row r="337" spans="1:15" x14ac:dyDescent="0.3">
      <c r="A337" s="2" t="s">
        <v>2379</v>
      </c>
      <c r="B337" s="5">
        <v>43885</v>
      </c>
      <c r="C337" s="2" t="s">
        <v>2380</v>
      </c>
      <c r="D337" s="3" t="s">
        <v>6145</v>
      </c>
      <c r="E337" s="2">
        <v>6</v>
      </c>
      <c r="F337" s="2" t="str">
        <f>_xlfn.XLOOKUP(C337, 'customers'!$A$1:$A$1001, 'customers'!$B$1:$B$1001, ,0)</f>
        <v>Clement Vasiliev</v>
      </c>
      <c r="G337" s="2" t="str">
        <f>IF(_xlfn.XLOOKUP(C337, 'customers'!$A$1:$A$1001, 'customers'!$C$1:$C$1001, , 0)=0, "", _xlfn.XLOOKUP(C337, 'customers'!$A$1:$A$1001, 'customers'!$C$1:$C$1001, , 0))</f>
        <v>cvasiliev9b@discuz.net</v>
      </c>
      <c r="H337" s="2" t="str">
        <f>_xlfn.XLOOKUP(C337, 'customers'!$A$1:$A$1001, 'customers'!G336:G1336,,0)</f>
        <v>United States</v>
      </c>
      <c r="I337" s="3" t="str">
        <f>_xlfn.XLOOKUP(D337, products!$A$1:$A$49, products!$B$1:$B$49, , 0)</f>
        <v>Lib</v>
      </c>
      <c r="J337" s="3" t="str">
        <f>_xlfn.XLOOKUP(D337, products!$A$1:$A$49, products!$C$1:$C$49,,0)</f>
        <v>L</v>
      </c>
      <c r="K337" s="6">
        <f>_xlfn.XLOOKUP(D337, products!$A$1:$A$49, products!$D$1:$D$49,,0)</f>
        <v>0.2</v>
      </c>
      <c r="L337" s="7">
        <f>_xlfn.XLOOKUP(D337, products!$A$1:$A$49, products!$E$1:$E$49,,0)</f>
        <v>4.7549999999999999</v>
      </c>
      <c r="M337" s="7">
        <f t="shared" si="15"/>
        <v>28.53</v>
      </c>
      <c r="N337" s="3" t="str">
        <f t="shared" si="16"/>
        <v>Liberica</v>
      </c>
      <c r="O337" s="3" t="str">
        <f t="shared" si="17"/>
        <v>Lite</v>
      </c>
    </row>
    <row r="338" spans="1:15" x14ac:dyDescent="0.3">
      <c r="A338" s="2" t="s">
        <v>2385</v>
      </c>
      <c r="B338" s="5">
        <v>44434</v>
      </c>
      <c r="C338" s="2" t="s">
        <v>2386</v>
      </c>
      <c r="D338" s="3" t="s">
        <v>6155</v>
      </c>
      <c r="E338" s="2">
        <v>4</v>
      </c>
      <c r="F338" s="2" t="str">
        <f>_xlfn.XLOOKUP(C338, 'customers'!$A$1:$A$1001, 'customers'!$B$1:$B$1001, ,0)</f>
        <v>Terencio O'Moylan</v>
      </c>
      <c r="G338" s="2" t="str">
        <f>IF(_xlfn.XLOOKUP(C338, 'customers'!$A$1:$A$1001, 'customers'!$C$1:$C$1001, , 0)=0, "", _xlfn.XLOOKUP(C338, 'customers'!$A$1:$A$1001, 'customers'!$C$1:$C$1001, , 0))</f>
        <v>tomoylan9c@liveinternet.ru</v>
      </c>
      <c r="H338" s="2" t="str">
        <f>_xlfn.XLOOKUP(C338, 'customers'!$A$1:$A$1001, 'customers'!G337:G1337,,0)</f>
        <v>United States</v>
      </c>
      <c r="I338" s="3" t="str">
        <f>_xlfn.XLOOKUP(D338, products!$A$1:$A$49, products!$B$1:$B$49, , 0)</f>
        <v>Ara</v>
      </c>
      <c r="J338" s="3" t="str">
        <f>_xlfn.XLOOKUP(D338, products!$A$1:$A$49, products!$C$1:$C$49,,0)</f>
        <v>M</v>
      </c>
      <c r="K338" s="6">
        <f>_xlfn.XLOOKUP(D338, products!$A$1:$A$49, products!$D$1:$D$49,,0)</f>
        <v>1</v>
      </c>
      <c r="L338" s="7">
        <f>_xlfn.XLOOKUP(D338, products!$A$1:$A$49, products!$E$1:$E$49,,0)</f>
        <v>11.25</v>
      </c>
      <c r="M338" s="7">
        <f t="shared" si="15"/>
        <v>45</v>
      </c>
      <c r="N338" s="3" t="str">
        <f t="shared" si="16"/>
        <v>Arabica</v>
      </c>
      <c r="O338" s="3" t="str">
        <f t="shared" si="17"/>
        <v>Medium</v>
      </c>
    </row>
    <row r="339" spans="1:15" x14ac:dyDescent="0.3">
      <c r="A339" s="2" t="s">
        <v>2391</v>
      </c>
      <c r="B339" s="5">
        <v>44472</v>
      </c>
      <c r="C339" s="2" t="s">
        <v>2331</v>
      </c>
      <c r="D339" s="3" t="s">
        <v>6185</v>
      </c>
      <c r="E339" s="2">
        <v>2</v>
      </c>
      <c r="F339" s="2" t="str">
        <f>_xlfn.XLOOKUP(C339, 'customers'!$A$1:$A$1001, 'customers'!$B$1:$B$1001, ,0)</f>
        <v>Flynn Antony</v>
      </c>
      <c r="G339" s="2" t="str">
        <f>IF(_xlfn.XLOOKUP(C339, 'customers'!$A$1:$A$1001, 'customers'!$C$1:$C$1001, , 0)=0, "", _xlfn.XLOOKUP(C339, 'customers'!$A$1:$A$1001, 'customers'!$C$1:$C$1001, , 0))</f>
        <v/>
      </c>
      <c r="H339" s="2" t="str">
        <f>_xlfn.XLOOKUP(C339, 'customers'!$A$1:$A$1001, 'customers'!G338:G1338,,0)</f>
        <v>United States</v>
      </c>
      <c r="I339" s="3" t="str">
        <f>_xlfn.XLOOKUP(D339, products!$A$1:$A$49, products!$B$1:$B$49, , 0)</f>
        <v>Exc</v>
      </c>
      <c r="J339" s="3" t="str">
        <f>_xlfn.XLOOKUP(D339, products!$A$1:$A$49, products!$C$1:$C$49,,0)</f>
        <v>D</v>
      </c>
      <c r="K339" s="6">
        <f>_xlfn.XLOOKUP(D339, products!$A$1:$A$49, products!$D$1:$D$49,,0)</f>
        <v>2.5</v>
      </c>
      <c r="L339" s="7">
        <f>_xlfn.XLOOKUP(D339, products!$A$1:$A$49, products!$E$1:$E$49,,0)</f>
        <v>27.945</v>
      </c>
      <c r="M339" s="7">
        <f t="shared" si="15"/>
        <v>55.89</v>
      </c>
      <c r="N339" s="3" t="str">
        <f t="shared" si="16"/>
        <v>Excelsa</v>
      </c>
      <c r="O339" s="3" t="str">
        <f t="shared" si="17"/>
        <v>Dark</v>
      </c>
    </row>
    <row r="340" spans="1:15" x14ac:dyDescent="0.3">
      <c r="A340" s="2" t="s">
        <v>2396</v>
      </c>
      <c r="B340" s="5">
        <v>43995</v>
      </c>
      <c r="C340" s="2" t="s">
        <v>2397</v>
      </c>
      <c r="D340" s="3" t="s">
        <v>6171</v>
      </c>
      <c r="E340" s="2">
        <v>4</v>
      </c>
      <c r="F340" s="2" t="str">
        <f>_xlfn.XLOOKUP(C340, 'customers'!$A$1:$A$1001, 'customers'!$B$1:$B$1001, ,0)</f>
        <v>Wyatan Fetherston</v>
      </c>
      <c r="G340" s="2" t="str">
        <f>IF(_xlfn.XLOOKUP(C340, 'customers'!$A$1:$A$1001, 'customers'!$C$1:$C$1001, , 0)=0, "", _xlfn.XLOOKUP(C340, 'customers'!$A$1:$A$1001, 'customers'!$C$1:$C$1001, , 0))</f>
        <v>wfetherston9e@constantcontact.com</v>
      </c>
      <c r="H340" s="2" t="str">
        <f>_xlfn.XLOOKUP(C340, 'customers'!$A$1:$A$1001, 'customers'!G339:G1339,,0)</f>
        <v>United States</v>
      </c>
      <c r="I340" s="3" t="str">
        <f>_xlfn.XLOOKUP(D340, products!$A$1:$A$49, products!$B$1:$B$49, , 0)</f>
        <v>Exc</v>
      </c>
      <c r="J340" s="3" t="str">
        <f>_xlfn.XLOOKUP(D340, products!$A$1:$A$49, products!$C$1:$C$49,,0)</f>
        <v>L</v>
      </c>
      <c r="K340" s="6">
        <f>_xlfn.XLOOKUP(D340, products!$A$1:$A$49, products!$D$1:$D$49,,0)</f>
        <v>1</v>
      </c>
      <c r="L340" s="7">
        <f>_xlfn.XLOOKUP(D340, products!$A$1:$A$49, products!$E$1:$E$49,,0)</f>
        <v>14.85</v>
      </c>
      <c r="M340" s="7">
        <f t="shared" si="15"/>
        <v>59.4</v>
      </c>
      <c r="N340" s="3" t="str">
        <f t="shared" si="16"/>
        <v>Excelsa</v>
      </c>
      <c r="O340" s="3" t="str">
        <f t="shared" si="17"/>
        <v>Lite</v>
      </c>
    </row>
    <row r="341" spans="1:15" x14ac:dyDescent="0.3">
      <c r="A341" s="2" t="s">
        <v>2402</v>
      </c>
      <c r="B341" s="5">
        <v>44256</v>
      </c>
      <c r="C341" s="2" t="s">
        <v>2403</v>
      </c>
      <c r="D341" s="3" t="s">
        <v>6153</v>
      </c>
      <c r="E341" s="2">
        <v>2</v>
      </c>
      <c r="F341" s="2" t="str">
        <f>_xlfn.XLOOKUP(C341, 'customers'!$A$1:$A$1001, 'customers'!$B$1:$B$1001, ,0)</f>
        <v>Emmaline Rasmus</v>
      </c>
      <c r="G341" s="2" t="str">
        <f>IF(_xlfn.XLOOKUP(C341, 'customers'!$A$1:$A$1001, 'customers'!$C$1:$C$1001, , 0)=0, "", _xlfn.XLOOKUP(C341, 'customers'!$A$1:$A$1001, 'customers'!$C$1:$C$1001, , 0))</f>
        <v>erasmus9f@techcrunch.com</v>
      </c>
      <c r="H341" s="2" t="str">
        <f>_xlfn.XLOOKUP(C341, 'customers'!$A$1:$A$1001, 'customers'!G340:G1340,,0)</f>
        <v>United States</v>
      </c>
      <c r="I341" s="3" t="str">
        <f>_xlfn.XLOOKUP(D341, products!$A$1:$A$49, products!$B$1:$B$49, , 0)</f>
        <v>Exc</v>
      </c>
      <c r="J341" s="3" t="str">
        <f>_xlfn.XLOOKUP(D341, products!$A$1:$A$49, products!$C$1:$C$49,,0)</f>
        <v>D</v>
      </c>
      <c r="K341" s="6">
        <f>_xlfn.XLOOKUP(D341, products!$A$1:$A$49, products!$D$1:$D$49,,0)</f>
        <v>0.2</v>
      </c>
      <c r="L341" s="7">
        <f>_xlfn.XLOOKUP(D341, products!$A$1:$A$49, products!$E$1:$E$49,,0)</f>
        <v>3.645</v>
      </c>
      <c r="M341" s="7">
        <f t="shared" si="15"/>
        <v>7.29</v>
      </c>
      <c r="N341" s="3" t="str">
        <f t="shared" si="16"/>
        <v>Excelsa</v>
      </c>
      <c r="O341" s="3" t="str">
        <f t="shared" si="17"/>
        <v>Dark</v>
      </c>
    </row>
    <row r="342" spans="1:15" x14ac:dyDescent="0.3">
      <c r="A342" s="2" t="s">
        <v>2408</v>
      </c>
      <c r="B342" s="5">
        <v>43528</v>
      </c>
      <c r="C342" s="2" t="s">
        <v>2409</v>
      </c>
      <c r="D342" s="3" t="s">
        <v>6144</v>
      </c>
      <c r="E342" s="2">
        <v>1</v>
      </c>
      <c r="F342" s="2" t="str">
        <f>_xlfn.XLOOKUP(C342, 'customers'!$A$1:$A$1001, 'customers'!$B$1:$B$1001, ,0)</f>
        <v>Wesley Giorgioni</v>
      </c>
      <c r="G342" s="2" t="str">
        <f>IF(_xlfn.XLOOKUP(C342, 'customers'!$A$1:$A$1001, 'customers'!$C$1:$C$1001, , 0)=0, "", _xlfn.XLOOKUP(C342, 'customers'!$A$1:$A$1001, 'customers'!$C$1:$C$1001, , 0))</f>
        <v>wgiorgioni9g@wikipedia.org</v>
      </c>
      <c r="H342" s="2" t="str">
        <f>_xlfn.XLOOKUP(C342, 'customers'!$A$1:$A$1001, 'customers'!G341:G1341,,0)</f>
        <v>United States</v>
      </c>
      <c r="I342" s="3" t="str">
        <f>_xlfn.XLOOKUP(D342, products!$A$1:$A$49, products!$B$1:$B$49, , 0)</f>
        <v>Exc</v>
      </c>
      <c r="J342" s="3" t="str">
        <f>_xlfn.XLOOKUP(D342, products!$A$1:$A$49, products!$C$1:$C$49,,0)</f>
        <v>D</v>
      </c>
      <c r="K342" s="6">
        <f>_xlfn.XLOOKUP(D342, products!$A$1:$A$49, products!$D$1:$D$49,,0)</f>
        <v>0.5</v>
      </c>
      <c r="L342" s="7">
        <f>_xlfn.XLOOKUP(D342, products!$A$1:$A$49, products!$E$1:$E$49,,0)</f>
        <v>7.29</v>
      </c>
      <c r="M342" s="7">
        <f t="shared" si="15"/>
        <v>7.29</v>
      </c>
      <c r="N342" s="3" t="str">
        <f t="shared" si="16"/>
        <v>Excelsa</v>
      </c>
      <c r="O342" s="3" t="str">
        <f t="shared" si="17"/>
        <v>Dark</v>
      </c>
    </row>
    <row r="343" spans="1:15" x14ac:dyDescent="0.3">
      <c r="A343" s="2" t="s">
        <v>2414</v>
      </c>
      <c r="B343" s="5">
        <v>43751</v>
      </c>
      <c r="C343" s="2" t="s">
        <v>2415</v>
      </c>
      <c r="D343" s="3" t="s">
        <v>6176</v>
      </c>
      <c r="E343" s="2">
        <v>2</v>
      </c>
      <c r="F343" s="2" t="str">
        <f>_xlfn.XLOOKUP(C343, 'customers'!$A$1:$A$1001, 'customers'!$B$1:$B$1001, ,0)</f>
        <v>Lucienne Scargle</v>
      </c>
      <c r="G343" s="2" t="str">
        <f>IF(_xlfn.XLOOKUP(C343, 'customers'!$A$1:$A$1001, 'customers'!$C$1:$C$1001, , 0)=0, "", _xlfn.XLOOKUP(C343, 'customers'!$A$1:$A$1001, 'customers'!$C$1:$C$1001, , 0))</f>
        <v>lscargle9h@myspace.com</v>
      </c>
      <c r="H343" s="2" t="str">
        <f>_xlfn.XLOOKUP(C343, 'customers'!$A$1:$A$1001, 'customers'!G342:G1342,,0)</f>
        <v>United States</v>
      </c>
      <c r="I343" s="3" t="str">
        <f>_xlfn.XLOOKUP(D343, products!$A$1:$A$49, products!$B$1:$B$49, , 0)</f>
        <v>Exc</v>
      </c>
      <c r="J343" s="3" t="str">
        <f>_xlfn.XLOOKUP(D343, products!$A$1:$A$49, products!$C$1:$C$49,,0)</f>
        <v>L</v>
      </c>
      <c r="K343" s="6">
        <f>_xlfn.XLOOKUP(D343, products!$A$1:$A$49, products!$D$1:$D$49,,0)</f>
        <v>0.5</v>
      </c>
      <c r="L343" s="7">
        <f>_xlfn.XLOOKUP(D343, products!$A$1:$A$49, products!$E$1:$E$49,,0)</f>
        <v>8.91</v>
      </c>
      <c r="M343" s="7">
        <f t="shared" si="15"/>
        <v>17.82</v>
      </c>
      <c r="N343" s="3" t="str">
        <f t="shared" si="16"/>
        <v>Excelsa</v>
      </c>
      <c r="O343" s="3" t="str">
        <f t="shared" si="17"/>
        <v>Lite</v>
      </c>
    </row>
    <row r="344" spans="1:15" x14ac:dyDescent="0.3">
      <c r="A344" s="2" t="s">
        <v>2414</v>
      </c>
      <c r="B344" s="5">
        <v>43751</v>
      </c>
      <c r="C344" s="2" t="s">
        <v>2415</v>
      </c>
      <c r="D344" s="3" t="s">
        <v>6169</v>
      </c>
      <c r="E344" s="2">
        <v>5</v>
      </c>
      <c r="F344" s="2" t="str">
        <f>_xlfn.XLOOKUP(C344, 'customers'!$A$1:$A$1001, 'customers'!$B$1:$B$1001, ,0)</f>
        <v>Lucienne Scargle</v>
      </c>
      <c r="G344" s="2" t="str">
        <f>IF(_xlfn.XLOOKUP(C344, 'customers'!$A$1:$A$1001, 'customers'!$C$1:$C$1001, , 0)=0, "", _xlfn.XLOOKUP(C344, 'customers'!$A$1:$A$1001, 'customers'!$C$1:$C$1001, , 0))</f>
        <v>lscargle9h@myspace.com</v>
      </c>
      <c r="H344" s="2" t="str">
        <f>_xlfn.XLOOKUP(C344, 'customers'!$A$1:$A$1001, 'customers'!G343:G1343,,0)</f>
        <v>United States</v>
      </c>
      <c r="I344" s="3" t="str">
        <f>_xlfn.XLOOKUP(D344, products!$A$1:$A$49, products!$B$1:$B$49, , 0)</f>
        <v>Lib</v>
      </c>
      <c r="J344" s="3" t="str">
        <f>_xlfn.XLOOKUP(D344, products!$A$1:$A$49, products!$C$1:$C$49,,0)</f>
        <v>D</v>
      </c>
      <c r="K344" s="6">
        <f>_xlfn.XLOOKUP(D344, products!$A$1:$A$49, products!$D$1:$D$49,,0)</f>
        <v>0.5</v>
      </c>
      <c r="L344" s="7">
        <f>_xlfn.XLOOKUP(D344, products!$A$1:$A$49, products!$E$1:$E$49,,0)</f>
        <v>7.77</v>
      </c>
      <c r="M344" s="7">
        <f t="shared" si="15"/>
        <v>38.849999999999994</v>
      </c>
      <c r="N344" s="3" t="str">
        <f t="shared" si="16"/>
        <v>Liberica</v>
      </c>
      <c r="O344" s="3" t="str">
        <f t="shared" si="17"/>
        <v>Dark</v>
      </c>
    </row>
    <row r="345" spans="1:15" x14ac:dyDescent="0.3">
      <c r="A345" s="2" t="s">
        <v>2424</v>
      </c>
      <c r="B345" s="5">
        <v>43692</v>
      </c>
      <c r="C345" s="2" t="s">
        <v>2425</v>
      </c>
      <c r="D345" s="3" t="s">
        <v>6172</v>
      </c>
      <c r="E345" s="2">
        <v>6</v>
      </c>
      <c r="F345" s="2" t="str">
        <f>_xlfn.XLOOKUP(C345, 'customers'!$A$1:$A$1001, 'customers'!$B$1:$B$1001, ,0)</f>
        <v>Noam Climance</v>
      </c>
      <c r="G345" s="2" t="str">
        <f>IF(_xlfn.XLOOKUP(C345, 'customers'!$A$1:$A$1001, 'customers'!$C$1:$C$1001, , 0)=0, "", _xlfn.XLOOKUP(C345, 'customers'!$A$1:$A$1001, 'customers'!$C$1:$C$1001, , 0))</f>
        <v>nclimance9j@europa.eu</v>
      </c>
      <c r="H345" s="2" t="str">
        <f>_xlfn.XLOOKUP(C345, 'customers'!$A$1:$A$1001, 'customers'!G344:G1344,,0)</f>
        <v>United States</v>
      </c>
      <c r="I345" s="3" t="str">
        <f>_xlfn.XLOOKUP(D345, products!$A$1:$A$49, products!$B$1:$B$49, , 0)</f>
        <v>Rob</v>
      </c>
      <c r="J345" s="3" t="str">
        <f>_xlfn.XLOOKUP(D345, products!$A$1:$A$49, products!$C$1:$C$49,,0)</f>
        <v>D</v>
      </c>
      <c r="K345" s="6">
        <f>_xlfn.XLOOKUP(D345, products!$A$1:$A$49, products!$D$1:$D$49,,0)</f>
        <v>0.5</v>
      </c>
      <c r="L345" s="7">
        <f>_xlfn.XLOOKUP(D345, products!$A$1:$A$49, products!$E$1:$E$49,,0)</f>
        <v>5.3699999999999992</v>
      </c>
      <c r="M345" s="7">
        <f t="shared" si="15"/>
        <v>32.22</v>
      </c>
      <c r="N345" s="3" t="str">
        <f t="shared" si="16"/>
        <v>Robusta</v>
      </c>
      <c r="O345" s="3" t="str">
        <f t="shared" si="17"/>
        <v>Dark</v>
      </c>
    </row>
    <row r="346" spans="1:15" x14ac:dyDescent="0.3">
      <c r="A346" s="2" t="s">
        <v>2429</v>
      </c>
      <c r="B346" s="5">
        <v>44529</v>
      </c>
      <c r="C346" s="2" t="s">
        <v>2430</v>
      </c>
      <c r="D346" s="3" t="s">
        <v>6138</v>
      </c>
      <c r="E346" s="2">
        <v>2</v>
      </c>
      <c r="F346" s="2" t="str">
        <f>_xlfn.XLOOKUP(C346, 'customers'!$A$1:$A$1001, 'customers'!$B$1:$B$1001, ,0)</f>
        <v>Catarina Donn</v>
      </c>
      <c r="G346" s="2" t="str">
        <f>IF(_xlfn.XLOOKUP(C346, 'customers'!$A$1:$A$1001, 'customers'!$C$1:$C$1001, , 0)=0, "", _xlfn.XLOOKUP(C346, 'customers'!$A$1:$A$1001, 'customers'!$C$1:$C$1001, , 0))</f>
        <v/>
      </c>
      <c r="H346" s="2" t="str">
        <f>_xlfn.XLOOKUP(C346, 'customers'!$A$1:$A$1001, 'customers'!G345:G1345,,0)</f>
        <v>Ireland</v>
      </c>
      <c r="I346" s="3" t="str">
        <f>_xlfn.XLOOKUP(D346, products!$A$1:$A$49, products!$B$1:$B$49, , 0)</f>
        <v>Rob</v>
      </c>
      <c r="J346" s="3" t="str">
        <f>_xlfn.XLOOKUP(D346, products!$A$1:$A$49, products!$C$1:$C$49,,0)</f>
        <v>M</v>
      </c>
      <c r="K346" s="6">
        <f>_xlfn.XLOOKUP(D346, products!$A$1:$A$49, products!$D$1:$D$49,,0)</f>
        <v>1</v>
      </c>
      <c r="L346" s="7">
        <f>_xlfn.XLOOKUP(D346, products!$A$1:$A$49, products!$E$1:$E$49,,0)</f>
        <v>9.9499999999999993</v>
      </c>
      <c r="M346" s="7">
        <f t="shared" si="15"/>
        <v>19.899999999999999</v>
      </c>
      <c r="N346" s="3" t="str">
        <f t="shared" si="16"/>
        <v>Robusta</v>
      </c>
      <c r="O346" s="3" t="str">
        <f t="shared" si="17"/>
        <v>Medium</v>
      </c>
    </row>
    <row r="347" spans="1:15" x14ac:dyDescent="0.3">
      <c r="A347" s="2" t="s">
        <v>2434</v>
      </c>
      <c r="B347" s="5">
        <v>43849</v>
      </c>
      <c r="C347" s="2" t="s">
        <v>2435</v>
      </c>
      <c r="D347" s="3" t="s">
        <v>6179</v>
      </c>
      <c r="E347" s="2">
        <v>5</v>
      </c>
      <c r="F347" s="2" t="str">
        <f>_xlfn.XLOOKUP(C347, 'customers'!$A$1:$A$1001, 'customers'!$B$1:$B$1001, ,0)</f>
        <v>Ameline Snazle</v>
      </c>
      <c r="G347" s="2" t="str">
        <f>IF(_xlfn.XLOOKUP(C347, 'customers'!$A$1:$A$1001, 'customers'!$C$1:$C$1001, , 0)=0, "", _xlfn.XLOOKUP(C347, 'customers'!$A$1:$A$1001, 'customers'!$C$1:$C$1001, , 0))</f>
        <v>asnazle9l@oracle.com</v>
      </c>
      <c r="H347" s="2" t="str">
        <f>_xlfn.XLOOKUP(C347, 'customers'!$A$1:$A$1001, 'customers'!G346:G1346,,0)</f>
        <v>United States</v>
      </c>
      <c r="I347" s="3" t="str">
        <f>_xlfn.XLOOKUP(D347, products!$A$1:$A$49, products!$B$1:$B$49, , 0)</f>
        <v>Rob</v>
      </c>
      <c r="J347" s="3" t="str">
        <f>_xlfn.XLOOKUP(D347, products!$A$1:$A$49, products!$C$1:$C$49,,0)</f>
        <v>L</v>
      </c>
      <c r="K347" s="6">
        <f>_xlfn.XLOOKUP(D347, products!$A$1:$A$49, products!$D$1:$D$49,,0)</f>
        <v>1</v>
      </c>
      <c r="L347" s="7">
        <f>_xlfn.XLOOKUP(D347, products!$A$1:$A$49, products!$E$1:$E$49,,0)</f>
        <v>11.95</v>
      </c>
      <c r="M347" s="7">
        <f t="shared" si="15"/>
        <v>59.75</v>
      </c>
      <c r="N347" s="3" t="str">
        <f t="shared" si="16"/>
        <v>Robusta</v>
      </c>
      <c r="O347" s="3" t="str">
        <f t="shared" si="17"/>
        <v>Lite</v>
      </c>
    </row>
    <row r="348" spans="1:15" x14ac:dyDescent="0.3">
      <c r="A348" s="2" t="s">
        <v>2440</v>
      </c>
      <c r="B348" s="5">
        <v>44344</v>
      </c>
      <c r="C348" s="2" t="s">
        <v>2441</v>
      </c>
      <c r="D348" s="3" t="s">
        <v>6180</v>
      </c>
      <c r="E348" s="2">
        <v>3</v>
      </c>
      <c r="F348" s="2" t="str">
        <f>_xlfn.XLOOKUP(C348, 'customers'!$A$1:$A$1001, 'customers'!$B$1:$B$1001, ,0)</f>
        <v>Rebeka Worg</v>
      </c>
      <c r="G348" s="2" t="str">
        <f>IF(_xlfn.XLOOKUP(C348, 'customers'!$A$1:$A$1001, 'customers'!$C$1:$C$1001, , 0)=0, "", _xlfn.XLOOKUP(C348, 'customers'!$A$1:$A$1001, 'customers'!$C$1:$C$1001, , 0))</f>
        <v>rworg9m@arstechnica.com</v>
      </c>
      <c r="H348" s="2" t="str">
        <f>_xlfn.XLOOKUP(C348, 'customers'!$A$1:$A$1001, 'customers'!G347:G1347,,0)</f>
        <v>United States</v>
      </c>
      <c r="I348" s="3" t="str">
        <f>_xlfn.XLOOKUP(D348, products!$A$1:$A$49, products!$B$1:$B$49, , 0)</f>
        <v>Ara</v>
      </c>
      <c r="J348" s="3" t="str">
        <f>_xlfn.XLOOKUP(D348, products!$A$1:$A$49, products!$C$1:$C$49,,0)</f>
        <v>L</v>
      </c>
      <c r="K348" s="6">
        <f>_xlfn.XLOOKUP(D348, products!$A$1:$A$49, products!$D$1:$D$49,,0)</f>
        <v>0.5</v>
      </c>
      <c r="L348" s="7">
        <f>_xlfn.XLOOKUP(D348, products!$A$1:$A$49, products!$E$1:$E$49,,0)</f>
        <v>7.77</v>
      </c>
      <c r="M348" s="7">
        <f t="shared" si="15"/>
        <v>23.31</v>
      </c>
      <c r="N348" s="3" t="str">
        <f t="shared" si="16"/>
        <v>Arabica</v>
      </c>
      <c r="O348" s="3" t="str">
        <f t="shared" si="17"/>
        <v>Lite</v>
      </c>
    </row>
    <row r="349" spans="1:15" x14ac:dyDescent="0.3">
      <c r="A349" s="2" t="s">
        <v>2446</v>
      </c>
      <c r="B349" s="5">
        <v>44576</v>
      </c>
      <c r="C349" s="2" t="s">
        <v>2447</v>
      </c>
      <c r="D349" s="3" t="s">
        <v>6162</v>
      </c>
      <c r="E349" s="2">
        <v>3</v>
      </c>
      <c r="F349" s="2" t="str">
        <f>_xlfn.XLOOKUP(C349, 'customers'!$A$1:$A$1001, 'customers'!$B$1:$B$1001, ,0)</f>
        <v>Lewes Danes</v>
      </c>
      <c r="G349" s="2" t="str">
        <f>IF(_xlfn.XLOOKUP(C349, 'customers'!$A$1:$A$1001, 'customers'!$C$1:$C$1001, , 0)=0, "", _xlfn.XLOOKUP(C349, 'customers'!$A$1:$A$1001, 'customers'!$C$1:$C$1001, , 0))</f>
        <v>ldanes9n@umn.edu</v>
      </c>
      <c r="H349" s="2" t="str">
        <f>_xlfn.XLOOKUP(C349, 'customers'!$A$1:$A$1001, 'customers'!G348:G1348,,0)</f>
        <v>United States</v>
      </c>
      <c r="I349" s="3" t="str">
        <f>_xlfn.XLOOKUP(D349, products!$A$1:$A$49, products!$B$1:$B$49, , 0)</f>
        <v>Lib</v>
      </c>
      <c r="J349" s="3" t="str">
        <f>_xlfn.XLOOKUP(D349, products!$A$1:$A$49, products!$C$1:$C$49,,0)</f>
        <v>M</v>
      </c>
      <c r="K349" s="6">
        <f>_xlfn.XLOOKUP(D349, products!$A$1:$A$49, products!$D$1:$D$49,,0)</f>
        <v>1</v>
      </c>
      <c r="L349" s="7">
        <f>_xlfn.XLOOKUP(D349, products!$A$1:$A$49, products!$E$1:$E$49,,0)</f>
        <v>14.55</v>
      </c>
      <c r="M349" s="7">
        <f t="shared" si="15"/>
        <v>43.650000000000006</v>
      </c>
      <c r="N349" s="3" t="str">
        <f t="shared" si="16"/>
        <v>Liberica</v>
      </c>
      <c r="O349" s="3" t="str">
        <f t="shared" si="17"/>
        <v>Medium</v>
      </c>
    </row>
    <row r="350" spans="1:15" x14ac:dyDescent="0.3">
      <c r="A350" s="2" t="s">
        <v>2452</v>
      </c>
      <c r="B350" s="5">
        <v>43803</v>
      </c>
      <c r="C350" s="2" t="s">
        <v>2453</v>
      </c>
      <c r="D350" s="3" t="s">
        <v>6148</v>
      </c>
      <c r="E350" s="2">
        <v>6</v>
      </c>
      <c r="F350" s="2" t="str">
        <f>_xlfn.XLOOKUP(C350, 'customers'!$A$1:$A$1001, 'customers'!$B$1:$B$1001, ,0)</f>
        <v>Shelli Keynd</v>
      </c>
      <c r="G350" s="2" t="str">
        <f>IF(_xlfn.XLOOKUP(C350, 'customers'!$A$1:$A$1001, 'customers'!$C$1:$C$1001, , 0)=0, "", _xlfn.XLOOKUP(C350, 'customers'!$A$1:$A$1001, 'customers'!$C$1:$C$1001, , 0))</f>
        <v>skeynd9o@narod.ru</v>
      </c>
      <c r="H350" s="2" t="str">
        <f>_xlfn.XLOOKUP(C350, 'customers'!$A$1:$A$1001, 'customers'!G349:G1349,,0)</f>
        <v>United States</v>
      </c>
      <c r="I350" s="3" t="str">
        <f>_xlfn.XLOOKUP(D350, products!$A$1:$A$49, products!$B$1:$B$49, , 0)</f>
        <v>Exc</v>
      </c>
      <c r="J350" s="3" t="str">
        <f>_xlfn.XLOOKUP(D350, products!$A$1:$A$49, products!$C$1:$C$49,,0)</f>
        <v>L</v>
      </c>
      <c r="K350" s="6">
        <f>_xlfn.XLOOKUP(D350, products!$A$1:$A$49, products!$D$1:$D$49,,0)</f>
        <v>2.5</v>
      </c>
      <c r="L350" s="7">
        <f>_xlfn.XLOOKUP(D350, products!$A$1:$A$49, products!$E$1:$E$49,,0)</f>
        <v>34.154999999999994</v>
      </c>
      <c r="M350" s="7">
        <f t="shared" si="15"/>
        <v>204.92999999999995</v>
      </c>
      <c r="N350" s="3" t="str">
        <f t="shared" si="16"/>
        <v>Excelsa</v>
      </c>
      <c r="O350" s="3" t="str">
        <f t="shared" si="17"/>
        <v>Lite</v>
      </c>
    </row>
    <row r="351" spans="1:15" x14ac:dyDescent="0.3">
      <c r="A351" s="2" t="s">
        <v>2458</v>
      </c>
      <c r="B351" s="5">
        <v>44743</v>
      </c>
      <c r="C351" s="2" t="s">
        <v>2459</v>
      </c>
      <c r="D351" s="3" t="s">
        <v>6178</v>
      </c>
      <c r="E351" s="2">
        <v>4</v>
      </c>
      <c r="F351" s="2" t="str">
        <f>_xlfn.XLOOKUP(C351, 'customers'!$A$1:$A$1001, 'customers'!$B$1:$B$1001, ,0)</f>
        <v>Dell Daveridge</v>
      </c>
      <c r="G351" s="2" t="str">
        <f>IF(_xlfn.XLOOKUP(C351, 'customers'!$A$1:$A$1001, 'customers'!$C$1:$C$1001, , 0)=0, "", _xlfn.XLOOKUP(C351, 'customers'!$A$1:$A$1001, 'customers'!$C$1:$C$1001, , 0))</f>
        <v>ddaveridge9p@arstechnica.com</v>
      </c>
      <c r="H351" s="2" t="str">
        <f>_xlfn.XLOOKUP(C351, 'customers'!$A$1:$A$1001, 'customers'!G350:G1350,,0)</f>
        <v>Ireland</v>
      </c>
      <c r="I351" s="3" t="str">
        <f>_xlfn.XLOOKUP(D351, products!$A$1:$A$49, products!$B$1:$B$49, , 0)</f>
        <v>Rob</v>
      </c>
      <c r="J351" s="3" t="str">
        <f>_xlfn.XLOOKUP(D351, products!$A$1:$A$49, products!$C$1:$C$49,,0)</f>
        <v>L</v>
      </c>
      <c r="K351" s="6">
        <f>_xlfn.XLOOKUP(D351, products!$A$1:$A$49, products!$D$1:$D$49,,0)</f>
        <v>0.2</v>
      </c>
      <c r="L351" s="7">
        <f>_xlfn.XLOOKUP(D351, products!$A$1:$A$49, products!$E$1:$E$49,,0)</f>
        <v>3.5849999999999995</v>
      </c>
      <c r="M351" s="7">
        <f t="shared" si="15"/>
        <v>14.339999999999998</v>
      </c>
      <c r="N351" s="3" t="str">
        <f t="shared" si="16"/>
        <v>Robusta</v>
      </c>
      <c r="O351" s="3" t="str">
        <f t="shared" si="17"/>
        <v>Lite</v>
      </c>
    </row>
    <row r="352" spans="1:15" x14ac:dyDescent="0.3">
      <c r="A352" s="2" t="s">
        <v>2464</v>
      </c>
      <c r="B352" s="5">
        <v>43592</v>
      </c>
      <c r="C352" s="2" t="s">
        <v>2465</v>
      </c>
      <c r="D352" s="3" t="s">
        <v>6158</v>
      </c>
      <c r="E352" s="2">
        <v>4</v>
      </c>
      <c r="F352" s="2" t="str">
        <f>_xlfn.XLOOKUP(C352, 'customers'!$A$1:$A$1001, 'customers'!$B$1:$B$1001, ,0)</f>
        <v>Joshuah Awdry</v>
      </c>
      <c r="G352" s="2" t="str">
        <f>IF(_xlfn.XLOOKUP(C352, 'customers'!$A$1:$A$1001, 'customers'!$C$1:$C$1001, , 0)=0, "", _xlfn.XLOOKUP(C352, 'customers'!$A$1:$A$1001, 'customers'!$C$1:$C$1001, , 0))</f>
        <v>jawdry9q@utexas.edu</v>
      </c>
      <c r="H352" s="2" t="str">
        <f>_xlfn.XLOOKUP(C352, 'customers'!$A$1:$A$1001, 'customers'!G351:G1351,,0)</f>
        <v>United States</v>
      </c>
      <c r="I352" s="3" t="str">
        <f>_xlfn.XLOOKUP(D352, products!$A$1:$A$49, products!$B$1:$B$49, , 0)</f>
        <v>Ara</v>
      </c>
      <c r="J352" s="3" t="str">
        <f>_xlfn.XLOOKUP(D352, products!$A$1:$A$49, products!$C$1:$C$49,,0)</f>
        <v>D</v>
      </c>
      <c r="K352" s="6">
        <f>_xlfn.XLOOKUP(D352, products!$A$1:$A$49, products!$D$1:$D$49,,0)</f>
        <v>0.5</v>
      </c>
      <c r="L352" s="7">
        <f>_xlfn.XLOOKUP(D352, products!$A$1:$A$49, products!$E$1:$E$49,,0)</f>
        <v>5.97</v>
      </c>
      <c r="M352" s="7">
        <f t="shared" si="15"/>
        <v>23.88</v>
      </c>
      <c r="N352" s="3" t="str">
        <f t="shared" si="16"/>
        <v>Arabica</v>
      </c>
      <c r="O352" s="3" t="str">
        <f t="shared" si="17"/>
        <v>Dark</v>
      </c>
    </row>
    <row r="353" spans="1:15" x14ac:dyDescent="0.3">
      <c r="A353" s="2" t="s">
        <v>2470</v>
      </c>
      <c r="B353" s="5">
        <v>44066</v>
      </c>
      <c r="C353" s="2" t="s">
        <v>2471</v>
      </c>
      <c r="D353" s="3" t="s">
        <v>6155</v>
      </c>
      <c r="E353" s="2">
        <v>2</v>
      </c>
      <c r="F353" s="2" t="str">
        <f>_xlfn.XLOOKUP(C353, 'customers'!$A$1:$A$1001, 'customers'!$B$1:$B$1001, ,0)</f>
        <v>Ethel Ryles</v>
      </c>
      <c r="G353" s="2" t="str">
        <f>IF(_xlfn.XLOOKUP(C353, 'customers'!$A$1:$A$1001, 'customers'!$C$1:$C$1001, , 0)=0, "", _xlfn.XLOOKUP(C353, 'customers'!$A$1:$A$1001, 'customers'!$C$1:$C$1001, , 0))</f>
        <v>eryles9r@fastcompany.com</v>
      </c>
      <c r="H353" s="2" t="str">
        <f>_xlfn.XLOOKUP(C353, 'customers'!$A$1:$A$1001, 'customers'!G352:G1352,,0)</f>
        <v>United States</v>
      </c>
      <c r="I353" s="3" t="str">
        <f>_xlfn.XLOOKUP(D353, products!$A$1:$A$49, products!$B$1:$B$49, , 0)</f>
        <v>Ara</v>
      </c>
      <c r="J353" s="3" t="str">
        <f>_xlfn.XLOOKUP(D353, products!$A$1:$A$49, products!$C$1:$C$49,,0)</f>
        <v>M</v>
      </c>
      <c r="K353" s="6">
        <f>_xlfn.XLOOKUP(D353, products!$A$1:$A$49, products!$D$1:$D$49,,0)</f>
        <v>1</v>
      </c>
      <c r="L353" s="7">
        <f>_xlfn.XLOOKUP(D353, products!$A$1:$A$49, products!$E$1:$E$49,,0)</f>
        <v>11.25</v>
      </c>
      <c r="M353" s="7">
        <f t="shared" si="15"/>
        <v>22.5</v>
      </c>
      <c r="N353" s="3" t="str">
        <f t="shared" si="16"/>
        <v>Arabica</v>
      </c>
      <c r="O353" s="3" t="str">
        <f t="shared" si="17"/>
        <v>Medium</v>
      </c>
    </row>
    <row r="354" spans="1:15" x14ac:dyDescent="0.3">
      <c r="A354" s="2" t="s">
        <v>2476</v>
      </c>
      <c r="B354" s="5">
        <v>43984</v>
      </c>
      <c r="C354" s="2" t="s">
        <v>2331</v>
      </c>
      <c r="D354" s="3" t="s">
        <v>6144</v>
      </c>
      <c r="E354" s="2">
        <v>5</v>
      </c>
      <c r="F354" s="2" t="str">
        <f>_xlfn.XLOOKUP(C354, 'customers'!$A$1:$A$1001, 'customers'!$B$1:$B$1001, ,0)</f>
        <v>Flynn Antony</v>
      </c>
      <c r="G354" s="2" t="str">
        <f>IF(_xlfn.XLOOKUP(C354, 'customers'!$A$1:$A$1001, 'customers'!$C$1:$C$1001, , 0)=0, "", _xlfn.XLOOKUP(C354, 'customers'!$A$1:$A$1001, 'customers'!$C$1:$C$1001, , 0))</f>
        <v/>
      </c>
      <c r="H354" s="2" t="str">
        <f>_xlfn.XLOOKUP(C354, 'customers'!$A$1:$A$1001, 'customers'!G353:G1353,,0)</f>
        <v>United States</v>
      </c>
      <c r="I354" s="3" t="str">
        <f>_xlfn.XLOOKUP(D354, products!$A$1:$A$49, products!$B$1:$B$49, , 0)</f>
        <v>Exc</v>
      </c>
      <c r="J354" s="3" t="str">
        <f>_xlfn.XLOOKUP(D354, products!$A$1:$A$49, products!$C$1:$C$49,,0)</f>
        <v>D</v>
      </c>
      <c r="K354" s="6">
        <f>_xlfn.XLOOKUP(D354, products!$A$1:$A$49, products!$D$1:$D$49,,0)</f>
        <v>0.5</v>
      </c>
      <c r="L354" s="7">
        <f>_xlfn.XLOOKUP(D354, products!$A$1:$A$49, products!$E$1:$E$49,,0)</f>
        <v>7.29</v>
      </c>
      <c r="M354" s="7">
        <f t="shared" si="15"/>
        <v>36.450000000000003</v>
      </c>
      <c r="N354" s="3" t="str">
        <f t="shared" si="16"/>
        <v>Excelsa</v>
      </c>
      <c r="O354" s="3" t="str">
        <f t="shared" si="17"/>
        <v>Dark</v>
      </c>
    </row>
    <row r="355" spans="1:15" x14ac:dyDescent="0.3">
      <c r="A355" s="2" t="s">
        <v>2482</v>
      </c>
      <c r="B355" s="5">
        <v>43860</v>
      </c>
      <c r="C355" s="2" t="s">
        <v>2483</v>
      </c>
      <c r="D355" s="3" t="s">
        <v>6157</v>
      </c>
      <c r="E355" s="2">
        <v>4</v>
      </c>
      <c r="F355" s="2" t="str">
        <f>_xlfn.XLOOKUP(C355, 'customers'!$A$1:$A$1001, 'customers'!$B$1:$B$1001, ,0)</f>
        <v>Maitilde Boxill</v>
      </c>
      <c r="G355" s="2" t="str">
        <f>IF(_xlfn.XLOOKUP(C355, 'customers'!$A$1:$A$1001, 'customers'!$C$1:$C$1001, , 0)=0, "", _xlfn.XLOOKUP(C355, 'customers'!$A$1:$A$1001, 'customers'!$C$1:$C$1001, , 0))</f>
        <v/>
      </c>
      <c r="H355" s="2" t="str">
        <f>_xlfn.XLOOKUP(C355, 'customers'!$A$1:$A$1001, 'customers'!G354:G1354,,0)</f>
        <v>United States</v>
      </c>
      <c r="I355" s="3" t="str">
        <f>_xlfn.XLOOKUP(D355, products!$A$1:$A$49, products!$B$1:$B$49, , 0)</f>
        <v>Ara</v>
      </c>
      <c r="J355" s="3" t="str">
        <f>_xlfn.XLOOKUP(D355, products!$A$1:$A$49, products!$C$1:$C$49,,0)</f>
        <v>M</v>
      </c>
      <c r="K355" s="6">
        <f>_xlfn.XLOOKUP(D355, products!$A$1:$A$49, products!$D$1:$D$49,,0)</f>
        <v>0.5</v>
      </c>
      <c r="L355" s="7">
        <f>_xlfn.XLOOKUP(D355, products!$A$1:$A$49, products!$E$1:$E$49,,0)</f>
        <v>6.75</v>
      </c>
      <c r="M355" s="7">
        <f t="shared" si="15"/>
        <v>27</v>
      </c>
      <c r="N355" s="3" t="str">
        <f t="shared" si="16"/>
        <v>Arabica</v>
      </c>
      <c r="O355" s="3" t="str">
        <f t="shared" si="17"/>
        <v>Medium</v>
      </c>
    </row>
    <row r="356" spans="1:15" x14ac:dyDescent="0.3">
      <c r="A356" s="2" t="s">
        <v>2487</v>
      </c>
      <c r="B356" s="5">
        <v>43876</v>
      </c>
      <c r="C356" s="2" t="s">
        <v>2488</v>
      </c>
      <c r="D356" s="3" t="s">
        <v>6175</v>
      </c>
      <c r="E356" s="2">
        <v>6</v>
      </c>
      <c r="F356" s="2" t="str">
        <f>_xlfn.XLOOKUP(C356, 'customers'!$A$1:$A$1001, 'customers'!$B$1:$B$1001, ,0)</f>
        <v>Jodee Caldicott</v>
      </c>
      <c r="G356" s="2" t="str">
        <f>IF(_xlfn.XLOOKUP(C356, 'customers'!$A$1:$A$1001, 'customers'!$C$1:$C$1001, , 0)=0, "", _xlfn.XLOOKUP(C356, 'customers'!$A$1:$A$1001, 'customers'!$C$1:$C$1001, , 0))</f>
        <v>jcaldicott9u@usda.gov</v>
      </c>
      <c r="H356" s="2" t="str">
        <f>_xlfn.XLOOKUP(C356, 'customers'!$A$1:$A$1001, 'customers'!G355:G1355,,0)</f>
        <v>United States</v>
      </c>
      <c r="I356" s="3" t="str">
        <f>_xlfn.XLOOKUP(D356, products!$A$1:$A$49, products!$B$1:$B$49, , 0)</f>
        <v>Ara</v>
      </c>
      <c r="J356" s="3" t="str">
        <f>_xlfn.XLOOKUP(D356, products!$A$1:$A$49, products!$C$1:$C$49,,0)</f>
        <v>M</v>
      </c>
      <c r="K356" s="6">
        <f>_xlfn.XLOOKUP(D356, products!$A$1:$A$49, products!$D$1:$D$49,,0)</f>
        <v>2.5</v>
      </c>
      <c r="L356" s="7">
        <f>_xlfn.XLOOKUP(D356, products!$A$1:$A$49, products!$E$1:$E$49,,0)</f>
        <v>25.874999999999996</v>
      </c>
      <c r="M356" s="7">
        <f t="shared" si="15"/>
        <v>155.24999999999997</v>
      </c>
      <c r="N356" s="3" t="str">
        <f t="shared" si="16"/>
        <v>Arabica</v>
      </c>
      <c r="O356" s="3" t="str">
        <f t="shared" si="17"/>
        <v>Medium</v>
      </c>
    </row>
    <row r="357" spans="1:15" x14ac:dyDescent="0.3">
      <c r="A357" s="2" t="s">
        <v>2492</v>
      </c>
      <c r="B357" s="5">
        <v>44358</v>
      </c>
      <c r="C357" s="2" t="s">
        <v>2493</v>
      </c>
      <c r="D357" s="3" t="s">
        <v>6168</v>
      </c>
      <c r="E357" s="2">
        <v>5</v>
      </c>
      <c r="F357" s="2" t="str">
        <f>_xlfn.XLOOKUP(C357, 'customers'!$A$1:$A$1001, 'customers'!$B$1:$B$1001, ,0)</f>
        <v>Marianna Vedmore</v>
      </c>
      <c r="G357" s="2" t="str">
        <f>IF(_xlfn.XLOOKUP(C357, 'customers'!$A$1:$A$1001, 'customers'!$C$1:$C$1001, , 0)=0, "", _xlfn.XLOOKUP(C357, 'customers'!$A$1:$A$1001, 'customers'!$C$1:$C$1001, , 0))</f>
        <v>mvedmore9v@a8.net</v>
      </c>
      <c r="H357" s="2" t="str">
        <f>_xlfn.XLOOKUP(C357, 'customers'!$A$1:$A$1001, 'customers'!G356:G1356,,0)</f>
        <v>United States</v>
      </c>
      <c r="I357" s="3" t="str">
        <f>_xlfn.XLOOKUP(D357, products!$A$1:$A$49, products!$B$1:$B$49, , 0)</f>
        <v>Ara</v>
      </c>
      <c r="J357" s="3" t="str">
        <f>_xlfn.XLOOKUP(D357, products!$A$1:$A$49, products!$C$1:$C$49,,0)</f>
        <v>D</v>
      </c>
      <c r="K357" s="6">
        <f>_xlfn.XLOOKUP(D357, products!$A$1:$A$49, products!$D$1:$D$49,,0)</f>
        <v>2.5</v>
      </c>
      <c r="L357" s="7">
        <f>_xlfn.XLOOKUP(D357, products!$A$1:$A$49, products!$E$1:$E$49,,0)</f>
        <v>22.884999999999998</v>
      </c>
      <c r="M357" s="7">
        <f t="shared" si="15"/>
        <v>114.42499999999998</v>
      </c>
      <c r="N357" s="3" t="str">
        <f t="shared" si="16"/>
        <v>Arabica</v>
      </c>
      <c r="O357" s="3" t="str">
        <f t="shared" si="17"/>
        <v>Dark</v>
      </c>
    </row>
    <row r="358" spans="1:15" x14ac:dyDescent="0.3">
      <c r="A358" s="2" t="s">
        <v>2498</v>
      </c>
      <c r="B358" s="5">
        <v>44631</v>
      </c>
      <c r="C358" s="2" t="s">
        <v>2499</v>
      </c>
      <c r="D358" s="3" t="s">
        <v>6143</v>
      </c>
      <c r="E358" s="2">
        <v>4</v>
      </c>
      <c r="F358" s="2" t="str">
        <f>_xlfn.XLOOKUP(C358, 'customers'!$A$1:$A$1001, 'customers'!$B$1:$B$1001, ,0)</f>
        <v>Willey Romao</v>
      </c>
      <c r="G358" s="2" t="str">
        <f>IF(_xlfn.XLOOKUP(C358, 'customers'!$A$1:$A$1001, 'customers'!$C$1:$C$1001, , 0)=0, "", _xlfn.XLOOKUP(C358, 'customers'!$A$1:$A$1001, 'customers'!$C$1:$C$1001, , 0))</f>
        <v>wromao9w@chronoengine.com</v>
      </c>
      <c r="H358" s="2" t="str">
        <f>_xlfn.XLOOKUP(C358, 'customers'!$A$1:$A$1001, 'customers'!G357:G1357,,0)</f>
        <v>United Kingdom</v>
      </c>
      <c r="I358" s="3" t="str">
        <f>_xlfn.XLOOKUP(D358, products!$A$1:$A$49, products!$B$1:$B$49, , 0)</f>
        <v>Lib</v>
      </c>
      <c r="J358" s="3" t="str">
        <f>_xlfn.XLOOKUP(D358, products!$A$1:$A$49, products!$C$1:$C$49,,0)</f>
        <v>D</v>
      </c>
      <c r="K358" s="6">
        <f>_xlfn.XLOOKUP(D358, products!$A$1:$A$49, products!$D$1:$D$49,,0)</f>
        <v>1</v>
      </c>
      <c r="L358" s="7">
        <f>_xlfn.XLOOKUP(D358, products!$A$1:$A$49, products!$E$1:$E$49,,0)</f>
        <v>12.95</v>
      </c>
      <c r="M358" s="7">
        <f t="shared" si="15"/>
        <v>51.8</v>
      </c>
      <c r="N358" s="3" t="str">
        <f t="shared" si="16"/>
        <v>Liberica</v>
      </c>
      <c r="O358" s="3" t="str">
        <f t="shared" si="17"/>
        <v>Dark</v>
      </c>
    </row>
    <row r="359" spans="1:15" x14ac:dyDescent="0.3">
      <c r="A359" s="2" t="s">
        <v>2504</v>
      </c>
      <c r="B359" s="5">
        <v>44448</v>
      </c>
      <c r="C359" s="2" t="s">
        <v>2505</v>
      </c>
      <c r="D359" s="3" t="s">
        <v>6175</v>
      </c>
      <c r="E359" s="2">
        <v>6</v>
      </c>
      <c r="F359" s="2" t="str">
        <f>_xlfn.XLOOKUP(C359, 'customers'!$A$1:$A$1001, 'customers'!$B$1:$B$1001, ,0)</f>
        <v>Enriqueta Ixor</v>
      </c>
      <c r="G359" s="2" t="str">
        <f>IF(_xlfn.XLOOKUP(C359, 'customers'!$A$1:$A$1001, 'customers'!$C$1:$C$1001, , 0)=0, "", _xlfn.XLOOKUP(C359, 'customers'!$A$1:$A$1001, 'customers'!$C$1:$C$1001, , 0))</f>
        <v/>
      </c>
      <c r="H359" s="2" t="str">
        <f>_xlfn.XLOOKUP(C359, 'customers'!$A$1:$A$1001, 'customers'!G358:G1358,,0)</f>
        <v>Ireland</v>
      </c>
      <c r="I359" s="3" t="str">
        <f>_xlfn.XLOOKUP(D359, products!$A$1:$A$49, products!$B$1:$B$49, , 0)</f>
        <v>Ara</v>
      </c>
      <c r="J359" s="3" t="str">
        <f>_xlfn.XLOOKUP(D359, products!$A$1:$A$49, products!$C$1:$C$49,,0)</f>
        <v>M</v>
      </c>
      <c r="K359" s="6">
        <f>_xlfn.XLOOKUP(D359, products!$A$1:$A$49, products!$D$1:$D$49,,0)</f>
        <v>2.5</v>
      </c>
      <c r="L359" s="7">
        <f>_xlfn.XLOOKUP(D359, products!$A$1:$A$49, products!$E$1:$E$49,,0)</f>
        <v>25.874999999999996</v>
      </c>
      <c r="M359" s="7">
        <f t="shared" si="15"/>
        <v>155.24999999999997</v>
      </c>
      <c r="N359" s="3" t="str">
        <f t="shared" si="16"/>
        <v>Arabica</v>
      </c>
      <c r="O359" s="3" t="str">
        <f t="shared" si="17"/>
        <v>Medium</v>
      </c>
    </row>
    <row r="360" spans="1:15" x14ac:dyDescent="0.3">
      <c r="A360" s="2" t="s">
        <v>2509</v>
      </c>
      <c r="B360" s="5">
        <v>43599</v>
      </c>
      <c r="C360" s="2" t="s">
        <v>2510</v>
      </c>
      <c r="D360" s="3" t="s">
        <v>6182</v>
      </c>
      <c r="E360" s="2">
        <v>1</v>
      </c>
      <c r="F360" s="2" t="str">
        <f>_xlfn.XLOOKUP(C360, 'customers'!$A$1:$A$1001, 'customers'!$B$1:$B$1001, ,0)</f>
        <v>Tomasina Cotmore</v>
      </c>
      <c r="G360" s="2" t="str">
        <f>IF(_xlfn.XLOOKUP(C360, 'customers'!$A$1:$A$1001, 'customers'!$C$1:$C$1001, , 0)=0, "", _xlfn.XLOOKUP(C360, 'customers'!$A$1:$A$1001, 'customers'!$C$1:$C$1001, , 0))</f>
        <v>tcotmore9y@amazonaws.com</v>
      </c>
      <c r="H360" s="2" t="str">
        <f>_xlfn.XLOOKUP(C360, 'customers'!$A$1:$A$1001, 'customers'!G359:G1359,,0)</f>
        <v>Ireland</v>
      </c>
      <c r="I360" s="3" t="str">
        <f>_xlfn.XLOOKUP(D360, products!$A$1:$A$49, products!$B$1:$B$49, , 0)</f>
        <v>Ara</v>
      </c>
      <c r="J360" s="3" t="str">
        <f>_xlfn.XLOOKUP(D360, products!$A$1:$A$49, products!$C$1:$C$49,,0)</f>
        <v>L</v>
      </c>
      <c r="K360" s="6">
        <f>_xlfn.XLOOKUP(D360, products!$A$1:$A$49, products!$D$1:$D$49,,0)</f>
        <v>2.5</v>
      </c>
      <c r="L360" s="7">
        <f>_xlfn.XLOOKUP(D360, products!$A$1:$A$49, products!$E$1:$E$49,,0)</f>
        <v>29.784999999999997</v>
      </c>
      <c r="M360" s="7">
        <f t="shared" si="15"/>
        <v>29.784999999999997</v>
      </c>
      <c r="N360" s="3" t="str">
        <f t="shared" si="16"/>
        <v>Arabica</v>
      </c>
      <c r="O360" s="3" t="str">
        <f t="shared" si="17"/>
        <v>Lite</v>
      </c>
    </row>
    <row r="361" spans="1:15" x14ac:dyDescent="0.3">
      <c r="A361" s="2" t="s">
        <v>2515</v>
      </c>
      <c r="B361" s="5">
        <v>43563</v>
      </c>
      <c r="C361" s="2" t="s">
        <v>2516</v>
      </c>
      <c r="D361" s="3" t="s">
        <v>6178</v>
      </c>
      <c r="E361" s="2">
        <v>6</v>
      </c>
      <c r="F361" s="2" t="str">
        <f>_xlfn.XLOOKUP(C361, 'customers'!$A$1:$A$1001, 'customers'!$B$1:$B$1001, ,0)</f>
        <v>Yuma Skipsey</v>
      </c>
      <c r="G361" s="2" t="str">
        <f>IF(_xlfn.XLOOKUP(C361, 'customers'!$A$1:$A$1001, 'customers'!$C$1:$C$1001, , 0)=0, "", _xlfn.XLOOKUP(C361, 'customers'!$A$1:$A$1001, 'customers'!$C$1:$C$1001, , 0))</f>
        <v>yskipsey9z@spotify.com</v>
      </c>
      <c r="H361" s="2" t="str">
        <f>_xlfn.XLOOKUP(C361, 'customers'!$A$1:$A$1001, 'customers'!G360:G1360,,0)</f>
        <v>United States</v>
      </c>
      <c r="I361" s="3" t="str">
        <f>_xlfn.XLOOKUP(D361, products!$A$1:$A$49, products!$B$1:$B$49, , 0)</f>
        <v>Rob</v>
      </c>
      <c r="J361" s="3" t="str">
        <f>_xlfn.XLOOKUP(D361, products!$A$1:$A$49, products!$C$1:$C$49,,0)</f>
        <v>L</v>
      </c>
      <c r="K361" s="6">
        <f>_xlfn.XLOOKUP(D361, products!$A$1:$A$49, products!$D$1:$D$49,,0)</f>
        <v>0.2</v>
      </c>
      <c r="L361" s="7">
        <f>_xlfn.XLOOKUP(D361, products!$A$1:$A$49, products!$E$1:$E$49,,0)</f>
        <v>3.5849999999999995</v>
      </c>
      <c r="M361" s="7">
        <f t="shared" si="15"/>
        <v>21.509999999999998</v>
      </c>
      <c r="N361" s="3" t="str">
        <f t="shared" si="16"/>
        <v>Robusta</v>
      </c>
      <c r="O361" s="3" t="str">
        <f t="shared" si="17"/>
        <v>Lite</v>
      </c>
    </row>
    <row r="362" spans="1:15" x14ac:dyDescent="0.3">
      <c r="A362" s="2" t="s">
        <v>2521</v>
      </c>
      <c r="B362" s="5">
        <v>44058</v>
      </c>
      <c r="C362" s="2" t="s">
        <v>2522</v>
      </c>
      <c r="D362" s="3" t="s">
        <v>6149</v>
      </c>
      <c r="E362" s="2">
        <v>2</v>
      </c>
      <c r="F362" s="2" t="str">
        <f>_xlfn.XLOOKUP(C362, 'customers'!$A$1:$A$1001, 'customers'!$B$1:$B$1001, ,0)</f>
        <v>Nicko Corps</v>
      </c>
      <c r="G362" s="2" t="str">
        <f>IF(_xlfn.XLOOKUP(C362, 'customers'!$A$1:$A$1001, 'customers'!$C$1:$C$1001, , 0)=0, "", _xlfn.XLOOKUP(C362, 'customers'!$A$1:$A$1001, 'customers'!$C$1:$C$1001, , 0))</f>
        <v>ncorpsa0@gmpg.org</v>
      </c>
      <c r="H362" s="2" t="str">
        <f>_xlfn.XLOOKUP(C362, 'customers'!$A$1:$A$1001, 'customers'!G361:G1361,,0)</f>
        <v>United States</v>
      </c>
      <c r="I362" s="3" t="str">
        <f>_xlfn.XLOOKUP(D362, products!$A$1:$A$49, products!$B$1:$B$49, , 0)</f>
        <v>Rob</v>
      </c>
      <c r="J362" s="3" t="str">
        <f>_xlfn.XLOOKUP(D362, products!$A$1:$A$49, products!$C$1:$C$49,,0)</f>
        <v>D</v>
      </c>
      <c r="K362" s="6">
        <f>_xlfn.XLOOKUP(D362, products!$A$1:$A$49, products!$D$1:$D$49,,0)</f>
        <v>2.5</v>
      </c>
      <c r="L362" s="7">
        <f>_xlfn.XLOOKUP(D362, products!$A$1:$A$49, products!$E$1:$E$49,,0)</f>
        <v>20.584999999999997</v>
      </c>
      <c r="M362" s="7">
        <f t="shared" si="15"/>
        <v>41.169999999999995</v>
      </c>
      <c r="N362" s="3" t="str">
        <f t="shared" si="16"/>
        <v>Robusta</v>
      </c>
      <c r="O362" s="3" t="str">
        <f t="shared" si="17"/>
        <v>Dark</v>
      </c>
    </row>
    <row r="363" spans="1:15" x14ac:dyDescent="0.3">
      <c r="A363" s="2" t="s">
        <v>2521</v>
      </c>
      <c r="B363" s="5">
        <v>44058</v>
      </c>
      <c r="C363" s="2" t="s">
        <v>2522</v>
      </c>
      <c r="D363" s="3" t="s">
        <v>6146</v>
      </c>
      <c r="E363" s="2">
        <v>1</v>
      </c>
      <c r="F363" s="2" t="str">
        <f>_xlfn.XLOOKUP(C363, 'customers'!$A$1:$A$1001, 'customers'!$B$1:$B$1001, ,0)</f>
        <v>Nicko Corps</v>
      </c>
      <c r="G363" s="2" t="str">
        <f>IF(_xlfn.XLOOKUP(C363, 'customers'!$A$1:$A$1001, 'customers'!$C$1:$C$1001, , 0)=0, "", _xlfn.XLOOKUP(C363, 'customers'!$A$1:$A$1001, 'customers'!$C$1:$C$1001, , 0))</f>
        <v>ncorpsa0@gmpg.org</v>
      </c>
      <c r="H363" s="2" t="str">
        <f>_xlfn.XLOOKUP(C363, 'customers'!$A$1:$A$1001, 'customers'!G362:G1362,,0)</f>
        <v>United States</v>
      </c>
      <c r="I363" s="3" t="str">
        <f>_xlfn.XLOOKUP(D363, products!$A$1:$A$49, products!$B$1:$B$49, , 0)</f>
        <v>Rob</v>
      </c>
      <c r="J363" s="3" t="str">
        <f>_xlfn.XLOOKUP(D363, products!$A$1:$A$49, products!$C$1:$C$49,,0)</f>
        <v>M</v>
      </c>
      <c r="K363" s="6">
        <f>_xlfn.XLOOKUP(D363, products!$A$1:$A$49, products!$D$1:$D$49,,0)</f>
        <v>0.5</v>
      </c>
      <c r="L363" s="7">
        <f>_xlfn.XLOOKUP(D363, products!$A$1:$A$49, products!$E$1:$E$49,,0)</f>
        <v>5.97</v>
      </c>
      <c r="M363" s="7">
        <f t="shared" si="15"/>
        <v>5.97</v>
      </c>
      <c r="N363" s="3" t="str">
        <f t="shared" si="16"/>
        <v>Robusta</v>
      </c>
      <c r="O363" s="3" t="str">
        <f t="shared" si="17"/>
        <v>Medium</v>
      </c>
    </row>
    <row r="364" spans="1:15" x14ac:dyDescent="0.3">
      <c r="A364" s="2" t="s">
        <v>2532</v>
      </c>
      <c r="B364" s="5">
        <v>44686</v>
      </c>
      <c r="C364" s="2" t="s">
        <v>2533</v>
      </c>
      <c r="D364" s="3" t="s">
        <v>6171</v>
      </c>
      <c r="E364" s="2">
        <v>5</v>
      </c>
      <c r="F364" s="2" t="str">
        <f>_xlfn.XLOOKUP(C364, 'customers'!$A$1:$A$1001, 'customers'!$B$1:$B$1001, ,0)</f>
        <v>Feliks Babber</v>
      </c>
      <c r="G364" s="2" t="str">
        <f>IF(_xlfn.XLOOKUP(C364, 'customers'!$A$1:$A$1001, 'customers'!$C$1:$C$1001, , 0)=0, "", _xlfn.XLOOKUP(C364, 'customers'!$A$1:$A$1001, 'customers'!$C$1:$C$1001, , 0))</f>
        <v>fbabbera2@stanford.edu</v>
      </c>
      <c r="H364" s="2" t="str">
        <f>_xlfn.XLOOKUP(C364, 'customers'!$A$1:$A$1001, 'customers'!G363:G1363,,0)</f>
        <v>United States</v>
      </c>
      <c r="I364" s="3" t="str">
        <f>_xlfn.XLOOKUP(D364, products!$A$1:$A$49, products!$B$1:$B$49, , 0)</f>
        <v>Exc</v>
      </c>
      <c r="J364" s="3" t="str">
        <f>_xlfn.XLOOKUP(D364, products!$A$1:$A$49, products!$C$1:$C$49,,0)</f>
        <v>L</v>
      </c>
      <c r="K364" s="6">
        <f>_xlfn.XLOOKUP(D364, products!$A$1:$A$49, products!$D$1:$D$49,,0)</f>
        <v>1</v>
      </c>
      <c r="L364" s="7">
        <f>_xlfn.XLOOKUP(D364, products!$A$1:$A$49, products!$E$1:$E$49,,0)</f>
        <v>14.85</v>
      </c>
      <c r="M364" s="7">
        <f t="shared" si="15"/>
        <v>74.25</v>
      </c>
      <c r="N364" s="3" t="str">
        <f t="shared" si="16"/>
        <v>Excelsa</v>
      </c>
      <c r="O364" s="3" t="str">
        <f t="shared" si="17"/>
        <v>Lite</v>
      </c>
    </row>
    <row r="365" spans="1:15" x14ac:dyDescent="0.3">
      <c r="A365" s="2" t="s">
        <v>2538</v>
      </c>
      <c r="B365" s="5">
        <v>44282</v>
      </c>
      <c r="C365" s="2" t="s">
        <v>2539</v>
      </c>
      <c r="D365" s="3" t="s">
        <v>6162</v>
      </c>
      <c r="E365" s="2">
        <v>6</v>
      </c>
      <c r="F365" s="2" t="str">
        <f>_xlfn.XLOOKUP(C365, 'customers'!$A$1:$A$1001, 'customers'!$B$1:$B$1001, ,0)</f>
        <v>Kaja Loxton</v>
      </c>
      <c r="G365" s="2" t="str">
        <f>IF(_xlfn.XLOOKUP(C365, 'customers'!$A$1:$A$1001, 'customers'!$C$1:$C$1001, , 0)=0, "", _xlfn.XLOOKUP(C365, 'customers'!$A$1:$A$1001, 'customers'!$C$1:$C$1001, , 0))</f>
        <v>kloxtona3@opensource.org</v>
      </c>
      <c r="H365" s="2" t="str">
        <f>_xlfn.XLOOKUP(C365, 'customers'!$A$1:$A$1001, 'customers'!G364:G1364,,0)</f>
        <v>United States</v>
      </c>
      <c r="I365" s="3" t="str">
        <f>_xlfn.XLOOKUP(D365, products!$A$1:$A$49, products!$B$1:$B$49, , 0)</f>
        <v>Lib</v>
      </c>
      <c r="J365" s="3" t="str">
        <f>_xlfn.XLOOKUP(D365, products!$A$1:$A$49, products!$C$1:$C$49,,0)</f>
        <v>M</v>
      </c>
      <c r="K365" s="6">
        <f>_xlfn.XLOOKUP(D365, products!$A$1:$A$49, products!$D$1:$D$49,,0)</f>
        <v>1</v>
      </c>
      <c r="L365" s="7">
        <f>_xlfn.XLOOKUP(D365, products!$A$1:$A$49, products!$E$1:$E$49,,0)</f>
        <v>14.55</v>
      </c>
      <c r="M365" s="7">
        <f t="shared" si="15"/>
        <v>87.300000000000011</v>
      </c>
      <c r="N365" s="3" t="str">
        <f t="shared" si="16"/>
        <v>Liberica</v>
      </c>
      <c r="O365" s="3" t="str">
        <f t="shared" si="17"/>
        <v>Medium</v>
      </c>
    </row>
    <row r="366" spans="1:15" x14ac:dyDescent="0.3">
      <c r="A366" s="2" t="s">
        <v>2543</v>
      </c>
      <c r="B366" s="5">
        <v>43582</v>
      </c>
      <c r="C366" s="2" t="s">
        <v>2544</v>
      </c>
      <c r="D366" s="3" t="s">
        <v>6183</v>
      </c>
      <c r="E366" s="2">
        <v>6</v>
      </c>
      <c r="F366" s="2" t="str">
        <f>_xlfn.XLOOKUP(C366, 'customers'!$A$1:$A$1001, 'customers'!$B$1:$B$1001, ,0)</f>
        <v>Parker Tofful</v>
      </c>
      <c r="G366" s="2" t="str">
        <f>IF(_xlfn.XLOOKUP(C366, 'customers'!$A$1:$A$1001, 'customers'!$C$1:$C$1001, , 0)=0, "", _xlfn.XLOOKUP(C366, 'customers'!$A$1:$A$1001, 'customers'!$C$1:$C$1001, , 0))</f>
        <v>ptoffula4@posterous.com</v>
      </c>
      <c r="H366" s="2" t="str">
        <f>_xlfn.XLOOKUP(C366, 'customers'!$A$1:$A$1001, 'customers'!G365:G1365,,0)</f>
        <v>United States</v>
      </c>
      <c r="I366" s="3" t="str">
        <f>_xlfn.XLOOKUP(D366, products!$A$1:$A$49, products!$B$1:$B$49, , 0)</f>
        <v>Exc</v>
      </c>
      <c r="J366" s="3" t="str">
        <f>_xlfn.XLOOKUP(D366, products!$A$1:$A$49, products!$C$1:$C$49,,0)</f>
        <v>D</v>
      </c>
      <c r="K366" s="6">
        <f>_xlfn.XLOOKUP(D366, products!$A$1:$A$49, products!$D$1:$D$49,,0)</f>
        <v>1</v>
      </c>
      <c r="L366" s="7">
        <f>_xlfn.XLOOKUP(D366, products!$A$1:$A$49, products!$E$1:$E$49,,0)</f>
        <v>12.15</v>
      </c>
      <c r="M366" s="7">
        <f t="shared" si="15"/>
        <v>72.900000000000006</v>
      </c>
      <c r="N366" s="3" t="str">
        <f t="shared" si="16"/>
        <v>Excelsa</v>
      </c>
      <c r="O366" s="3" t="str">
        <f t="shared" si="17"/>
        <v>Dark</v>
      </c>
    </row>
    <row r="367" spans="1:15" x14ac:dyDescent="0.3">
      <c r="A367" s="2" t="s">
        <v>2549</v>
      </c>
      <c r="B367" s="5">
        <v>44464</v>
      </c>
      <c r="C367" s="2" t="s">
        <v>2550</v>
      </c>
      <c r="D367" s="3" t="s">
        <v>6169</v>
      </c>
      <c r="E367" s="2">
        <v>1</v>
      </c>
      <c r="F367" s="2" t="str">
        <f>_xlfn.XLOOKUP(C367, 'customers'!$A$1:$A$1001, 'customers'!$B$1:$B$1001, ,0)</f>
        <v>Casi Gwinnett</v>
      </c>
      <c r="G367" s="2" t="str">
        <f>IF(_xlfn.XLOOKUP(C367, 'customers'!$A$1:$A$1001, 'customers'!$C$1:$C$1001, , 0)=0, "", _xlfn.XLOOKUP(C367, 'customers'!$A$1:$A$1001, 'customers'!$C$1:$C$1001, , 0))</f>
        <v>cgwinnetta5@behance.net</v>
      </c>
      <c r="H367" s="2" t="str">
        <f>_xlfn.XLOOKUP(C367, 'customers'!$A$1:$A$1001, 'customers'!G366:G1366,,0)</f>
        <v>United States</v>
      </c>
      <c r="I367" s="3" t="str">
        <f>_xlfn.XLOOKUP(D367, products!$A$1:$A$49, products!$B$1:$B$49, , 0)</f>
        <v>Lib</v>
      </c>
      <c r="J367" s="3" t="str">
        <f>_xlfn.XLOOKUP(D367, products!$A$1:$A$49, products!$C$1:$C$49,,0)</f>
        <v>D</v>
      </c>
      <c r="K367" s="6">
        <f>_xlfn.XLOOKUP(D367, products!$A$1:$A$49, products!$D$1:$D$49,,0)</f>
        <v>0.5</v>
      </c>
      <c r="L367" s="7">
        <f>_xlfn.XLOOKUP(D367, products!$A$1:$A$49, products!$E$1:$E$49,,0)</f>
        <v>7.77</v>
      </c>
      <c r="M367" s="7">
        <f t="shared" si="15"/>
        <v>7.77</v>
      </c>
      <c r="N367" s="3" t="str">
        <f t="shared" si="16"/>
        <v>Liberica</v>
      </c>
      <c r="O367" s="3" t="str">
        <f t="shared" si="17"/>
        <v>Dark</v>
      </c>
    </row>
    <row r="368" spans="1:15" x14ac:dyDescent="0.3">
      <c r="A368" s="2" t="s">
        <v>2554</v>
      </c>
      <c r="B368" s="5">
        <v>43874</v>
      </c>
      <c r="C368" s="2" t="s">
        <v>2555</v>
      </c>
      <c r="D368" s="3" t="s">
        <v>6144</v>
      </c>
      <c r="E368" s="2">
        <v>6</v>
      </c>
      <c r="F368" s="2" t="str">
        <f>_xlfn.XLOOKUP(C368, 'customers'!$A$1:$A$1001, 'customers'!$B$1:$B$1001, ,0)</f>
        <v>Saree Ellesworth</v>
      </c>
      <c r="G368" s="2" t="str">
        <f>IF(_xlfn.XLOOKUP(C368, 'customers'!$A$1:$A$1001, 'customers'!$C$1:$C$1001, , 0)=0, "", _xlfn.XLOOKUP(C368, 'customers'!$A$1:$A$1001, 'customers'!$C$1:$C$1001, , 0))</f>
        <v/>
      </c>
      <c r="H368" s="2" t="str">
        <f>_xlfn.XLOOKUP(C368, 'customers'!$A$1:$A$1001, 'customers'!G367:G1367,,0)</f>
        <v>United States</v>
      </c>
      <c r="I368" s="3" t="str">
        <f>_xlfn.XLOOKUP(D368, products!$A$1:$A$49, products!$B$1:$B$49, , 0)</f>
        <v>Exc</v>
      </c>
      <c r="J368" s="3" t="str">
        <f>_xlfn.XLOOKUP(D368, products!$A$1:$A$49, products!$C$1:$C$49,,0)</f>
        <v>D</v>
      </c>
      <c r="K368" s="6">
        <f>_xlfn.XLOOKUP(D368, products!$A$1:$A$49, products!$D$1:$D$49,,0)</f>
        <v>0.5</v>
      </c>
      <c r="L368" s="7">
        <f>_xlfn.XLOOKUP(D368, products!$A$1:$A$49, products!$E$1:$E$49,,0)</f>
        <v>7.29</v>
      </c>
      <c r="M368" s="7">
        <f t="shared" si="15"/>
        <v>43.74</v>
      </c>
      <c r="N368" s="3" t="str">
        <f t="shared" si="16"/>
        <v>Excelsa</v>
      </c>
      <c r="O368" s="3" t="str">
        <f t="shared" si="17"/>
        <v>Dark</v>
      </c>
    </row>
    <row r="369" spans="1:15" x14ac:dyDescent="0.3">
      <c r="A369" s="2" t="s">
        <v>2559</v>
      </c>
      <c r="B369" s="5">
        <v>44393</v>
      </c>
      <c r="C369" s="2" t="s">
        <v>2560</v>
      </c>
      <c r="D369" s="3" t="s">
        <v>6159</v>
      </c>
      <c r="E369" s="2">
        <v>2</v>
      </c>
      <c r="F369" s="2" t="str">
        <f>_xlfn.XLOOKUP(C369, 'customers'!$A$1:$A$1001, 'customers'!$B$1:$B$1001, ,0)</f>
        <v>Silvio Iorizzi</v>
      </c>
      <c r="G369" s="2" t="str">
        <f>IF(_xlfn.XLOOKUP(C369, 'customers'!$A$1:$A$1001, 'customers'!$C$1:$C$1001, , 0)=0, "", _xlfn.XLOOKUP(C369, 'customers'!$A$1:$A$1001, 'customers'!$C$1:$C$1001, , 0))</f>
        <v/>
      </c>
      <c r="H369" s="2" t="str">
        <f>_xlfn.XLOOKUP(C369, 'customers'!$A$1:$A$1001, 'customers'!G368:G1368,,0)</f>
        <v>United States</v>
      </c>
      <c r="I369" s="3" t="str">
        <f>_xlfn.XLOOKUP(D369, products!$A$1:$A$49, products!$B$1:$B$49, , 0)</f>
        <v>Lib</v>
      </c>
      <c r="J369" s="3" t="str">
        <f>_xlfn.XLOOKUP(D369, products!$A$1:$A$49, products!$C$1:$C$49,,0)</f>
        <v>M</v>
      </c>
      <c r="K369" s="6">
        <f>_xlfn.XLOOKUP(D369, products!$A$1:$A$49, products!$D$1:$D$49,,0)</f>
        <v>0.2</v>
      </c>
      <c r="L369" s="7">
        <f>_xlfn.XLOOKUP(D369, products!$A$1:$A$49, products!$E$1:$E$49,,0)</f>
        <v>4.3650000000000002</v>
      </c>
      <c r="M369" s="7">
        <f t="shared" si="15"/>
        <v>8.73</v>
      </c>
      <c r="N369" s="3" t="str">
        <f t="shared" si="16"/>
        <v>Liberica</v>
      </c>
      <c r="O369" s="3" t="str">
        <f t="shared" si="17"/>
        <v>Medium</v>
      </c>
    </row>
    <row r="370" spans="1:15" x14ac:dyDescent="0.3">
      <c r="A370" s="2" t="s">
        <v>2563</v>
      </c>
      <c r="B370" s="5">
        <v>44692</v>
      </c>
      <c r="C370" s="2" t="s">
        <v>2564</v>
      </c>
      <c r="D370" s="3" t="s">
        <v>6166</v>
      </c>
      <c r="E370" s="2">
        <v>2</v>
      </c>
      <c r="F370" s="2" t="str">
        <f>_xlfn.XLOOKUP(C370, 'customers'!$A$1:$A$1001, 'customers'!$B$1:$B$1001, ,0)</f>
        <v>Leesa Flaonier</v>
      </c>
      <c r="G370" s="2" t="str">
        <f>IF(_xlfn.XLOOKUP(C370, 'customers'!$A$1:$A$1001, 'customers'!$C$1:$C$1001, , 0)=0, "", _xlfn.XLOOKUP(C370, 'customers'!$A$1:$A$1001, 'customers'!$C$1:$C$1001, , 0))</f>
        <v>lflaoniera8@wordpress.org</v>
      </c>
      <c r="H370" s="2" t="str">
        <f>_xlfn.XLOOKUP(C370, 'customers'!$A$1:$A$1001, 'customers'!G369:G1369,,0)</f>
        <v>Ireland</v>
      </c>
      <c r="I370" s="3" t="str">
        <f>_xlfn.XLOOKUP(D370, products!$A$1:$A$49, products!$B$1:$B$49, , 0)</f>
        <v>Exc</v>
      </c>
      <c r="J370" s="3" t="str">
        <f>_xlfn.XLOOKUP(D370, products!$A$1:$A$49, products!$C$1:$C$49,,0)</f>
        <v>M</v>
      </c>
      <c r="K370" s="6">
        <f>_xlfn.XLOOKUP(D370, products!$A$1:$A$49, products!$D$1:$D$49,,0)</f>
        <v>2.5</v>
      </c>
      <c r="L370" s="7">
        <f>_xlfn.XLOOKUP(D370, products!$A$1:$A$49, products!$E$1:$E$49,,0)</f>
        <v>31.624999999999996</v>
      </c>
      <c r="M370" s="7">
        <f t="shared" si="15"/>
        <v>63.249999999999993</v>
      </c>
      <c r="N370" s="3" t="str">
        <f t="shared" si="16"/>
        <v>Excelsa</v>
      </c>
      <c r="O370" s="3" t="str">
        <f t="shared" si="17"/>
        <v>Medium</v>
      </c>
    </row>
    <row r="371" spans="1:15" x14ac:dyDescent="0.3">
      <c r="A371" s="2" t="s">
        <v>2569</v>
      </c>
      <c r="B371" s="5">
        <v>43500</v>
      </c>
      <c r="C371" s="2" t="s">
        <v>2570</v>
      </c>
      <c r="D371" s="3" t="s">
        <v>6176</v>
      </c>
      <c r="E371" s="2">
        <v>1</v>
      </c>
      <c r="F371" s="2" t="str">
        <f>_xlfn.XLOOKUP(C371, 'customers'!$A$1:$A$1001, 'customers'!$B$1:$B$1001, ,0)</f>
        <v>Abba Pummell</v>
      </c>
      <c r="G371" s="2" t="str">
        <f>IF(_xlfn.XLOOKUP(C371, 'customers'!$A$1:$A$1001, 'customers'!$C$1:$C$1001, , 0)=0, "", _xlfn.XLOOKUP(C371, 'customers'!$A$1:$A$1001, 'customers'!$C$1:$C$1001, , 0))</f>
        <v/>
      </c>
      <c r="H371" s="2" t="str">
        <f>_xlfn.XLOOKUP(C371, 'customers'!$A$1:$A$1001, 'customers'!G370:G1370,,0)</f>
        <v>United Kingdom</v>
      </c>
      <c r="I371" s="3" t="str">
        <f>_xlfn.XLOOKUP(D371, products!$A$1:$A$49, products!$B$1:$B$49, , 0)</f>
        <v>Exc</v>
      </c>
      <c r="J371" s="3" t="str">
        <f>_xlfn.XLOOKUP(D371, products!$A$1:$A$49, products!$C$1:$C$49,,0)</f>
        <v>L</v>
      </c>
      <c r="K371" s="6">
        <f>_xlfn.XLOOKUP(D371, products!$A$1:$A$49, products!$D$1:$D$49,,0)</f>
        <v>0.5</v>
      </c>
      <c r="L371" s="7">
        <f>_xlfn.XLOOKUP(D371, products!$A$1:$A$49, products!$E$1:$E$49,,0)</f>
        <v>8.91</v>
      </c>
      <c r="M371" s="7">
        <f t="shared" si="15"/>
        <v>8.91</v>
      </c>
      <c r="N371" s="3" t="str">
        <f t="shared" si="16"/>
        <v>Excelsa</v>
      </c>
      <c r="O371" s="3" t="str">
        <f t="shared" si="17"/>
        <v>Lite</v>
      </c>
    </row>
    <row r="372" spans="1:15" x14ac:dyDescent="0.3">
      <c r="A372" s="2" t="s">
        <v>2573</v>
      </c>
      <c r="B372" s="5">
        <v>43501</v>
      </c>
      <c r="C372" s="2" t="s">
        <v>2574</v>
      </c>
      <c r="D372" s="3" t="s">
        <v>6183</v>
      </c>
      <c r="E372" s="2">
        <v>2</v>
      </c>
      <c r="F372" s="2" t="str">
        <f>_xlfn.XLOOKUP(C372, 'customers'!$A$1:$A$1001, 'customers'!$B$1:$B$1001, ,0)</f>
        <v>Corinna Catcheside</v>
      </c>
      <c r="G372" s="2" t="str">
        <f>IF(_xlfn.XLOOKUP(C372, 'customers'!$A$1:$A$1001, 'customers'!$C$1:$C$1001, , 0)=0, "", _xlfn.XLOOKUP(C372, 'customers'!$A$1:$A$1001, 'customers'!$C$1:$C$1001, , 0))</f>
        <v>ccatchesideaa@macromedia.com</v>
      </c>
      <c r="H372" s="2" t="str">
        <f>_xlfn.XLOOKUP(C372, 'customers'!$A$1:$A$1001, 'customers'!G371:G1371,,0)</f>
        <v>Ireland</v>
      </c>
      <c r="I372" s="3" t="str">
        <f>_xlfn.XLOOKUP(D372, products!$A$1:$A$49, products!$B$1:$B$49, , 0)</f>
        <v>Exc</v>
      </c>
      <c r="J372" s="3" t="str">
        <f>_xlfn.XLOOKUP(D372, products!$A$1:$A$49, products!$C$1:$C$49,,0)</f>
        <v>D</v>
      </c>
      <c r="K372" s="6">
        <f>_xlfn.XLOOKUP(D372, products!$A$1:$A$49, products!$D$1:$D$49,,0)</f>
        <v>1</v>
      </c>
      <c r="L372" s="7">
        <f>_xlfn.XLOOKUP(D372, products!$A$1:$A$49, products!$E$1:$E$49,,0)</f>
        <v>12.15</v>
      </c>
      <c r="M372" s="7">
        <f t="shared" si="15"/>
        <v>24.3</v>
      </c>
      <c r="N372" s="3" t="str">
        <f t="shared" si="16"/>
        <v>Excelsa</v>
      </c>
      <c r="O372" s="3" t="str">
        <f t="shared" si="17"/>
        <v>Dark</v>
      </c>
    </row>
    <row r="373" spans="1:15" x14ac:dyDescent="0.3">
      <c r="A373" s="2" t="s">
        <v>2579</v>
      </c>
      <c r="B373" s="5">
        <v>44705</v>
      </c>
      <c r="C373" s="2" t="s">
        <v>2580</v>
      </c>
      <c r="D373" s="3" t="s">
        <v>6180</v>
      </c>
      <c r="E373" s="2">
        <v>6</v>
      </c>
      <c r="F373" s="2" t="str">
        <f>_xlfn.XLOOKUP(C373, 'customers'!$A$1:$A$1001, 'customers'!$B$1:$B$1001, ,0)</f>
        <v>Cortney Gibbonson</v>
      </c>
      <c r="G373" s="2" t="str">
        <f>IF(_xlfn.XLOOKUP(C373, 'customers'!$A$1:$A$1001, 'customers'!$C$1:$C$1001, , 0)=0, "", _xlfn.XLOOKUP(C373, 'customers'!$A$1:$A$1001, 'customers'!$C$1:$C$1001, , 0))</f>
        <v>cgibbonsonab@accuweather.com</v>
      </c>
      <c r="H373" s="2" t="str">
        <f>_xlfn.XLOOKUP(C373, 'customers'!$A$1:$A$1001, 'customers'!G372:G1372,,0)</f>
        <v>United States</v>
      </c>
      <c r="I373" s="3" t="str">
        <f>_xlfn.XLOOKUP(D373, products!$A$1:$A$49, products!$B$1:$B$49, , 0)</f>
        <v>Ara</v>
      </c>
      <c r="J373" s="3" t="str">
        <f>_xlfn.XLOOKUP(D373, products!$A$1:$A$49, products!$C$1:$C$49,,0)</f>
        <v>L</v>
      </c>
      <c r="K373" s="6">
        <f>_xlfn.XLOOKUP(D373, products!$A$1:$A$49, products!$D$1:$D$49,,0)</f>
        <v>0.5</v>
      </c>
      <c r="L373" s="7">
        <f>_xlfn.XLOOKUP(D373, products!$A$1:$A$49, products!$E$1:$E$49,,0)</f>
        <v>7.77</v>
      </c>
      <c r="M373" s="7">
        <f t="shared" si="15"/>
        <v>46.62</v>
      </c>
      <c r="N373" s="3" t="str">
        <f t="shared" si="16"/>
        <v>Arabica</v>
      </c>
      <c r="O373" s="3" t="str">
        <f t="shared" si="17"/>
        <v>Lite</v>
      </c>
    </row>
    <row r="374" spans="1:15" x14ac:dyDescent="0.3">
      <c r="A374" s="2" t="s">
        <v>2585</v>
      </c>
      <c r="B374" s="5">
        <v>44108</v>
      </c>
      <c r="C374" s="2" t="s">
        <v>2586</v>
      </c>
      <c r="D374" s="3" t="s">
        <v>6173</v>
      </c>
      <c r="E374" s="2">
        <v>6</v>
      </c>
      <c r="F374" s="2" t="str">
        <f>_xlfn.XLOOKUP(C374, 'customers'!$A$1:$A$1001, 'customers'!$B$1:$B$1001, ,0)</f>
        <v>Terri Farra</v>
      </c>
      <c r="G374" s="2" t="str">
        <f>IF(_xlfn.XLOOKUP(C374, 'customers'!$A$1:$A$1001, 'customers'!$C$1:$C$1001, , 0)=0, "", _xlfn.XLOOKUP(C374, 'customers'!$A$1:$A$1001, 'customers'!$C$1:$C$1001, , 0))</f>
        <v>tfarraac@behance.net</v>
      </c>
      <c r="H374" s="2" t="str">
        <f>_xlfn.XLOOKUP(C374, 'customers'!$A$1:$A$1001, 'customers'!G373:G1373,,0)</f>
        <v>United States</v>
      </c>
      <c r="I374" s="3" t="str">
        <f>_xlfn.XLOOKUP(D374, products!$A$1:$A$49, products!$B$1:$B$49, , 0)</f>
        <v>Rob</v>
      </c>
      <c r="J374" s="3" t="str">
        <f>_xlfn.XLOOKUP(D374, products!$A$1:$A$49, products!$C$1:$C$49,,0)</f>
        <v>L</v>
      </c>
      <c r="K374" s="6">
        <f>_xlfn.XLOOKUP(D374, products!$A$1:$A$49, products!$D$1:$D$49,,0)</f>
        <v>0.5</v>
      </c>
      <c r="L374" s="7">
        <f>_xlfn.XLOOKUP(D374, products!$A$1:$A$49, products!$E$1:$E$49,,0)</f>
        <v>7.169999999999999</v>
      </c>
      <c r="M374" s="7">
        <f t="shared" si="15"/>
        <v>43.019999999999996</v>
      </c>
      <c r="N374" s="3" t="str">
        <f t="shared" si="16"/>
        <v>Robusta</v>
      </c>
      <c r="O374" s="3" t="str">
        <f t="shared" si="17"/>
        <v>Lite</v>
      </c>
    </row>
    <row r="375" spans="1:15" x14ac:dyDescent="0.3">
      <c r="A375" s="2" t="s">
        <v>2591</v>
      </c>
      <c r="B375" s="5">
        <v>44742</v>
      </c>
      <c r="C375" s="2" t="s">
        <v>2592</v>
      </c>
      <c r="D375" s="3" t="s">
        <v>6158</v>
      </c>
      <c r="E375" s="2">
        <v>3</v>
      </c>
      <c r="F375" s="2" t="str">
        <f>_xlfn.XLOOKUP(C375, 'customers'!$A$1:$A$1001, 'customers'!$B$1:$B$1001, ,0)</f>
        <v>Corney Curme</v>
      </c>
      <c r="G375" s="2" t="str">
        <f>IF(_xlfn.XLOOKUP(C375, 'customers'!$A$1:$A$1001, 'customers'!$C$1:$C$1001, , 0)=0, "", _xlfn.XLOOKUP(C375, 'customers'!$A$1:$A$1001, 'customers'!$C$1:$C$1001, , 0))</f>
        <v/>
      </c>
      <c r="H375" s="2" t="str">
        <f>_xlfn.XLOOKUP(C375, 'customers'!$A$1:$A$1001, 'customers'!G374:G1374,,0)</f>
        <v>Ireland</v>
      </c>
      <c r="I375" s="3" t="str">
        <f>_xlfn.XLOOKUP(D375, products!$A$1:$A$49, products!$B$1:$B$49, , 0)</f>
        <v>Ara</v>
      </c>
      <c r="J375" s="3" t="str">
        <f>_xlfn.XLOOKUP(D375, products!$A$1:$A$49, products!$C$1:$C$49,,0)</f>
        <v>D</v>
      </c>
      <c r="K375" s="6">
        <f>_xlfn.XLOOKUP(D375, products!$A$1:$A$49, products!$D$1:$D$49,,0)</f>
        <v>0.5</v>
      </c>
      <c r="L375" s="7">
        <f>_xlfn.XLOOKUP(D375, products!$A$1:$A$49, products!$E$1:$E$49,,0)</f>
        <v>5.97</v>
      </c>
      <c r="M375" s="7">
        <f t="shared" si="15"/>
        <v>17.91</v>
      </c>
      <c r="N375" s="3" t="str">
        <f t="shared" si="16"/>
        <v>Arabica</v>
      </c>
      <c r="O375" s="3" t="str">
        <f t="shared" si="17"/>
        <v>Dark</v>
      </c>
    </row>
    <row r="376" spans="1:15" x14ac:dyDescent="0.3">
      <c r="A376" s="2" t="s">
        <v>2597</v>
      </c>
      <c r="B376" s="5">
        <v>44125</v>
      </c>
      <c r="C376" s="2" t="s">
        <v>2598</v>
      </c>
      <c r="D376" s="3" t="s">
        <v>6161</v>
      </c>
      <c r="E376" s="2">
        <v>4</v>
      </c>
      <c r="F376" s="2" t="str">
        <f>_xlfn.XLOOKUP(C376, 'customers'!$A$1:$A$1001, 'customers'!$B$1:$B$1001, ,0)</f>
        <v>Gothart Bamfield</v>
      </c>
      <c r="G376" s="2" t="str">
        <f>IF(_xlfn.XLOOKUP(C376, 'customers'!$A$1:$A$1001, 'customers'!$C$1:$C$1001, , 0)=0, "", _xlfn.XLOOKUP(C376, 'customers'!$A$1:$A$1001, 'customers'!$C$1:$C$1001, , 0))</f>
        <v>gbamfieldae@yellowpages.com</v>
      </c>
      <c r="H376" s="2" t="str">
        <f>_xlfn.XLOOKUP(C376, 'customers'!$A$1:$A$1001, 'customers'!G375:G1375,,0)</f>
        <v>United States</v>
      </c>
      <c r="I376" s="3" t="str">
        <f>_xlfn.XLOOKUP(D376, products!$A$1:$A$49, products!$B$1:$B$49, , 0)</f>
        <v>Lib</v>
      </c>
      <c r="J376" s="3" t="str">
        <f>_xlfn.XLOOKUP(D376, products!$A$1:$A$49, products!$C$1:$C$49,,0)</f>
        <v>L</v>
      </c>
      <c r="K376" s="6">
        <f>_xlfn.XLOOKUP(D376, products!$A$1:$A$49, products!$D$1:$D$49,,0)</f>
        <v>0.5</v>
      </c>
      <c r="L376" s="7">
        <f>_xlfn.XLOOKUP(D376, products!$A$1:$A$49, products!$E$1:$E$49,,0)</f>
        <v>9.51</v>
      </c>
      <c r="M376" s="7">
        <f t="shared" si="15"/>
        <v>38.04</v>
      </c>
      <c r="N376" s="3" t="str">
        <f t="shared" si="16"/>
        <v>Liberica</v>
      </c>
      <c r="O376" s="3" t="str">
        <f t="shared" si="17"/>
        <v>Lite</v>
      </c>
    </row>
    <row r="377" spans="1:15" x14ac:dyDescent="0.3">
      <c r="A377" s="2" t="s">
        <v>2603</v>
      </c>
      <c r="B377" s="5">
        <v>44120</v>
      </c>
      <c r="C377" s="2" t="s">
        <v>2604</v>
      </c>
      <c r="D377" s="3" t="s">
        <v>6152</v>
      </c>
      <c r="E377" s="2">
        <v>2</v>
      </c>
      <c r="F377" s="2" t="str">
        <f>_xlfn.XLOOKUP(C377, 'customers'!$A$1:$A$1001, 'customers'!$B$1:$B$1001, ,0)</f>
        <v>Waylin Hollingdale</v>
      </c>
      <c r="G377" s="2" t="str">
        <f>IF(_xlfn.XLOOKUP(C377, 'customers'!$A$1:$A$1001, 'customers'!$C$1:$C$1001, , 0)=0, "", _xlfn.XLOOKUP(C377, 'customers'!$A$1:$A$1001, 'customers'!$C$1:$C$1001, , 0))</f>
        <v>whollingdaleaf@about.me</v>
      </c>
      <c r="H377" s="2" t="str">
        <f>_xlfn.XLOOKUP(C377, 'customers'!$A$1:$A$1001, 'customers'!G376:G1376,,0)</f>
        <v>United States</v>
      </c>
      <c r="I377" s="3" t="str">
        <f>_xlfn.XLOOKUP(D377, products!$A$1:$A$49, products!$B$1:$B$49, , 0)</f>
        <v>Ara</v>
      </c>
      <c r="J377" s="3" t="str">
        <f>_xlfn.XLOOKUP(D377, products!$A$1:$A$49, products!$C$1:$C$49,,0)</f>
        <v>M</v>
      </c>
      <c r="K377" s="6">
        <f>_xlfn.XLOOKUP(D377, products!$A$1:$A$49, products!$D$1:$D$49,,0)</f>
        <v>0.2</v>
      </c>
      <c r="L377" s="7">
        <f>_xlfn.XLOOKUP(D377, products!$A$1:$A$49, products!$E$1:$E$49,,0)</f>
        <v>3.375</v>
      </c>
      <c r="M377" s="7">
        <f t="shared" si="15"/>
        <v>6.75</v>
      </c>
      <c r="N377" s="3" t="str">
        <f t="shared" si="16"/>
        <v>Arabica</v>
      </c>
      <c r="O377" s="3" t="str">
        <f t="shared" si="17"/>
        <v>Medium</v>
      </c>
    </row>
    <row r="378" spans="1:15" x14ac:dyDescent="0.3">
      <c r="A378" s="2" t="s">
        <v>2609</v>
      </c>
      <c r="B378" s="5">
        <v>44097</v>
      </c>
      <c r="C378" s="2" t="s">
        <v>2610</v>
      </c>
      <c r="D378" s="3" t="s">
        <v>6146</v>
      </c>
      <c r="E378" s="2">
        <v>1</v>
      </c>
      <c r="F378" s="2" t="str">
        <f>_xlfn.XLOOKUP(C378, 'customers'!$A$1:$A$1001, 'customers'!$B$1:$B$1001, ,0)</f>
        <v>Judd De Leek</v>
      </c>
      <c r="G378" s="2" t="str">
        <f>IF(_xlfn.XLOOKUP(C378, 'customers'!$A$1:$A$1001, 'customers'!$C$1:$C$1001, , 0)=0, "", _xlfn.XLOOKUP(C378, 'customers'!$A$1:$A$1001, 'customers'!$C$1:$C$1001, , 0))</f>
        <v>jdeag@xrea.com</v>
      </c>
      <c r="H378" s="2" t="str">
        <f>_xlfn.XLOOKUP(C378, 'customers'!$A$1:$A$1001, 'customers'!G377:G1377,,0)</f>
        <v>United States</v>
      </c>
      <c r="I378" s="3" t="str">
        <f>_xlfn.XLOOKUP(D378, products!$A$1:$A$49, products!$B$1:$B$49, , 0)</f>
        <v>Rob</v>
      </c>
      <c r="J378" s="3" t="str">
        <f>_xlfn.XLOOKUP(D378, products!$A$1:$A$49, products!$C$1:$C$49,,0)</f>
        <v>M</v>
      </c>
      <c r="K378" s="6">
        <f>_xlfn.XLOOKUP(D378, products!$A$1:$A$49, products!$D$1:$D$49,,0)</f>
        <v>0.5</v>
      </c>
      <c r="L378" s="7">
        <f>_xlfn.XLOOKUP(D378, products!$A$1:$A$49, products!$E$1:$E$49,,0)</f>
        <v>5.97</v>
      </c>
      <c r="M378" s="7">
        <f t="shared" si="15"/>
        <v>5.97</v>
      </c>
      <c r="N378" s="3" t="str">
        <f t="shared" si="16"/>
        <v>Robusta</v>
      </c>
      <c r="O378" s="3" t="str">
        <f t="shared" si="17"/>
        <v>Medium</v>
      </c>
    </row>
    <row r="379" spans="1:15" x14ac:dyDescent="0.3">
      <c r="A379" s="2" t="s">
        <v>2615</v>
      </c>
      <c r="B379" s="5">
        <v>43532</v>
      </c>
      <c r="C379" s="2" t="s">
        <v>2616</v>
      </c>
      <c r="D379" s="3" t="s">
        <v>6163</v>
      </c>
      <c r="E379" s="2">
        <v>3</v>
      </c>
      <c r="F379" s="2" t="str">
        <f>_xlfn.XLOOKUP(C379, 'customers'!$A$1:$A$1001, 'customers'!$B$1:$B$1001, ,0)</f>
        <v>Vanya Skullet</v>
      </c>
      <c r="G379" s="2" t="str">
        <f>IF(_xlfn.XLOOKUP(C379, 'customers'!$A$1:$A$1001, 'customers'!$C$1:$C$1001, , 0)=0, "", _xlfn.XLOOKUP(C379, 'customers'!$A$1:$A$1001, 'customers'!$C$1:$C$1001, , 0))</f>
        <v>vskulletah@tinyurl.com</v>
      </c>
      <c r="H379" s="2" t="str">
        <f>_xlfn.XLOOKUP(C379, 'customers'!$A$1:$A$1001, 'customers'!G378:G1378,,0)</f>
        <v>United States</v>
      </c>
      <c r="I379" s="3" t="str">
        <f>_xlfn.XLOOKUP(D379, products!$A$1:$A$49, products!$B$1:$B$49, , 0)</f>
        <v>Rob</v>
      </c>
      <c r="J379" s="3" t="str">
        <f>_xlfn.XLOOKUP(D379, products!$A$1:$A$49, products!$C$1:$C$49,,0)</f>
        <v>D</v>
      </c>
      <c r="K379" s="6">
        <f>_xlfn.XLOOKUP(D379, products!$A$1:$A$49, products!$D$1:$D$49,,0)</f>
        <v>0.2</v>
      </c>
      <c r="L379" s="7">
        <f>_xlfn.XLOOKUP(D379, products!$A$1:$A$49, products!$E$1:$E$49,,0)</f>
        <v>2.6849999999999996</v>
      </c>
      <c r="M379" s="7">
        <f t="shared" si="15"/>
        <v>8.0549999999999997</v>
      </c>
      <c r="N379" s="3" t="str">
        <f t="shared" si="16"/>
        <v>Robusta</v>
      </c>
      <c r="O379" s="3" t="str">
        <f t="shared" si="17"/>
        <v>Dark</v>
      </c>
    </row>
    <row r="380" spans="1:15" x14ac:dyDescent="0.3">
      <c r="A380" s="2" t="s">
        <v>2621</v>
      </c>
      <c r="B380" s="5">
        <v>44377</v>
      </c>
      <c r="C380" s="2" t="s">
        <v>2622</v>
      </c>
      <c r="D380" s="3" t="s">
        <v>6180</v>
      </c>
      <c r="E380" s="2">
        <v>3</v>
      </c>
      <c r="F380" s="2" t="str">
        <f>_xlfn.XLOOKUP(C380, 'customers'!$A$1:$A$1001, 'customers'!$B$1:$B$1001, ,0)</f>
        <v>Jany Rudeforth</v>
      </c>
      <c r="G380" s="2" t="str">
        <f>IF(_xlfn.XLOOKUP(C380, 'customers'!$A$1:$A$1001, 'customers'!$C$1:$C$1001, , 0)=0, "", _xlfn.XLOOKUP(C380, 'customers'!$A$1:$A$1001, 'customers'!$C$1:$C$1001, , 0))</f>
        <v>jrudeforthai@wunderground.com</v>
      </c>
      <c r="H380" s="2" t="str">
        <f>_xlfn.XLOOKUP(C380, 'customers'!$A$1:$A$1001, 'customers'!G379:G1379,,0)</f>
        <v>United States</v>
      </c>
      <c r="I380" s="3" t="str">
        <f>_xlfn.XLOOKUP(D380, products!$A$1:$A$49, products!$B$1:$B$49, , 0)</f>
        <v>Ara</v>
      </c>
      <c r="J380" s="3" t="str">
        <f>_xlfn.XLOOKUP(D380, products!$A$1:$A$49, products!$C$1:$C$49,,0)</f>
        <v>L</v>
      </c>
      <c r="K380" s="6">
        <f>_xlfn.XLOOKUP(D380, products!$A$1:$A$49, products!$D$1:$D$49,,0)</f>
        <v>0.5</v>
      </c>
      <c r="L380" s="7">
        <f>_xlfn.XLOOKUP(D380, products!$A$1:$A$49, products!$E$1:$E$49,,0)</f>
        <v>7.77</v>
      </c>
      <c r="M380" s="7">
        <f t="shared" si="15"/>
        <v>23.31</v>
      </c>
      <c r="N380" s="3" t="str">
        <f t="shared" si="16"/>
        <v>Arabica</v>
      </c>
      <c r="O380" s="3" t="str">
        <f t="shared" si="17"/>
        <v>Lite</v>
      </c>
    </row>
    <row r="381" spans="1:15" x14ac:dyDescent="0.3">
      <c r="A381" s="2" t="s">
        <v>2627</v>
      </c>
      <c r="B381" s="5">
        <v>43690</v>
      </c>
      <c r="C381" s="2" t="s">
        <v>2628</v>
      </c>
      <c r="D381" s="3" t="s">
        <v>6173</v>
      </c>
      <c r="E381" s="2">
        <v>6</v>
      </c>
      <c r="F381" s="2" t="str">
        <f>_xlfn.XLOOKUP(C381, 'customers'!$A$1:$A$1001, 'customers'!$B$1:$B$1001, ,0)</f>
        <v>Ashbey Tomaszewski</v>
      </c>
      <c r="G381" s="2" t="str">
        <f>IF(_xlfn.XLOOKUP(C381, 'customers'!$A$1:$A$1001, 'customers'!$C$1:$C$1001, , 0)=0, "", _xlfn.XLOOKUP(C381, 'customers'!$A$1:$A$1001, 'customers'!$C$1:$C$1001, , 0))</f>
        <v>atomaszewskiaj@answers.com</v>
      </c>
      <c r="H381" s="2" t="str">
        <f>_xlfn.XLOOKUP(C381, 'customers'!$A$1:$A$1001, 'customers'!G380:G1380,,0)</f>
        <v>United States</v>
      </c>
      <c r="I381" s="3" t="str">
        <f>_xlfn.XLOOKUP(D381, products!$A$1:$A$49, products!$B$1:$B$49, , 0)</f>
        <v>Rob</v>
      </c>
      <c r="J381" s="3" t="str">
        <f>_xlfn.XLOOKUP(D381, products!$A$1:$A$49, products!$C$1:$C$49,,0)</f>
        <v>L</v>
      </c>
      <c r="K381" s="6">
        <f>_xlfn.XLOOKUP(D381, products!$A$1:$A$49, products!$D$1:$D$49,,0)</f>
        <v>0.5</v>
      </c>
      <c r="L381" s="7">
        <f>_xlfn.XLOOKUP(D381, products!$A$1:$A$49, products!$E$1:$E$49,,0)</f>
        <v>7.169999999999999</v>
      </c>
      <c r="M381" s="7">
        <f t="shared" si="15"/>
        <v>43.019999999999996</v>
      </c>
      <c r="N381" s="3" t="str">
        <f t="shared" si="16"/>
        <v>Robusta</v>
      </c>
      <c r="O381" s="3" t="str">
        <f t="shared" si="17"/>
        <v>Lite</v>
      </c>
    </row>
    <row r="382" spans="1:15" x14ac:dyDescent="0.3">
      <c r="A382" s="2" t="s">
        <v>2632</v>
      </c>
      <c r="B382" s="5">
        <v>44249</v>
      </c>
      <c r="C382" s="2" t="s">
        <v>2331</v>
      </c>
      <c r="D382" s="3" t="s">
        <v>6169</v>
      </c>
      <c r="E382" s="2">
        <v>3</v>
      </c>
      <c r="F382" s="2" t="str">
        <f>_xlfn.XLOOKUP(C382, 'customers'!$A$1:$A$1001, 'customers'!$B$1:$B$1001, ,0)</f>
        <v>Flynn Antony</v>
      </c>
      <c r="G382" s="2" t="str">
        <f>IF(_xlfn.XLOOKUP(C382, 'customers'!$A$1:$A$1001, 'customers'!$C$1:$C$1001, , 0)=0, "", _xlfn.XLOOKUP(C382, 'customers'!$A$1:$A$1001, 'customers'!$C$1:$C$1001, , 0))</f>
        <v/>
      </c>
      <c r="H382" s="2" t="str">
        <f>_xlfn.XLOOKUP(C382, 'customers'!$A$1:$A$1001, 'customers'!G381:G1381,,0)</f>
        <v>United States</v>
      </c>
      <c r="I382" s="3" t="str">
        <f>_xlfn.XLOOKUP(D382, products!$A$1:$A$49, products!$B$1:$B$49, , 0)</f>
        <v>Lib</v>
      </c>
      <c r="J382" s="3" t="str">
        <f>_xlfn.XLOOKUP(D382, products!$A$1:$A$49, products!$C$1:$C$49,,0)</f>
        <v>D</v>
      </c>
      <c r="K382" s="6">
        <f>_xlfn.XLOOKUP(D382, products!$A$1:$A$49, products!$D$1:$D$49,,0)</f>
        <v>0.5</v>
      </c>
      <c r="L382" s="7">
        <f>_xlfn.XLOOKUP(D382, products!$A$1:$A$49, products!$E$1:$E$49,,0)</f>
        <v>7.77</v>
      </c>
      <c r="M382" s="7">
        <f t="shared" si="15"/>
        <v>23.31</v>
      </c>
      <c r="N382" s="3" t="str">
        <f t="shared" si="16"/>
        <v>Liberica</v>
      </c>
      <c r="O382" s="3" t="str">
        <f t="shared" si="17"/>
        <v>Dark</v>
      </c>
    </row>
    <row r="383" spans="1:15" x14ac:dyDescent="0.3">
      <c r="A383" s="2" t="s">
        <v>2638</v>
      </c>
      <c r="B383" s="5">
        <v>44646</v>
      </c>
      <c r="C383" s="2" t="s">
        <v>2639</v>
      </c>
      <c r="D383" s="3" t="s">
        <v>6154</v>
      </c>
      <c r="E383" s="2">
        <v>5</v>
      </c>
      <c r="F383" s="2" t="str">
        <f>_xlfn.XLOOKUP(C383, 'customers'!$A$1:$A$1001, 'customers'!$B$1:$B$1001, ,0)</f>
        <v>Pren Bess</v>
      </c>
      <c r="G383" s="2" t="str">
        <f>IF(_xlfn.XLOOKUP(C383, 'customers'!$A$1:$A$1001, 'customers'!$C$1:$C$1001, , 0)=0, "", _xlfn.XLOOKUP(C383, 'customers'!$A$1:$A$1001, 'customers'!$C$1:$C$1001, , 0))</f>
        <v>pbessal@qq.com</v>
      </c>
      <c r="H383" s="2" t="str">
        <f>_xlfn.XLOOKUP(C383, 'customers'!$A$1:$A$1001, 'customers'!G382:G1382,,0)</f>
        <v>United Kingdom</v>
      </c>
      <c r="I383" s="3" t="str">
        <f>_xlfn.XLOOKUP(D383, products!$A$1:$A$49, products!$B$1:$B$49, , 0)</f>
        <v>Ara</v>
      </c>
      <c r="J383" s="3" t="str">
        <f>_xlfn.XLOOKUP(D383, products!$A$1:$A$49, products!$C$1:$C$49,,0)</f>
        <v>D</v>
      </c>
      <c r="K383" s="6">
        <f>_xlfn.XLOOKUP(D383, products!$A$1:$A$49, products!$D$1:$D$49,,0)</f>
        <v>0.2</v>
      </c>
      <c r="L383" s="7">
        <f>_xlfn.XLOOKUP(D383, products!$A$1:$A$49, products!$E$1:$E$49,,0)</f>
        <v>2.9849999999999999</v>
      </c>
      <c r="M383" s="7">
        <f t="shared" si="15"/>
        <v>14.924999999999999</v>
      </c>
      <c r="N383" s="3" t="str">
        <f t="shared" si="16"/>
        <v>Arabica</v>
      </c>
      <c r="O383" s="3" t="str">
        <f t="shared" si="17"/>
        <v>Dark</v>
      </c>
    </row>
    <row r="384" spans="1:15" x14ac:dyDescent="0.3">
      <c r="A384" s="2" t="s">
        <v>2644</v>
      </c>
      <c r="B384" s="5">
        <v>43840</v>
      </c>
      <c r="C384" s="2" t="s">
        <v>2645</v>
      </c>
      <c r="D384" s="3" t="s">
        <v>6144</v>
      </c>
      <c r="E384" s="2">
        <v>3</v>
      </c>
      <c r="F384" s="2" t="str">
        <f>_xlfn.XLOOKUP(C384, 'customers'!$A$1:$A$1001, 'customers'!$B$1:$B$1001, ,0)</f>
        <v>Elka Windress</v>
      </c>
      <c r="G384" s="2" t="str">
        <f>IF(_xlfn.XLOOKUP(C384, 'customers'!$A$1:$A$1001, 'customers'!$C$1:$C$1001, , 0)=0, "", _xlfn.XLOOKUP(C384, 'customers'!$A$1:$A$1001, 'customers'!$C$1:$C$1001, , 0))</f>
        <v>ewindressam@marketwatch.com</v>
      </c>
      <c r="H384" s="2" t="str">
        <f>_xlfn.XLOOKUP(C384, 'customers'!$A$1:$A$1001, 'customers'!G383:G1383,,0)</f>
        <v>United States</v>
      </c>
      <c r="I384" s="3" t="str">
        <f>_xlfn.XLOOKUP(D384, products!$A$1:$A$49, products!$B$1:$B$49, , 0)</f>
        <v>Exc</v>
      </c>
      <c r="J384" s="3" t="str">
        <f>_xlfn.XLOOKUP(D384, products!$A$1:$A$49, products!$C$1:$C$49,,0)</f>
        <v>D</v>
      </c>
      <c r="K384" s="6">
        <f>_xlfn.XLOOKUP(D384, products!$A$1:$A$49, products!$D$1:$D$49,,0)</f>
        <v>0.5</v>
      </c>
      <c r="L384" s="7">
        <f>_xlfn.XLOOKUP(D384, products!$A$1:$A$49, products!$E$1:$E$49,,0)</f>
        <v>7.29</v>
      </c>
      <c r="M384" s="7">
        <f t="shared" si="15"/>
        <v>21.87</v>
      </c>
      <c r="N384" s="3" t="str">
        <f t="shared" si="16"/>
        <v>Excelsa</v>
      </c>
      <c r="O384" s="3" t="str">
        <f t="shared" si="17"/>
        <v>Dark</v>
      </c>
    </row>
    <row r="385" spans="1:15" x14ac:dyDescent="0.3">
      <c r="A385" s="2" t="s">
        <v>2650</v>
      </c>
      <c r="B385" s="5">
        <v>43586</v>
      </c>
      <c r="C385" s="2" t="s">
        <v>2651</v>
      </c>
      <c r="D385" s="3" t="s">
        <v>6176</v>
      </c>
      <c r="E385" s="2">
        <v>6</v>
      </c>
      <c r="F385" s="2" t="str">
        <f>_xlfn.XLOOKUP(C385, 'customers'!$A$1:$A$1001, 'customers'!$B$1:$B$1001, ,0)</f>
        <v>Marty Kidstoun</v>
      </c>
      <c r="G385" s="2" t="str">
        <f>IF(_xlfn.XLOOKUP(C385, 'customers'!$A$1:$A$1001, 'customers'!$C$1:$C$1001, , 0)=0, "", _xlfn.XLOOKUP(C385, 'customers'!$A$1:$A$1001, 'customers'!$C$1:$C$1001, , 0))</f>
        <v/>
      </c>
      <c r="H385" s="2" t="str">
        <f>_xlfn.XLOOKUP(C385, 'customers'!$A$1:$A$1001, 'customers'!G384:G1384,,0)</f>
        <v>United States</v>
      </c>
      <c r="I385" s="3" t="str">
        <f>_xlfn.XLOOKUP(D385, products!$A$1:$A$49, products!$B$1:$B$49, , 0)</f>
        <v>Exc</v>
      </c>
      <c r="J385" s="3" t="str">
        <f>_xlfn.XLOOKUP(D385, products!$A$1:$A$49, products!$C$1:$C$49,,0)</f>
        <v>L</v>
      </c>
      <c r="K385" s="6">
        <f>_xlfn.XLOOKUP(D385, products!$A$1:$A$49, products!$D$1:$D$49,,0)</f>
        <v>0.5</v>
      </c>
      <c r="L385" s="7">
        <f>_xlfn.XLOOKUP(D385, products!$A$1:$A$49, products!$E$1:$E$49,,0)</f>
        <v>8.91</v>
      </c>
      <c r="M385" s="7">
        <f t="shared" si="15"/>
        <v>53.46</v>
      </c>
      <c r="N385" s="3" t="str">
        <f t="shared" si="16"/>
        <v>Excelsa</v>
      </c>
      <c r="O385" s="3" t="str">
        <f t="shared" si="17"/>
        <v>Lite</v>
      </c>
    </row>
    <row r="386" spans="1:15" x14ac:dyDescent="0.3">
      <c r="A386" s="2" t="s">
        <v>2655</v>
      </c>
      <c r="B386" s="5">
        <v>43870</v>
      </c>
      <c r="C386" s="2" t="s">
        <v>2656</v>
      </c>
      <c r="D386" s="3" t="s">
        <v>6182</v>
      </c>
      <c r="E386" s="2">
        <v>4</v>
      </c>
      <c r="F386" s="2" t="str">
        <f>_xlfn.XLOOKUP(C386, 'customers'!$A$1:$A$1001, 'customers'!$B$1:$B$1001, ,0)</f>
        <v>Nickey Dimbleby</v>
      </c>
      <c r="G386" s="2" t="str">
        <f>IF(_xlfn.XLOOKUP(C386, 'customers'!$A$1:$A$1001, 'customers'!$C$1:$C$1001, , 0)=0, "", _xlfn.XLOOKUP(C386, 'customers'!$A$1:$A$1001, 'customers'!$C$1:$C$1001, , 0))</f>
        <v/>
      </c>
      <c r="H386" s="2" t="str">
        <f>_xlfn.XLOOKUP(C386, 'customers'!$A$1:$A$1001, 'customers'!G385:G1385,,0)</f>
        <v>United States</v>
      </c>
      <c r="I386" s="3" t="str">
        <f>_xlfn.XLOOKUP(D386, products!$A$1:$A$49, products!$B$1:$B$49, , 0)</f>
        <v>Ara</v>
      </c>
      <c r="J386" s="3" t="str">
        <f>_xlfn.XLOOKUP(D386, products!$A$1:$A$49, products!$C$1:$C$49,,0)</f>
        <v>L</v>
      </c>
      <c r="K386" s="6">
        <f>_xlfn.XLOOKUP(D386, products!$A$1:$A$49, products!$D$1:$D$49,,0)</f>
        <v>2.5</v>
      </c>
      <c r="L386" s="7">
        <f>_xlfn.XLOOKUP(D386, products!$A$1:$A$49, products!$E$1:$E$49,,0)</f>
        <v>29.784999999999997</v>
      </c>
      <c r="M386" s="7">
        <f t="shared" si="15"/>
        <v>119.13999999999999</v>
      </c>
      <c r="N386" s="3" t="str">
        <f t="shared" si="16"/>
        <v>Arabica</v>
      </c>
      <c r="O386" s="3" t="str">
        <f t="shared" si="17"/>
        <v>Lite</v>
      </c>
    </row>
    <row r="387" spans="1:15" x14ac:dyDescent="0.3">
      <c r="A387" s="2" t="s">
        <v>2660</v>
      </c>
      <c r="B387" s="5">
        <v>44559</v>
      </c>
      <c r="C387" s="2" t="s">
        <v>2661</v>
      </c>
      <c r="D387" s="3" t="s">
        <v>6160</v>
      </c>
      <c r="E387" s="2">
        <v>5</v>
      </c>
      <c r="F387" s="2" t="str">
        <f>_xlfn.XLOOKUP(C387, 'customers'!$A$1:$A$1001, 'customers'!$B$1:$B$1001, ,0)</f>
        <v>Virgil Baumadier</v>
      </c>
      <c r="G387" s="2" t="str">
        <f>IF(_xlfn.XLOOKUP(C387, 'customers'!$A$1:$A$1001, 'customers'!$C$1:$C$1001, , 0)=0, "", _xlfn.XLOOKUP(C387, 'customers'!$A$1:$A$1001, 'customers'!$C$1:$C$1001, , 0))</f>
        <v>vbaumadierap@google.cn</v>
      </c>
      <c r="H387" s="2" t="str">
        <f>_xlfn.XLOOKUP(C387, 'customers'!$A$1:$A$1001, 'customers'!G386:G1386,,0)</f>
        <v>United States</v>
      </c>
      <c r="I387" s="3" t="str">
        <f>_xlfn.XLOOKUP(D387, products!$A$1:$A$49, products!$B$1:$B$49, , 0)</f>
        <v>Lib</v>
      </c>
      <c r="J387" s="3" t="str">
        <f>_xlfn.XLOOKUP(D387, products!$A$1:$A$49, products!$C$1:$C$49,,0)</f>
        <v>M</v>
      </c>
      <c r="K387" s="6">
        <f>_xlfn.XLOOKUP(D387, products!$A$1:$A$49, products!$D$1:$D$49,,0)</f>
        <v>0.5</v>
      </c>
      <c r="L387" s="7">
        <f>_xlfn.XLOOKUP(D387, products!$A$1:$A$49, products!$E$1:$E$49,,0)</f>
        <v>8.73</v>
      </c>
      <c r="M387" s="7">
        <f t="shared" ref="M387:M450" si="18">L387*E387</f>
        <v>43.650000000000006</v>
      </c>
      <c r="N387" s="3" t="str">
        <f t="shared" ref="N387:N450" si="19">IF(I387="Rob","Robusta",IF(I387="Exc","Excelsa",IF(I387="Lib","Liberica",IF(I387="Ara","Arabica",""))))</f>
        <v>Liberica</v>
      </c>
      <c r="O387" s="3" t="str">
        <f t="shared" ref="O387:O450" si="20">IF(J387="M", "Medium", IF(J387="L","Lite",IF(J387="D","Dark")))</f>
        <v>Medium</v>
      </c>
    </row>
    <row r="388" spans="1:15" x14ac:dyDescent="0.3">
      <c r="A388" s="2" t="s">
        <v>2666</v>
      </c>
      <c r="B388" s="5">
        <v>44083</v>
      </c>
      <c r="C388" s="2" t="s">
        <v>2667</v>
      </c>
      <c r="D388" s="3" t="s">
        <v>6154</v>
      </c>
      <c r="E388" s="2">
        <v>6</v>
      </c>
      <c r="F388" s="2" t="str">
        <f>_xlfn.XLOOKUP(C388, 'customers'!$A$1:$A$1001, 'customers'!$B$1:$B$1001, ,0)</f>
        <v>Lenore Messenbird</v>
      </c>
      <c r="G388" s="2" t="str">
        <f>IF(_xlfn.XLOOKUP(C388, 'customers'!$A$1:$A$1001, 'customers'!$C$1:$C$1001, , 0)=0, "", _xlfn.XLOOKUP(C388, 'customers'!$A$1:$A$1001, 'customers'!$C$1:$C$1001, , 0))</f>
        <v/>
      </c>
      <c r="H388" s="2" t="str">
        <f>_xlfn.XLOOKUP(C388, 'customers'!$A$1:$A$1001, 'customers'!G387:G1387,,0)</f>
        <v>United States</v>
      </c>
      <c r="I388" s="3" t="str">
        <f>_xlfn.XLOOKUP(D388, products!$A$1:$A$49, products!$B$1:$B$49, , 0)</f>
        <v>Ara</v>
      </c>
      <c r="J388" s="3" t="str">
        <f>_xlfn.XLOOKUP(D388, products!$A$1:$A$49, products!$C$1:$C$49,,0)</f>
        <v>D</v>
      </c>
      <c r="K388" s="6">
        <f>_xlfn.XLOOKUP(D388, products!$A$1:$A$49, products!$D$1:$D$49,,0)</f>
        <v>0.2</v>
      </c>
      <c r="L388" s="7">
        <f>_xlfn.XLOOKUP(D388, products!$A$1:$A$49, products!$E$1:$E$49,,0)</f>
        <v>2.9849999999999999</v>
      </c>
      <c r="M388" s="7">
        <f t="shared" si="18"/>
        <v>17.91</v>
      </c>
      <c r="N388" s="3" t="str">
        <f t="shared" si="19"/>
        <v>Arabica</v>
      </c>
      <c r="O388" s="3" t="str">
        <f t="shared" si="20"/>
        <v>Dark</v>
      </c>
    </row>
    <row r="389" spans="1:15" x14ac:dyDescent="0.3">
      <c r="A389" s="2" t="s">
        <v>2671</v>
      </c>
      <c r="B389" s="5">
        <v>44455</v>
      </c>
      <c r="C389" s="2" t="s">
        <v>2672</v>
      </c>
      <c r="D389" s="3" t="s">
        <v>6171</v>
      </c>
      <c r="E389" s="2">
        <v>5</v>
      </c>
      <c r="F389" s="2" t="str">
        <f>_xlfn.XLOOKUP(C389, 'customers'!$A$1:$A$1001, 'customers'!$B$1:$B$1001, ,0)</f>
        <v>Shirleen Welds</v>
      </c>
      <c r="G389" s="2" t="str">
        <f>IF(_xlfn.XLOOKUP(C389, 'customers'!$A$1:$A$1001, 'customers'!$C$1:$C$1001, , 0)=0, "", _xlfn.XLOOKUP(C389, 'customers'!$A$1:$A$1001, 'customers'!$C$1:$C$1001, , 0))</f>
        <v>sweldsar@wired.com</v>
      </c>
      <c r="H389" s="2" t="str">
        <f>_xlfn.XLOOKUP(C389, 'customers'!$A$1:$A$1001, 'customers'!G388:G1388,,0)</f>
        <v>United States</v>
      </c>
      <c r="I389" s="3" t="str">
        <f>_xlfn.XLOOKUP(D389, products!$A$1:$A$49, products!$B$1:$B$49, , 0)</f>
        <v>Exc</v>
      </c>
      <c r="J389" s="3" t="str">
        <f>_xlfn.XLOOKUP(D389, products!$A$1:$A$49, products!$C$1:$C$49,,0)</f>
        <v>L</v>
      </c>
      <c r="K389" s="6">
        <f>_xlfn.XLOOKUP(D389, products!$A$1:$A$49, products!$D$1:$D$49,,0)</f>
        <v>1</v>
      </c>
      <c r="L389" s="7">
        <f>_xlfn.XLOOKUP(D389, products!$A$1:$A$49, products!$E$1:$E$49,,0)</f>
        <v>14.85</v>
      </c>
      <c r="M389" s="7">
        <f t="shared" si="18"/>
        <v>74.25</v>
      </c>
      <c r="N389" s="3" t="str">
        <f t="shared" si="19"/>
        <v>Excelsa</v>
      </c>
      <c r="O389" s="3" t="str">
        <f t="shared" si="20"/>
        <v>Lite</v>
      </c>
    </row>
    <row r="390" spans="1:15" x14ac:dyDescent="0.3">
      <c r="A390" s="2" t="s">
        <v>2677</v>
      </c>
      <c r="B390" s="5">
        <v>44130</v>
      </c>
      <c r="C390" s="2" t="s">
        <v>2678</v>
      </c>
      <c r="D390" s="3" t="s">
        <v>6150</v>
      </c>
      <c r="E390" s="2">
        <v>3</v>
      </c>
      <c r="F390" s="2" t="str">
        <f>_xlfn.XLOOKUP(C390, 'customers'!$A$1:$A$1001, 'customers'!$B$1:$B$1001, ,0)</f>
        <v>Maisie Sarvar</v>
      </c>
      <c r="G390" s="2" t="str">
        <f>IF(_xlfn.XLOOKUP(C390, 'customers'!$A$1:$A$1001, 'customers'!$C$1:$C$1001, , 0)=0, "", _xlfn.XLOOKUP(C390, 'customers'!$A$1:$A$1001, 'customers'!$C$1:$C$1001, , 0))</f>
        <v>msarvaras@artisteer.com</v>
      </c>
      <c r="H390" s="2" t="str">
        <f>_xlfn.XLOOKUP(C390, 'customers'!$A$1:$A$1001, 'customers'!G389:G1389,,0)</f>
        <v>United States</v>
      </c>
      <c r="I390" s="3" t="str">
        <f>_xlfn.XLOOKUP(D390, products!$A$1:$A$49, products!$B$1:$B$49, , 0)</f>
        <v>Lib</v>
      </c>
      <c r="J390" s="3" t="str">
        <f>_xlfn.XLOOKUP(D390, products!$A$1:$A$49, products!$C$1:$C$49,,0)</f>
        <v>D</v>
      </c>
      <c r="K390" s="6">
        <f>_xlfn.XLOOKUP(D390, products!$A$1:$A$49, products!$D$1:$D$49,,0)</f>
        <v>0.2</v>
      </c>
      <c r="L390" s="7">
        <f>_xlfn.XLOOKUP(D390, products!$A$1:$A$49, products!$E$1:$E$49,,0)</f>
        <v>3.8849999999999998</v>
      </c>
      <c r="M390" s="7">
        <f t="shared" si="18"/>
        <v>11.654999999999999</v>
      </c>
      <c r="N390" s="3" t="str">
        <f t="shared" si="19"/>
        <v>Liberica</v>
      </c>
      <c r="O390" s="3" t="str">
        <f t="shared" si="20"/>
        <v>Dark</v>
      </c>
    </row>
    <row r="391" spans="1:15" x14ac:dyDescent="0.3">
      <c r="A391" s="2" t="s">
        <v>2683</v>
      </c>
      <c r="B391" s="5">
        <v>43536</v>
      </c>
      <c r="C391" s="2" t="s">
        <v>2684</v>
      </c>
      <c r="D391" s="3" t="s">
        <v>6169</v>
      </c>
      <c r="E391" s="2">
        <v>3</v>
      </c>
      <c r="F391" s="2" t="str">
        <f>_xlfn.XLOOKUP(C391, 'customers'!$A$1:$A$1001, 'customers'!$B$1:$B$1001, ,0)</f>
        <v>Andrej Havick</v>
      </c>
      <c r="G391" s="2" t="str">
        <f>IF(_xlfn.XLOOKUP(C391, 'customers'!$A$1:$A$1001, 'customers'!$C$1:$C$1001, , 0)=0, "", _xlfn.XLOOKUP(C391, 'customers'!$A$1:$A$1001, 'customers'!$C$1:$C$1001, , 0))</f>
        <v>ahavickat@nsw.gov.au</v>
      </c>
      <c r="H391" s="2" t="str">
        <f>_xlfn.XLOOKUP(C391, 'customers'!$A$1:$A$1001, 'customers'!G390:G1390,,0)</f>
        <v>United States</v>
      </c>
      <c r="I391" s="3" t="str">
        <f>_xlfn.XLOOKUP(D391, products!$A$1:$A$49, products!$B$1:$B$49, , 0)</f>
        <v>Lib</v>
      </c>
      <c r="J391" s="3" t="str">
        <f>_xlfn.XLOOKUP(D391, products!$A$1:$A$49, products!$C$1:$C$49,,0)</f>
        <v>D</v>
      </c>
      <c r="K391" s="6">
        <f>_xlfn.XLOOKUP(D391, products!$A$1:$A$49, products!$D$1:$D$49,,0)</f>
        <v>0.5</v>
      </c>
      <c r="L391" s="7">
        <f>_xlfn.XLOOKUP(D391, products!$A$1:$A$49, products!$E$1:$E$49,,0)</f>
        <v>7.77</v>
      </c>
      <c r="M391" s="7">
        <f t="shared" si="18"/>
        <v>23.31</v>
      </c>
      <c r="N391" s="3" t="str">
        <f t="shared" si="19"/>
        <v>Liberica</v>
      </c>
      <c r="O391" s="3" t="str">
        <f t="shared" si="20"/>
        <v>Dark</v>
      </c>
    </row>
    <row r="392" spans="1:15" x14ac:dyDescent="0.3">
      <c r="A392" s="2" t="s">
        <v>2689</v>
      </c>
      <c r="B392" s="5">
        <v>44245</v>
      </c>
      <c r="C392" s="2" t="s">
        <v>2690</v>
      </c>
      <c r="D392" s="3" t="s">
        <v>6144</v>
      </c>
      <c r="E392" s="2">
        <v>2</v>
      </c>
      <c r="F392" s="2" t="str">
        <f>_xlfn.XLOOKUP(C392, 'customers'!$A$1:$A$1001, 'customers'!$B$1:$B$1001, ,0)</f>
        <v>Sloan Diviny</v>
      </c>
      <c r="G392" s="2" t="str">
        <f>IF(_xlfn.XLOOKUP(C392, 'customers'!$A$1:$A$1001, 'customers'!$C$1:$C$1001, , 0)=0, "", _xlfn.XLOOKUP(C392, 'customers'!$A$1:$A$1001, 'customers'!$C$1:$C$1001, , 0))</f>
        <v>sdivinyau@ask.com</v>
      </c>
      <c r="H392" s="2" t="str">
        <f>_xlfn.XLOOKUP(C392, 'customers'!$A$1:$A$1001, 'customers'!G391:G1391,,0)</f>
        <v>United States</v>
      </c>
      <c r="I392" s="3" t="str">
        <f>_xlfn.XLOOKUP(D392, products!$A$1:$A$49, products!$B$1:$B$49, , 0)</f>
        <v>Exc</v>
      </c>
      <c r="J392" s="3" t="str">
        <f>_xlfn.XLOOKUP(D392, products!$A$1:$A$49, products!$C$1:$C$49,,0)</f>
        <v>D</v>
      </c>
      <c r="K392" s="6">
        <f>_xlfn.XLOOKUP(D392, products!$A$1:$A$49, products!$D$1:$D$49,,0)</f>
        <v>0.5</v>
      </c>
      <c r="L392" s="7">
        <f>_xlfn.XLOOKUP(D392, products!$A$1:$A$49, products!$E$1:$E$49,,0)</f>
        <v>7.29</v>
      </c>
      <c r="M392" s="7">
        <f t="shared" si="18"/>
        <v>14.58</v>
      </c>
      <c r="N392" s="3" t="str">
        <f t="shared" si="19"/>
        <v>Excelsa</v>
      </c>
      <c r="O392" s="3" t="str">
        <f t="shared" si="20"/>
        <v>Dark</v>
      </c>
    </row>
    <row r="393" spans="1:15" x14ac:dyDescent="0.3">
      <c r="A393" s="2" t="s">
        <v>2694</v>
      </c>
      <c r="B393" s="5">
        <v>44133</v>
      </c>
      <c r="C393" s="2" t="s">
        <v>2695</v>
      </c>
      <c r="D393" s="3" t="s">
        <v>6157</v>
      </c>
      <c r="E393" s="2">
        <v>2</v>
      </c>
      <c r="F393" s="2" t="str">
        <f>_xlfn.XLOOKUP(C393, 'customers'!$A$1:$A$1001, 'customers'!$B$1:$B$1001, ,0)</f>
        <v>Itch Norquoy</v>
      </c>
      <c r="G393" s="2" t="str">
        <f>IF(_xlfn.XLOOKUP(C393, 'customers'!$A$1:$A$1001, 'customers'!$C$1:$C$1001, , 0)=0, "", _xlfn.XLOOKUP(C393, 'customers'!$A$1:$A$1001, 'customers'!$C$1:$C$1001, , 0))</f>
        <v>inorquoyav@businessweek.com</v>
      </c>
      <c r="H393" s="2" t="str">
        <f>_xlfn.XLOOKUP(C393, 'customers'!$A$1:$A$1001, 'customers'!G392:G1392,,0)</f>
        <v>Ireland</v>
      </c>
      <c r="I393" s="3" t="str">
        <f>_xlfn.XLOOKUP(D393, products!$A$1:$A$49, products!$B$1:$B$49, , 0)</f>
        <v>Ara</v>
      </c>
      <c r="J393" s="3" t="str">
        <f>_xlfn.XLOOKUP(D393, products!$A$1:$A$49, products!$C$1:$C$49,,0)</f>
        <v>M</v>
      </c>
      <c r="K393" s="6">
        <f>_xlfn.XLOOKUP(D393, products!$A$1:$A$49, products!$D$1:$D$49,,0)</f>
        <v>0.5</v>
      </c>
      <c r="L393" s="7">
        <f>_xlfn.XLOOKUP(D393, products!$A$1:$A$49, products!$E$1:$E$49,,0)</f>
        <v>6.75</v>
      </c>
      <c r="M393" s="7">
        <f t="shared" si="18"/>
        <v>13.5</v>
      </c>
      <c r="N393" s="3" t="str">
        <f t="shared" si="19"/>
        <v>Arabica</v>
      </c>
      <c r="O393" s="3" t="str">
        <f t="shared" si="20"/>
        <v>Medium</v>
      </c>
    </row>
    <row r="394" spans="1:15" x14ac:dyDescent="0.3">
      <c r="A394" s="2" t="s">
        <v>2699</v>
      </c>
      <c r="B394" s="5">
        <v>44445</v>
      </c>
      <c r="C394" s="2" t="s">
        <v>2700</v>
      </c>
      <c r="D394" s="3" t="s">
        <v>6171</v>
      </c>
      <c r="E394" s="2">
        <v>6</v>
      </c>
      <c r="F394" s="2" t="str">
        <f>_xlfn.XLOOKUP(C394, 'customers'!$A$1:$A$1001, 'customers'!$B$1:$B$1001, ,0)</f>
        <v>Anson Iddison</v>
      </c>
      <c r="G394" s="2" t="str">
        <f>IF(_xlfn.XLOOKUP(C394, 'customers'!$A$1:$A$1001, 'customers'!$C$1:$C$1001, , 0)=0, "", _xlfn.XLOOKUP(C394, 'customers'!$A$1:$A$1001, 'customers'!$C$1:$C$1001, , 0))</f>
        <v>aiddisonaw@usa.gov</v>
      </c>
      <c r="H394" s="2" t="str">
        <f>_xlfn.XLOOKUP(C394, 'customers'!$A$1:$A$1001, 'customers'!G393:G1393,,0)</f>
        <v>United States</v>
      </c>
      <c r="I394" s="3" t="str">
        <f>_xlfn.XLOOKUP(D394, products!$A$1:$A$49, products!$B$1:$B$49, , 0)</f>
        <v>Exc</v>
      </c>
      <c r="J394" s="3" t="str">
        <f>_xlfn.XLOOKUP(D394, products!$A$1:$A$49, products!$C$1:$C$49,,0)</f>
        <v>L</v>
      </c>
      <c r="K394" s="6">
        <f>_xlfn.XLOOKUP(D394, products!$A$1:$A$49, products!$D$1:$D$49,,0)</f>
        <v>1</v>
      </c>
      <c r="L394" s="7">
        <f>_xlfn.XLOOKUP(D394, products!$A$1:$A$49, products!$E$1:$E$49,,0)</f>
        <v>14.85</v>
      </c>
      <c r="M394" s="7">
        <f t="shared" si="18"/>
        <v>89.1</v>
      </c>
      <c r="N394" s="3" t="str">
        <f t="shared" si="19"/>
        <v>Excelsa</v>
      </c>
      <c r="O394" s="3" t="str">
        <f t="shared" si="20"/>
        <v>Lite</v>
      </c>
    </row>
    <row r="395" spans="1:15" x14ac:dyDescent="0.3">
      <c r="A395" s="2" t="s">
        <v>2699</v>
      </c>
      <c r="B395" s="5">
        <v>44445</v>
      </c>
      <c r="C395" s="2" t="s">
        <v>2700</v>
      </c>
      <c r="D395" s="3" t="s">
        <v>6167</v>
      </c>
      <c r="E395" s="2">
        <v>1</v>
      </c>
      <c r="F395" s="2" t="str">
        <f>_xlfn.XLOOKUP(C395, 'customers'!$A$1:$A$1001, 'customers'!$B$1:$B$1001, ,0)</f>
        <v>Anson Iddison</v>
      </c>
      <c r="G395" s="2" t="str">
        <f>IF(_xlfn.XLOOKUP(C395, 'customers'!$A$1:$A$1001, 'customers'!$C$1:$C$1001, , 0)=0, "", _xlfn.XLOOKUP(C395, 'customers'!$A$1:$A$1001, 'customers'!$C$1:$C$1001, , 0))</f>
        <v>aiddisonaw@usa.gov</v>
      </c>
      <c r="H395" s="2" t="str">
        <f>_xlfn.XLOOKUP(C395, 'customers'!$A$1:$A$1001, 'customers'!G394:G1394,,0)</f>
        <v>United States</v>
      </c>
      <c r="I395" s="3" t="str">
        <f>_xlfn.XLOOKUP(D395, products!$A$1:$A$49, products!$B$1:$B$49, , 0)</f>
        <v>Ara</v>
      </c>
      <c r="J395" s="3" t="str">
        <f>_xlfn.XLOOKUP(D395, products!$A$1:$A$49, products!$C$1:$C$49,,0)</f>
        <v>L</v>
      </c>
      <c r="K395" s="6">
        <f>_xlfn.XLOOKUP(D395, products!$A$1:$A$49, products!$D$1:$D$49,,0)</f>
        <v>0.2</v>
      </c>
      <c r="L395" s="7">
        <f>_xlfn.XLOOKUP(D395, products!$A$1:$A$49, products!$E$1:$E$49,,0)</f>
        <v>3.8849999999999998</v>
      </c>
      <c r="M395" s="7">
        <f t="shared" si="18"/>
        <v>3.8849999999999998</v>
      </c>
      <c r="N395" s="3" t="str">
        <f t="shared" si="19"/>
        <v>Arabica</v>
      </c>
      <c r="O395" s="3" t="str">
        <f t="shared" si="20"/>
        <v>Lite</v>
      </c>
    </row>
    <row r="396" spans="1:15" x14ac:dyDescent="0.3">
      <c r="A396" s="2" t="s">
        <v>2710</v>
      </c>
      <c r="B396" s="5">
        <v>44083</v>
      </c>
      <c r="C396" s="2" t="s">
        <v>2711</v>
      </c>
      <c r="D396" s="3" t="s">
        <v>6142</v>
      </c>
      <c r="E396" s="2">
        <v>4</v>
      </c>
      <c r="F396" s="2" t="str">
        <f>_xlfn.XLOOKUP(C396, 'customers'!$A$1:$A$1001, 'customers'!$B$1:$B$1001, ,0)</f>
        <v>Randal Longfield</v>
      </c>
      <c r="G396" s="2" t="str">
        <f>IF(_xlfn.XLOOKUP(C396, 'customers'!$A$1:$A$1001, 'customers'!$C$1:$C$1001, , 0)=0, "", _xlfn.XLOOKUP(C396, 'customers'!$A$1:$A$1001, 'customers'!$C$1:$C$1001, , 0))</f>
        <v>rlongfielday@bluehost.com</v>
      </c>
      <c r="H396" s="2" t="str">
        <f>_xlfn.XLOOKUP(C396, 'customers'!$A$1:$A$1001, 'customers'!G395:G1395,,0)</f>
        <v>Ireland</v>
      </c>
      <c r="I396" s="3" t="str">
        <f>_xlfn.XLOOKUP(D396, products!$A$1:$A$49, products!$B$1:$B$49, , 0)</f>
        <v>Rob</v>
      </c>
      <c r="J396" s="3" t="str">
        <f>_xlfn.XLOOKUP(D396, products!$A$1:$A$49, products!$C$1:$C$49,,0)</f>
        <v>L</v>
      </c>
      <c r="K396" s="6">
        <f>_xlfn.XLOOKUP(D396, products!$A$1:$A$49, products!$D$1:$D$49,,0)</f>
        <v>2.5</v>
      </c>
      <c r="L396" s="7">
        <f>_xlfn.XLOOKUP(D396, products!$A$1:$A$49, products!$E$1:$E$49,,0)</f>
        <v>27.484999999999996</v>
      </c>
      <c r="M396" s="7">
        <f t="shared" si="18"/>
        <v>109.93999999999998</v>
      </c>
      <c r="N396" s="3" t="str">
        <f t="shared" si="19"/>
        <v>Robusta</v>
      </c>
      <c r="O396" s="3" t="str">
        <f t="shared" si="20"/>
        <v>Lite</v>
      </c>
    </row>
    <row r="397" spans="1:15" x14ac:dyDescent="0.3">
      <c r="A397" s="2" t="s">
        <v>2716</v>
      </c>
      <c r="B397" s="5">
        <v>44465</v>
      </c>
      <c r="C397" s="2" t="s">
        <v>2717</v>
      </c>
      <c r="D397" s="3" t="s">
        <v>6169</v>
      </c>
      <c r="E397" s="2">
        <v>6</v>
      </c>
      <c r="F397" s="2" t="str">
        <f>_xlfn.XLOOKUP(C397, 'customers'!$A$1:$A$1001, 'customers'!$B$1:$B$1001, ,0)</f>
        <v>Gregorius Kislingbury</v>
      </c>
      <c r="G397" s="2" t="str">
        <f>IF(_xlfn.XLOOKUP(C397, 'customers'!$A$1:$A$1001, 'customers'!$C$1:$C$1001, , 0)=0, "", _xlfn.XLOOKUP(C397, 'customers'!$A$1:$A$1001, 'customers'!$C$1:$C$1001, , 0))</f>
        <v>gkislingburyaz@samsung.com</v>
      </c>
      <c r="H397" s="2" t="str">
        <f>_xlfn.XLOOKUP(C397, 'customers'!$A$1:$A$1001, 'customers'!G396:G1396,,0)</f>
        <v>United States</v>
      </c>
      <c r="I397" s="3" t="str">
        <f>_xlfn.XLOOKUP(D397, products!$A$1:$A$49, products!$B$1:$B$49, , 0)</f>
        <v>Lib</v>
      </c>
      <c r="J397" s="3" t="str">
        <f>_xlfn.XLOOKUP(D397, products!$A$1:$A$49, products!$C$1:$C$49,,0)</f>
        <v>D</v>
      </c>
      <c r="K397" s="6">
        <f>_xlfn.XLOOKUP(D397, products!$A$1:$A$49, products!$D$1:$D$49,,0)</f>
        <v>0.5</v>
      </c>
      <c r="L397" s="7">
        <f>_xlfn.XLOOKUP(D397, products!$A$1:$A$49, products!$E$1:$E$49,,0)</f>
        <v>7.77</v>
      </c>
      <c r="M397" s="7">
        <f t="shared" si="18"/>
        <v>46.62</v>
      </c>
      <c r="N397" s="3" t="str">
        <f t="shared" si="19"/>
        <v>Liberica</v>
      </c>
      <c r="O397" s="3" t="str">
        <f t="shared" si="20"/>
        <v>Dark</v>
      </c>
    </row>
    <row r="398" spans="1:15" x14ac:dyDescent="0.3">
      <c r="A398" s="2" t="s">
        <v>2721</v>
      </c>
      <c r="B398" s="5">
        <v>44140</v>
      </c>
      <c r="C398" s="2" t="s">
        <v>2722</v>
      </c>
      <c r="D398" s="3" t="s">
        <v>6180</v>
      </c>
      <c r="E398" s="2">
        <v>5</v>
      </c>
      <c r="F398" s="2" t="str">
        <f>_xlfn.XLOOKUP(C398, 'customers'!$A$1:$A$1001, 'customers'!$B$1:$B$1001, ,0)</f>
        <v>Xenos Gibbons</v>
      </c>
      <c r="G398" s="2" t="str">
        <f>IF(_xlfn.XLOOKUP(C398, 'customers'!$A$1:$A$1001, 'customers'!$C$1:$C$1001, , 0)=0, "", _xlfn.XLOOKUP(C398, 'customers'!$A$1:$A$1001, 'customers'!$C$1:$C$1001, , 0))</f>
        <v>xgibbonsb0@artisteer.com</v>
      </c>
      <c r="H398" s="2" t="str">
        <f>_xlfn.XLOOKUP(C398, 'customers'!$A$1:$A$1001, 'customers'!G397:G1397,,0)</f>
        <v>United Kingdom</v>
      </c>
      <c r="I398" s="3" t="str">
        <f>_xlfn.XLOOKUP(D398, products!$A$1:$A$49, products!$B$1:$B$49, , 0)</f>
        <v>Ara</v>
      </c>
      <c r="J398" s="3" t="str">
        <f>_xlfn.XLOOKUP(D398, products!$A$1:$A$49, products!$C$1:$C$49,,0)</f>
        <v>L</v>
      </c>
      <c r="K398" s="6">
        <f>_xlfn.XLOOKUP(D398, products!$A$1:$A$49, products!$D$1:$D$49,,0)</f>
        <v>0.5</v>
      </c>
      <c r="L398" s="7">
        <f>_xlfn.XLOOKUP(D398, products!$A$1:$A$49, products!$E$1:$E$49,,0)</f>
        <v>7.77</v>
      </c>
      <c r="M398" s="7">
        <f t="shared" si="18"/>
        <v>38.849999999999994</v>
      </c>
      <c r="N398" s="3" t="str">
        <f t="shared" si="19"/>
        <v>Arabica</v>
      </c>
      <c r="O398" s="3" t="str">
        <f t="shared" si="20"/>
        <v>Lite</v>
      </c>
    </row>
    <row r="399" spans="1:15" x14ac:dyDescent="0.3">
      <c r="A399" s="2" t="s">
        <v>2727</v>
      </c>
      <c r="B399" s="5">
        <v>43720</v>
      </c>
      <c r="C399" s="2" t="s">
        <v>2728</v>
      </c>
      <c r="D399" s="3" t="s">
        <v>6169</v>
      </c>
      <c r="E399" s="2">
        <v>4</v>
      </c>
      <c r="F399" s="2" t="str">
        <f>_xlfn.XLOOKUP(C399, 'customers'!$A$1:$A$1001, 'customers'!$B$1:$B$1001, ,0)</f>
        <v>Fleur Parres</v>
      </c>
      <c r="G399" s="2" t="str">
        <f>IF(_xlfn.XLOOKUP(C399, 'customers'!$A$1:$A$1001, 'customers'!$C$1:$C$1001, , 0)=0, "", _xlfn.XLOOKUP(C399, 'customers'!$A$1:$A$1001, 'customers'!$C$1:$C$1001, , 0))</f>
        <v>fparresb1@imageshack.us</v>
      </c>
      <c r="H399" s="2" t="str">
        <f>_xlfn.XLOOKUP(C399, 'customers'!$A$1:$A$1001, 'customers'!G398:G1398,,0)</f>
        <v>United States</v>
      </c>
      <c r="I399" s="3" t="str">
        <f>_xlfn.XLOOKUP(D399, products!$A$1:$A$49, products!$B$1:$B$49, , 0)</f>
        <v>Lib</v>
      </c>
      <c r="J399" s="3" t="str">
        <f>_xlfn.XLOOKUP(D399, products!$A$1:$A$49, products!$C$1:$C$49,,0)</f>
        <v>D</v>
      </c>
      <c r="K399" s="6">
        <f>_xlfn.XLOOKUP(D399, products!$A$1:$A$49, products!$D$1:$D$49,,0)</f>
        <v>0.5</v>
      </c>
      <c r="L399" s="7">
        <f>_xlfn.XLOOKUP(D399, products!$A$1:$A$49, products!$E$1:$E$49,,0)</f>
        <v>7.77</v>
      </c>
      <c r="M399" s="7">
        <f t="shared" si="18"/>
        <v>31.08</v>
      </c>
      <c r="N399" s="3" t="str">
        <f t="shared" si="19"/>
        <v>Liberica</v>
      </c>
      <c r="O399" s="3" t="str">
        <f t="shared" si="20"/>
        <v>Dark</v>
      </c>
    </row>
    <row r="400" spans="1:15" x14ac:dyDescent="0.3">
      <c r="A400" s="2" t="s">
        <v>2733</v>
      </c>
      <c r="B400" s="5">
        <v>43677</v>
      </c>
      <c r="C400" s="2" t="s">
        <v>2734</v>
      </c>
      <c r="D400" s="3" t="s">
        <v>6154</v>
      </c>
      <c r="E400" s="2">
        <v>6</v>
      </c>
      <c r="F400" s="2" t="str">
        <f>_xlfn.XLOOKUP(C400, 'customers'!$A$1:$A$1001, 'customers'!$B$1:$B$1001, ,0)</f>
        <v>Gran Sibray</v>
      </c>
      <c r="G400" s="2" t="str">
        <f>IF(_xlfn.XLOOKUP(C400, 'customers'!$A$1:$A$1001, 'customers'!$C$1:$C$1001, , 0)=0, "", _xlfn.XLOOKUP(C400, 'customers'!$A$1:$A$1001, 'customers'!$C$1:$C$1001, , 0))</f>
        <v>gsibrayb2@wsj.com</v>
      </c>
      <c r="H400" s="2" t="str">
        <f>_xlfn.XLOOKUP(C400, 'customers'!$A$1:$A$1001, 'customers'!G399:G1399,,0)</f>
        <v>United States</v>
      </c>
      <c r="I400" s="3" t="str">
        <f>_xlfn.XLOOKUP(D400, products!$A$1:$A$49, products!$B$1:$B$49, , 0)</f>
        <v>Ara</v>
      </c>
      <c r="J400" s="3" t="str">
        <f>_xlfn.XLOOKUP(D400, products!$A$1:$A$49, products!$C$1:$C$49,,0)</f>
        <v>D</v>
      </c>
      <c r="K400" s="6">
        <f>_xlfn.XLOOKUP(D400, products!$A$1:$A$49, products!$D$1:$D$49,,0)</f>
        <v>0.2</v>
      </c>
      <c r="L400" s="7">
        <f>_xlfn.XLOOKUP(D400, products!$A$1:$A$49, products!$E$1:$E$49,,0)</f>
        <v>2.9849999999999999</v>
      </c>
      <c r="M400" s="7">
        <f t="shared" si="18"/>
        <v>17.91</v>
      </c>
      <c r="N400" s="3" t="str">
        <f t="shared" si="19"/>
        <v>Arabica</v>
      </c>
      <c r="O400" s="3" t="str">
        <f t="shared" si="20"/>
        <v>Dark</v>
      </c>
    </row>
    <row r="401" spans="1:15" x14ac:dyDescent="0.3">
      <c r="A401" s="2" t="s">
        <v>2739</v>
      </c>
      <c r="B401" s="5">
        <v>43539</v>
      </c>
      <c r="C401" s="2" t="s">
        <v>2740</v>
      </c>
      <c r="D401" s="3" t="s">
        <v>6185</v>
      </c>
      <c r="E401" s="2">
        <v>6</v>
      </c>
      <c r="F401" s="2" t="str">
        <f>_xlfn.XLOOKUP(C401, 'customers'!$A$1:$A$1001, 'customers'!$B$1:$B$1001, ,0)</f>
        <v>Ingelbert Hotchkin</v>
      </c>
      <c r="G401" s="2" t="str">
        <f>IF(_xlfn.XLOOKUP(C401, 'customers'!$A$1:$A$1001, 'customers'!$C$1:$C$1001, , 0)=0, "", _xlfn.XLOOKUP(C401, 'customers'!$A$1:$A$1001, 'customers'!$C$1:$C$1001, , 0))</f>
        <v>ihotchkinb3@mit.edu</v>
      </c>
      <c r="H401" s="2" t="str">
        <f>_xlfn.XLOOKUP(C401, 'customers'!$A$1:$A$1001, 'customers'!G400:G1400,,0)</f>
        <v>United States</v>
      </c>
      <c r="I401" s="3" t="str">
        <f>_xlfn.XLOOKUP(D401, products!$A$1:$A$49, products!$B$1:$B$49, , 0)</f>
        <v>Exc</v>
      </c>
      <c r="J401" s="3" t="str">
        <f>_xlfn.XLOOKUP(D401, products!$A$1:$A$49, products!$C$1:$C$49,,0)</f>
        <v>D</v>
      </c>
      <c r="K401" s="6">
        <f>_xlfn.XLOOKUP(D401, products!$A$1:$A$49, products!$D$1:$D$49,,0)</f>
        <v>2.5</v>
      </c>
      <c r="L401" s="7">
        <f>_xlfn.XLOOKUP(D401, products!$A$1:$A$49, products!$E$1:$E$49,,0)</f>
        <v>27.945</v>
      </c>
      <c r="M401" s="7">
        <f t="shared" si="18"/>
        <v>167.67000000000002</v>
      </c>
      <c r="N401" s="3" t="str">
        <f t="shared" si="19"/>
        <v>Excelsa</v>
      </c>
      <c r="O401" s="3" t="str">
        <f t="shared" si="20"/>
        <v>Dark</v>
      </c>
    </row>
    <row r="402" spans="1:15" x14ac:dyDescent="0.3">
      <c r="A402" s="2" t="s">
        <v>2745</v>
      </c>
      <c r="B402" s="5">
        <v>44332</v>
      </c>
      <c r="C402" s="2" t="s">
        <v>2746</v>
      </c>
      <c r="D402" s="3" t="s">
        <v>6170</v>
      </c>
      <c r="E402" s="2">
        <v>4</v>
      </c>
      <c r="F402" s="2" t="str">
        <f>_xlfn.XLOOKUP(C402, 'customers'!$A$1:$A$1001, 'customers'!$B$1:$B$1001, ,0)</f>
        <v>Neely Broadberrie</v>
      </c>
      <c r="G402" s="2" t="str">
        <f>IF(_xlfn.XLOOKUP(C402, 'customers'!$A$1:$A$1001, 'customers'!$C$1:$C$1001, , 0)=0, "", _xlfn.XLOOKUP(C402, 'customers'!$A$1:$A$1001, 'customers'!$C$1:$C$1001, , 0))</f>
        <v>nbroadberrieb4@gnu.org</v>
      </c>
      <c r="H402" s="2" t="str">
        <f>_xlfn.XLOOKUP(C402, 'customers'!$A$1:$A$1001, 'customers'!G401:G1401,,0)</f>
        <v>Ireland</v>
      </c>
      <c r="I402" s="3" t="str">
        <f>_xlfn.XLOOKUP(D402, products!$A$1:$A$49, products!$B$1:$B$49, , 0)</f>
        <v>Lib</v>
      </c>
      <c r="J402" s="3" t="str">
        <f>_xlfn.XLOOKUP(D402, products!$A$1:$A$49, products!$C$1:$C$49,,0)</f>
        <v>L</v>
      </c>
      <c r="K402" s="6">
        <f>_xlfn.XLOOKUP(D402, products!$A$1:$A$49, products!$D$1:$D$49,,0)</f>
        <v>1</v>
      </c>
      <c r="L402" s="7">
        <f>_xlfn.XLOOKUP(D402, products!$A$1:$A$49, products!$E$1:$E$49,,0)</f>
        <v>15.85</v>
      </c>
      <c r="M402" s="7">
        <f t="shared" si="18"/>
        <v>63.4</v>
      </c>
      <c r="N402" s="3" t="str">
        <f t="shared" si="19"/>
        <v>Liberica</v>
      </c>
      <c r="O402" s="3" t="str">
        <f t="shared" si="20"/>
        <v>Lite</v>
      </c>
    </row>
    <row r="403" spans="1:15" x14ac:dyDescent="0.3">
      <c r="A403" s="2" t="s">
        <v>2751</v>
      </c>
      <c r="B403" s="5">
        <v>43591</v>
      </c>
      <c r="C403" s="2" t="s">
        <v>2752</v>
      </c>
      <c r="D403" s="3" t="s">
        <v>6159</v>
      </c>
      <c r="E403" s="2">
        <v>2</v>
      </c>
      <c r="F403" s="2" t="str">
        <f>_xlfn.XLOOKUP(C403, 'customers'!$A$1:$A$1001, 'customers'!$B$1:$B$1001, ,0)</f>
        <v>Rutger Pithcock</v>
      </c>
      <c r="G403" s="2" t="str">
        <f>IF(_xlfn.XLOOKUP(C403, 'customers'!$A$1:$A$1001, 'customers'!$C$1:$C$1001, , 0)=0, "", _xlfn.XLOOKUP(C403, 'customers'!$A$1:$A$1001, 'customers'!$C$1:$C$1001, , 0))</f>
        <v>rpithcockb5@yellowbook.com</v>
      </c>
      <c r="H403" s="2" t="str">
        <f>_xlfn.XLOOKUP(C403, 'customers'!$A$1:$A$1001, 'customers'!G402:G1402,,0)</f>
        <v>United States</v>
      </c>
      <c r="I403" s="3" t="str">
        <f>_xlfn.XLOOKUP(D403, products!$A$1:$A$49, products!$B$1:$B$49, , 0)</f>
        <v>Lib</v>
      </c>
      <c r="J403" s="3" t="str">
        <f>_xlfn.XLOOKUP(D403, products!$A$1:$A$49, products!$C$1:$C$49,,0)</f>
        <v>M</v>
      </c>
      <c r="K403" s="6">
        <f>_xlfn.XLOOKUP(D403, products!$A$1:$A$49, products!$D$1:$D$49,,0)</f>
        <v>0.2</v>
      </c>
      <c r="L403" s="7">
        <f>_xlfn.XLOOKUP(D403, products!$A$1:$A$49, products!$E$1:$E$49,,0)</f>
        <v>4.3650000000000002</v>
      </c>
      <c r="M403" s="7">
        <f t="shared" si="18"/>
        <v>8.73</v>
      </c>
      <c r="N403" s="3" t="str">
        <f t="shared" si="19"/>
        <v>Liberica</v>
      </c>
      <c r="O403" s="3" t="str">
        <f t="shared" si="20"/>
        <v>Medium</v>
      </c>
    </row>
    <row r="404" spans="1:15" x14ac:dyDescent="0.3">
      <c r="A404" s="2" t="s">
        <v>2757</v>
      </c>
      <c r="B404" s="5">
        <v>43502</v>
      </c>
      <c r="C404" s="2" t="s">
        <v>2758</v>
      </c>
      <c r="D404" s="3" t="s">
        <v>6177</v>
      </c>
      <c r="E404" s="2">
        <v>3</v>
      </c>
      <c r="F404" s="2" t="str">
        <f>_xlfn.XLOOKUP(C404, 'customers'!$A$1:$A$1001, 'customers'!$B$1:$B$1001, ,0)</f>
        <v>Gale Croysdale</v>
      </c>
      <c r="G404" s="2" t="str">
        <f>IF(_xlfn.XLOOKUP(C404, 'customers'!$A$1:$A$1001, 'customers'!$C$1:$C$1001, , 0)=0, "", _xlfn.XLOOKUP(C404, 'customers'!$A$1:$A$1001, 'customers'!$C$1:$C$1001, , 0))</f>
        <v>gcroysdaleb6@nih.gov</v>
      </c>
      <c r="H404" s="2" t="str">
        <f>_xlfn.XLOOKUP(C404, 'customers'!$A$1:$A$1001, 'customers'!G403:G1403,,0)</f>
        <v>United Kingdom</v>
      </c>
      <c r="I404" s="3" t="str">
        <f>_xlfn.XLOOKUP(D404, products!$A$1:$A$49, products!$B$1:$B$49, , 0)</f>
        <v>Rob</v>
      </c>
      <c r="J404" s="3" t="str">
        <f>_xlfn.XLOOKUP(D404, products!$A$1:$A$49, products!$C$1:$C$49,,0)</f>
        <v>D</v>
      </c>
      <c r="K404" s="6">
        <f>_xlfn.XLOOKUP(D404, products!$A$1:$A$49, products!$D$1:$D$49,,0)</f>
        <v>1</v>
      </c>
      <c r="L404" s="7">
        <f>_xlfn.XLOOKUP(D404, products!$A$1:$A$49, products!$E$1:$E$49,,0)</f>
        <v>8.9499999999999993</v>
      </c>
      <c r="M404" s="7">
        <f t="shared" si="18"/>
        <v>26.849999999999998</v>
      </c>
      <c r="N404" s="3" t="str">
        <f t="shared" si="19"/>
        <v>Robusta</v>
      </c>
      <c r="O404" s="3" t="str">
        <f t="shared" si="20"/>
        <v>Dark</v>
      </c>
    </row>
    <row r="405" spans="1:15" x14ac:dyDescent="0.3">
      <c r="A405" s="2" t="s">
        <v>2763</v>
      </c>
      <c r="B405" s="5">
        <v>44295</v>
      </c>
      <c r="C405" s="2" t="s">
        <v>2764</v>
      </c>
      <c r="D405" s="3" t="s">
        <v>6145</v>
      </c>
      <c r="E405" s="2">
        <v>2</v>
      </c>
      <c r="F405" s="2" t="str">
        <f>_xlfn.XLOOKUP(C405, 'customers'!$A$1:$A$1001, 'customers'!$B$1:$B$1001, ,0)</f>
        <v>Benedetto Gozzett</v>
      </c>
      <c r="G405" s="2" t="str">
        <f>IF(_xlfn.XLOOKUP(C405, 'customers'!$A$1:$A$1001, 'customers'!$C$1:$C$1001, , 0)=0, "", _xlfn.XLOOKUP(C405, 'customers'!$A$1:$A$1001, 'customers'!$C$1:$C$1001, , 0))</f>
        <v>bgozzettb7@github.com</v>
      </c>
      <c r="H405" s="2" t="str">
        <f>_xlfn.XLOOKUP(C405, 'customers'!$A$1:$A$1001, 'customers'!G404:G1404,,0)</f>
        <v>United Kingdom</v>
      </c>
      <c r="I405" s="3" t="str">
        <f>_xlfn.XLOOKUP(D405, products!$A$1:$A$49, products!$B$1:$B$49, , 0)</f>
        <v>Lib</v>
      </c>
      <c r="J405" s="3" t="str">
        <f>_xlfn.XLOOKUP(D405, products!$A$1:$A$49, products!$C$1:$C$49,,0)</f>
        <v>L</v>
      </c>
      <c r="K405" s="6">
        <f>_xlfn.XLOOKUP(D405, products!$A$1:$A$49, products!$D$1:$D$49,,0)</f>
        <v>0.2</v>
      </c>
      <c r="L405" s="7">
        <f>_xlfn.XLOOKUP(D405, products!$A$1:$A$49, products!$E$1:$E$49,,0)</f>
        <v>4.7549999999999999</v>
      </c>
      <c r="M405" s="7">
        <f t="shared" si="18"/>
        <v>9.51</v>
      </c>
      <c r="N405" s="3" t="str">
        <f t="shared" si="19"/>
        <v>Liberica</v>
      </c>
      <c r="O405" s="3" t="str">
        <f t="shared" si="20"/>
        <v>Lite</v>
      </c>
    </row>
    <row r="406" spans="1:15" x14ac:dyDescent="0.3">
      <c r="A406" s="2" t="s">
        <v>2769</v>
      </c>
      <c r="B406" s="5">
        <v>43971</v>
      </c>
      <c r="C406" s="2" t="s">
        <v>2770</v>
      </c>
      <c r="D406" s="3" t="s">
        <v>6147</v>
      </c>
      <c r="E406" s="2">
        <v>4</v>
      </c>
      <c r="F406" s="2" t="str">
        <f>_xlfn.XLOOKUP(C406, 'customers'!$A$1:$A$1001, 'customers'!$B$1:$B$1001, ,0)</f>
        <v>Tania Craggs</v>
      </c>
      <c r="G406" s="2" t="str">
        <f>IF(_xlfn.XLOOKUP(C406, 'customers'!$A$1:$A$1001, 'customers'!$C$1:$C$1001, , 0)=0, "", _xlfn.XLOOKUP(C406, 'customers'!$A$1:$A$1001, 'customers'!$C$1:$C$1001, , 0))</f>
        <v>tcraggsb8@house.gov</v>
      </c>
      <c r="H406" s="2" t="str">
        <f>_xlfn.XLOOKUP(C406, 'customers'!$A$1:$A$1001, 'customers'!G405:G1405,,0)</f>
        <v>United States</v>
      </c>
      <c r="I406" s="3" t="str">
        <f>_xlfn.XLOOKUP(D406, products!$A$1:$A$49, products!$B$1:$B$49, , 0)</f>
        <v>Ara</v>
      </c>
      <c r="J406" s="3" t="str">
        <f>_xlfn.XLOOKUP(D406, products!$A$1:$A$49, products!$C$1:$C$49,,0)</f>
        <v>D</v>
      </c>
      <c r="K406" s="6">
        <f>_xlfn.XLOOKUP(D406, products!$A$1:$A$49, products!$D$1:$D$49,,0)</f>
        <v>1</v>
      </c>
      <c r="L406" s="7">
        <f>_xlfn.XLOOKUP(D406, products!$A$1:$A$49, products!$E$1:$E$49,,0)</f>
        <v>9.9499999999999993</v>
      </c>
      <c r="M406" s="7">
        <f t="shared" si="18"/>
        <v>39.799999999999997</v>
      </c>
      <c r="N406" s="3" t="str">
        <f t="shared" si="19"/>
        <v>Arabica</v>
      </c>
      <c r="O406" s="3" t="str">
        <f t="shared" si="20"/>
        <v>Dark</v>
      </c>
    </row>
    <row r="407" spans="1:15" x14ac:dyDescent="0.3">
      <c r="A407" s="2" t="s">
        <v>2775</v>
      </c>
      <c r="B407" s="5">
        <v>44167</v>
      </c>
      <c r="C407" s="2" t="s">
        <v>2776</v>
      </c>
      <c r="D407" s="3" t="s">
        <v>6139</v>
      </c>
      <c r="E407" s="2">
        <v>3</v>
      </c>
      <c r="F407" s="2" t="str">
        <f>_xlfn.XLOOKUP(C407, 'customers'!$A$1:$A$1001, 'customers'!$B$1:$B$1001, ,0)</f>
        <v>Leonie Cullrford</v>
      </c>
      <c r="G407" s="2" t="str">
        <f>IF(_xlfn.XLOOKUP(C407, 'customers'!$A$1:$A$1001, 'customers'!$C$1:$C$1001, , 0)=0, "", _xlfn.XLOOKUP(C407, 'customers'!$A$1:$A$1001, 'customers'!$C$1:$C$1001, , 0))</f>
        <v>lcullrfordb9@xing.com</v>
      </c>
      <c r="H407" s="2" t="str">
        <f>_xlfn.XLOOKUP(C407, 'customers'!$A$1:$A$1001, 'customers'!G406:G1406,,0)</f>
        <v>United States</v>
      </c>
      <c r="I407" s="3" t="str">
        <f>_xlfn.XLOOKUP(D407, products!$A$1:$A$49, products!$B$1:$B$49, , 0)</f>
        <v>Exc</v>
      </c>
      <c r="J407" s="3" t="str">
        <f>_xlfn.XLOOKUP(D407, products!$A$1:$A$49, products!$C$1:$C$49,,0)</f>
        <v>M</v>
      </c>
      <c r="K407" s="6">
        <f>_xlfn.XLOOKUP(D407, products!$A$1:$A$49, products!$D$1:$D$49,,0)</f>
        <v>0.5</v>
      </c>
      <c r="L407" s="7">
        <f>_xlfn.XLOOKUP(D407, products!$A$1:$A$49, products!$E$1:$E$49,,0)</f>
        <v>8.25</v>
      </c>
      <c r="M407" s="7">
        <f t="shared" si="18"/>
        <v>24.75</v>
      </c>
      <c r="N407" s="3" t="str">
        <f t="shared" si="19"/>
        <v>Excelsa</v>
      </c>
      <c r="O407" s="3" t="str">
        <f t="shared" si="20"/>
        <v>Medium</v>
      </c>
    </row>
    <row r="408" spans="1:15" x14ac:dyDescent="0.3">
      <c r="A408" s="2" t="s">
        <v>2781</v>
      </c>
      <c r="B408" s="5">
        <v>44416</v>
      </c>
      <c r="C408" s="2" t="s">
        <v>2782</v>
      </c>
      <c r="D408" s="3" t="s">
        <v>6141</v>
      </c>
      <c r="E408" s="2">
        <v>5</v>
      </c>
      <c r="F408" s="2" t="str">
        <f>_xlfn.XLOOKUP(C408, 'customers'!$A$1:$A$1001, 'customers'!$B$1:$B$1001, ,0)</f>
        <v>Auguste Rizon</v>
      </c>
      <c r="G408" s="2" t="str">
        <f>IF(_xlfn.XLOOKUP(C408, 'customers'!$A$1:$A$1001, 'customers'!$C$1:$C$1001, , 0)=0, "", _xlfn.XLOOKUP(C408, 'customers'!$A$1:$A$1001, 'customers'!$C$1:$C$1001, , 0))</f>
        <v>arizonba@xing.com</v>
      </c>
      <c r="H408" s="2" t="str">
        <f>_xlfn.XLOOKUP(C408, 'customers'!$A$1:$A$1001, 'customers'!G407:G1407,,0)</f>
        <v>United Kingdom</v>
      </c>
      <c r="I408" s="3" t="str">
        <f>_xlfn.XLOOKUP(D408, products!$A$1:$A$49, products!$B$1:$B$49, , 0)</f>
        <v>Exc</v>
      </c>
      <c r="J408" s="3" t="str">
        <f>_xlfn.XLOOKUP(D408, products!$A$1:$A$49, products!$C$1:$C$49,,0)</f>
        <v>M</v>
      </c>
      <c r="K408" s="6">
        <f>_xlfn.XLOOKUP(D408, products!$A$1:$A$49, products!$D$1:$D$49,,0)</f>
        <v>1</v>
      </c>
      <c r="L408" s="7">
        <f>_xlfn.XLOOKUP(D408, products!$A$1:$A$49, products!$E$1:$E$49,,0)</f>
        <v>13.75</v>
      </c>
      <c r="M408" s="7">
        <f t="shared" si="18"/>
        <v>68.75</v>
      </c>
      <c r="N408" s="3" t="str">
        <f t="shared" si="19"/>
        <v>Excelsa</v>
      </c>
      <c r="O408" s="3" t="str">
        <f t="shared" si="20"/>
        <v>Medium</v>
      </c>
    </row>
    <row r="409" spans="1:15" x14ac:dyDescent="0.3">
      <c r="A409" s="2" t="s">
        <v>2787</v>
      </c>
      <c r="B409" s="5">
        <v>44595</v>
      </c>
      <c r="C409" s="2" t="s">
        <v>2788</v>
      </c>
      <c r="D409" s="3" t="s">
        <v>6139</v>
      </c>
      <c r="E409" s="2">
        <v>6</v>
      </c>
      <c r="F409" s="2" t="str">
        <f>_xlfn.XLOOKUP(C409, 'customers'!$A$1:$A$1001, 'customers'!$B$1:$B$1001, ,0)</f>
        <v>Lorin Guerrazzi</v>
      </c>
      <c r="G409" s="2" t="str">
        <f>IF(_xlfn.XLOOKUP(C409, 'customers'!$A$1:$A$1001, 'customers'!$C$1:$C$1001, , 0)=0, "", _xlfn.XLOOKUP(C409, 'customers'!$A$1:$A$1001, 'customers'!$C$1:$C$1001, , 0))</f>
        <v/>
      </c>
      <c r="H409" s="2" t="str">
        <f>_xlfn.XLOOKUP(C409, 'customers'!$A$1:$A$1001, 'customers'!G408:G1408,,0)</f>
        <v>United States</v>
      </c>
      <c r="I409" s="3" t="str">
        <f>_xlfn.XLOOKUP(D409, products!$A$1:$A$49, products!$B$1:$B$49, , 0)</f>
        <v>Exc</v>
      </c>
      <c r="J409" s="3" t="str">
        <f>_xlfn.XLOOKUP(D409, products!$A$1:$A$49, products!$C$1:$C$49,,0)</f>
        <v>M</v>
      </c>
      <c r="K409" s="6">
        <f>_xlfn.XLOOKUP(D409, products!$A$1:$A$49, products!$D$1:$D$49,,0)</f>
        <v>0.5</v>
      </c>
      <c r="L409" s="7">
        <f>_xlfn.XLOOKUP(D409, products!$A$1:$A$49, products!$E$1:$E$49,,0)</f>
        <v>8.25</v>
      </c>
      <c r="M409" s="7">
        <f t="shared" si="18"/>
        <v>49.5</v>
      </c>
      <c r="N409" s="3" t="str">
        <f t="shared" si="19"/>
        <v>Excelsa</v>
      </c>
      <c r="O409" s="3" t="str">
        <f t="shared" si="20"/>
        <v>Medium</v>
      </c>
    </row>
    <row r="410" spans="1:15" x14ac:dyDescent="0.3">
      <c r="A410" s="2" t="s">
        <v>2792</v>
      </c>
      <c r="B410" s="5">
        <v>44659</v>
      </c>
      <c r="C410" s="2" t="s">
        <v>2793</v>
      </c>
      <c r="D410" s="3" t="s">
        <v>6175</v>
      </c>
      <c r="E410" s="2">
        <v>2</v>
      </c>
      <c r="F410" s="2" t="str">
        <f>_xlfn.XLOOKUP(C410, 'customers'!$A$1:$A$1001, 'customers'!$B$1:$B$1001, ,0)</f>
        <v>Felice Miell</v>
      </c>
      <c r="G410" s="2" t="str">
        <f>IF(_xlfn.XLOOKUP(C410, 'customers'!$A$1:$A$1001, 'customers'!$C$1:$C$1001, , 0)=0, "", _xlfn.XLOOKUP(C410, 'customers'!$A$1:$A$1001, 'customers'!$C$1:$C$1001, , 0))</f>
        <v>fmiellbc@spiegel.de</v>
      </c>
      <c r="H410" s="2" t="str">
        <f>_xlfn.XLOOKUP(C410, 'customers'!$A$1:$A$1001, 'customers'!G409:G1409,,0)</f>
        <v>Ireland</v>
      </c>
      <c r="I410" s="3" t="str">
        <f>_xlfn.XLOOKUP(D410, products!$A$1:$A$49, products!$B$1:$B$49, , 0)</f>
        <v>Ara</v>
      </c>
      <c r="J410" s="3" t="str">
        <f>_xlfn.XLOOKUP(D410, products!$A$1:$A$49, products!$C$1:$C$49,,0)</f>
        <v>M</v>
      </c>
      <c r="K410" s="6">
        <f>_xlfn.XLOOKUP(D410, products!$A$1:$A$49, products!$D$1:$D$49,,0)</f>
        <v>2.5</v>
      </c>
      <c r="L410" s="7">
        <f>_xlfn.XLOOKUP(D410, products!$A$1:$A$49, products!$E$1:$E$49,,0)</f>
        <v>25.874999999999996</v>
      </c>
      <c r="M410" s="7">
        <f t="shared" si="18"/>
        <v>51.749999999999993</v>
      </c>
      <c r="N410" s="3" t="str">
        <f t="shared" si="19"/>
        <v>Arabica</v>
      </c>
      <c r="O410" s="3" t="str">
        <f t="shared" si="20"/>
        <v>Medium</v>
      </c>
    </row>
    <row r="411" spans="1:15" x14ac:dyDescent="0.3">
      <c r="A411" s="2" t="s">
        <v>2798</v>
      </c>
      <c r="B411" s="5">
        <v>44203</v>
      </c>
      <c r="C411" s="2" t="s">
        <v>2799</v>
      </c>
      <c r="D411" s="3" t="s">
        <v>6170</v>
      </c>
      <c r="E411" s="2">
        <v>3</v>
      </c>
      <c r="F411" s="2" t="str">
        <f>_xlfn.XLOOKUP(C411, 'customers'!$A$1:$A$1001, 'customers'!$B$1:$B$1001, ,0)</f>
        <v>Hamish Skeech</v>
      </c>
      <c r="G411" s="2" t="str">
        <f>IF(_xlfn.XLOOKUP(C411, 'customers'!$A$1:$A$1001, 'customers'!$C$1:$C$1001, , 0)=0, "", _xlfn.XLOOKUP(C411, 'customers'!$A$1:$A$1001, 'customers'!$C$1:$C$1001, , 0))</f>
        <v/>
      </c>
      <c r="H411" s="2" t="str">
        <f>_xlfn.XLOOKUP(C411, 'customers'!$A$1:$A$1001, 'customers'!G410:G1410,,0)</f>
        <v>United States</v>
      </c>
      <c r="I411" s="3" t="str">
        <f>_xlfn.XLOOKUP(D411, products!$A$1:$A$49, products!$B$1:$B$49, , 0)</f>
        <v>Lib</v>
      </c>
      <c r="J411" s="3" t="str">
        <f>_xlfn.XLOOKUP(D411, products!$A$1:$A$49, products!$C$1:$C$49,,0)</f>
        <v>L</v>
      </c>
      <c r="K411" s="6">
        <f>_xlfn.XLOOKUP(D411, products!$A$1:$A$49, products!$D$1:$D$49,,0)</f>
        <v>1</v>
      </c>
      <c r="L411" s="7">
        <f>_xlfn.XLOOKUP(D411, products!$A$1:$A$49, products!$E$1:$E$49,,0)</f>
        <v>15.85</v>
      </c>
      <c r="M411" s="7">
        <f t="shared" si="18"/>
        <v>47.55</v>
      </c>
      <c r="N411" s="3" t="str">
        <f t="shared" si="19"/>
        <v>Liberica</v>
      </c>
      <c r="O411" s="3" t="str">
        <f t="shared" si="20"/>
        <v>Lite</v>
      </c>
    </row>
    <row r="412" spans="1:15" x14ac:dyDescent="0.3">
      <c r="A412" s="2" t="s">
        <v>2803</v>
      </c>
      <c r="B412" s="5">
        <v>44441</v>
      </c>
      <c r="C412" s="2" t="s">
        <v>2804</v>
      </c>
      <c r="D412" s="3" t="s">
        <v>6167</v>
      </c>
      <c r="E412" s="2">
        <v>4</v>
      </c>
      <c r="F412" s="2" t="str">
        <f>_xlfn.XLOOKUP(C412, 'customers'!$A$1:$A$1001, 'customers'!$B$1:$B$1001, ,0)</f>
        <v>Giordano Lorenzin</v>
      </c>
      <c r="G412" s="2" t="str">
        <f>IF(_xlfn.XLOOKUP(C412, 'customers'!$A$1:$A$1001, 'customers'!$C$1:$C$1001, , 0)=0, "", _xlfn.XLOOKUP(C412, 'customers'!$A$1:$A$1001, 'customers'!$C$1:$C$1001, , 0))</f>
        <v/>
      </c>
      <c r="H412" s="2" t="str">
        <f>_xlfn.XLOOKUP(C412, 'customers'!$A$1:$A$1001, 'customers'!G411:G1411,,0)</f>
        <v>United States</v>
      </c>
      <c r="I412" s="3" t="str">
        <f>_xlfn.XLOOKUP(D412, products!$A$1:$A$49, products!$B$1:$B$49, , 0)</f>
        <v>Ara</v>
      </c>
      <c r="J412" s="3" t="str">
        <f>_xlfn.XLOOKUP(D412, products!$A$1:$A$49, products!$C$1:$C$49,,0)</f>
        <v>L</v>
      </c>
      <c r="K412" s="6">
        <f>_xlfn.XLOOKUP(D412, products!$A$1:$A$49, products!$D$1:$D$49,,0)</f>
        <v>0.2</v>
      </c>
      <c r="L412" s="7">
        <f>_xlfn.XLOOKUP(D412, products!$A$1:$A$49, products!$E$1:$E$49,,0)</f>
        <v>3.8849999999999998</v>
      </c>
      <c r="M412" s="7">
        <f t="shared" si="18"/>
        <v>15.54</v>
      </c>
      <c r="N412" s="3" t="str">
        <f t="shared" si="19"/>
        <v>Arabica</v>
      </c>
      <c r="O412" s="3" t="str">
        <f t="shared" si="20"/>
        <v>Lite</v>
      </c>
    </row>
    <row r="413" spans="1:15" x14ac:dyDescent="0.3">
      <c r="A413" s="2" t="s">
        <v>2808</v>
      </c>
      <c r="B413" s="5">
        <v>44504</v>
      </c>
      <c r="C413" s="2" t="s">
        <v>2809</v>
      </c>
      <c r="D413" s="3" t="s">
        <v>6162</v>
      </c>
      <c r="E413" s="2">
        <v>6</v>
      </c>
      <c r="F413" s="2" t="str">
        <f>_xlfn.XLOOKUP(C413, 'customers'!$A$1:$A$1001, 'customers'!$B$1:$B$1001, ,0)</f>
        <v>Harwilll Bishell</v>
      </c>
      <c r="G413" s="2" t="str">
        <f>IF(_xlfn.XLOOKUP(C413, 'customers'!$A$1:$A$1001, 'customers'!$C$1:$C$1001, , 0)=0, "", _xlfn.XLOOKUP(C413, 'customers'!$A$1:$A$1001, 'customers'!$C$1:$C$1001, , 0))</f>
        <v/>
      </c>
      <c r="H413" s="2" t="str">
        <f>_xlfn.XLOOKUP(C413, 'customers'!$A$1:$A$1001, 'customers'!G412:G1412,,0)</f>
        <v>United States</v>
      </c>
      <c r="I413" s="3" t="str">
        <f>_xlfn.XLOOKUP(D413, products!$A$1:$A$49, products!$B$1:$B$49, , 0)</f>
        <v>Lib</v>
      </c>
      <c r="J413" s="3" t="str">
        <f>_xlfn.XLOOKUP(D413, products!$A$1:$A$49, products!$C$1:$C$49,,0)</f>
        <v>M</v>
      </c>
      <c r="K413" s="6">
        <f>_xlfn.XLOOKUP(D413, products!$A$1:$A$49, products!$D$1:$D$49,,0)</f>
        <v>1</v>
      </c>
      <c r="L413" s="7">
        <f>_xlfn.XLOOKUP(D413, products!$A$1:$A$49, products!$E$1:$E$49,,0)</f>
        <v>14.55</v>
      </c>
      <c r="M413" s="7">
        <f t="shared" si="18"/>
        <v>87.300000000000011</v>
      </c>
      <c r="N413" s="3" t="str">
        <f t="shared" si="19"/>
        <v>Liberica</v>
      </c>
      <c r="O413" s="3" t="str">
        <f t="shared" si="20"/>
        <v>Medium</v>
      </c>
    </row>
    <row r="414" spans="1:15" x14ac:dyDescent="0.3">
      <c r="A414" s="2" t="s">
        <v>2813</v>
      </c>
      <c r="B414" s="5">
        <v>44410</v>
      </c>
      <c r="C414" s="2" t="s">
        <v>2814</v>
      </c>
      <c r="D414" s="3" t="s">
        <v>6155</v>
      </c>
      <c r="E414" s="2">
        <v>5</v>
      </c>
      <c r="F414" s="2" t="str">
        <f>_xlfn.XLOOKUP(C414, 'customers'!$A$1:$A$1001, 'customers'!$B$1:$B$1001, ,0)</f>
        <v>Freeland Missenden</v>
      </c>
      <c r="G414" s="2" t="str">
        <f>IF(_xlfn.XLOOKUP(C414, 'customers'!$A$1:$A$1001, 'customers'!$C$1:$C$1001, , 0)=0, "", _xlfn.XLOOKUP(C414, 'customers'!$A$1:$A$1001, 'customers'!$C$1:$C$1001, , 0))</f>
        <v/>
      </c>
      <c r="H414" s="2" t="str">
        <f>_xlfn.XLOOKUP(C414, 'customers'!$A$1:$A$1001, 'customers'!G413:G1413,,0)</f>
        <v>United States</v>
      </c>
      <c r="I414" s="3" t="str">
        <f>_xlfn.XLOOKUP(D414, products!$A$1:$A$49, products!$B$1:$B$49, , 0)</f>
        <v>Ara</v>
      </c>
      <c r="J414" s="3" t="str">
        <f>_xlfn.XLOOKUP(D414, products!$A$1:$A$49, products!$C$1:$C$49,,0)</f>
        <v>M</v>
      </c>
      <c r="K414" s="6">
        <f>_xlfn.XLOOKUP(D414, products!$A$1:$A$49, products!$D$1:$D$49,,0)</f>
        <v>1</v>
      </c>
      <c r="L414" s="7">
        <f>_xlfn.XLOOKUP(D414, products!$A$1:$A$49, products!$E$1:$E$49,,0)</f>
        <v>11.25</v>
      </c>
      <c r="M414" s="7">
        <f t="shared" si="18"/>
        <v>56.25</v>
      </c>
      <c r="N414" s="3" t="str">
        <f t="shared" si="19"/>
        <v>Arabica</v>
      </c>
      <c r="O414" s="3" t="str">
        <f t="shared" si="20"/>
        <v>Medium</v>
      </c>
    </row>
    <row r="415" spans="1:15" x14ac:dyDescent="0.3">
      <c r="A415" s="2" t="s">
        <v>2818</v>
      </c>
      <c r="B415" s="5">
        <v>43857</v>
      </c>
      <c r="C415" s="2" t="s">
        <v>2819</v>
      </c>
      <c r="D415" s="3" t="s">
        <v>6164</v>
      </c>
      <c r="E415" s="2">
        <v>1</v>
      </c>
      <c r="F415" s="2" t="str">
        <f>_xlfn.XLOOKUP(C415, 'customers'!$A$1:$A$1001, 'customers'!$B$1:$B$1001, ,0)</f>
        <v>Waylan Springall</v>
      </c>
      <c r="G415" s="2" t="str">
        <f>IF(_xlfn.XLOOKUP(C415, 'customers'!$A$1:$A$1001, 'customers'!$C$1:$C$1001, , 0)=0, "", _xlfn.XLOOKUP(C415, 'customers'!$A$1:$A$1001, 'customers'!$C$1:$C$1001, , 0))</f>
        <v>wspringallbh@jugem.jp</v>
      </c>
      <c r="H415" s="2" t="str">
        <f>_xlfn.XLOOKUP(C415, 'customers'!$A$1:$A$1001, 'customers'!G414:G1414,,0)</f>
        <v>United States</v>
      </c>
      <c r="I415" s="3" t="str">
        <f>_xlfn.XLOOKUP(D415, products!$A$1:$A$49, products!$B$1:$B$49, , 0)</f>
        <v>Lib</v>
      </c>
      <c r="J415" s="3" t="str">
        <f>_xlfn.XLOOKUP(D415, products!$A$1:$A$49, products!$C$1:$C$49,,0)</f>
        <v>L</v>
      </c>
      <c r="K415" s="6">
        <f>_xlfn.XLOOKUP(D415, products!$A$1:$A$49, products!$D$1:$D$49,,0)</f>
        <v>2.5</v>
      </c>
      <c r="L415" s="7">
        <f>_xlfn.XLOOKUP(D415, products!$A$1:$A$49, products!$E$1:$E$49,,0)</f>
        <v>36.454999999999998</v>
      </c>
      <c r="M415" s="7">
        <f t="shared" si="18"/>
        <v>36.454999999999998</v>
      </c>
      <c r="N415" s="3" t="str">
        <f t="shared" si="19"/>
        <v>Liberica</v>
      </c>
      <c r="O415" s="3" t="str">
        <f t="shared" si="20"/>
        <v>Lite</v>
      </c>
    </row>
    <row r="416" spans="1:15" x14ac:dyDescent="0.3">
      <c r="A416" s="2" t="s">
        <v>2824</v>
      </c>
      <c r="B416" s="5">
        <v>43802</v>
      </c>
      <c r="C416" s="2" t="s">
        <v>2825</v>
      </c>
      <c r="D416" s="3" t="s">
        <v>6178</v>
      </c>
      <c r="E416" s="2">
        <v>3</v>
      </c>
      <c r="F416" s="2" t="str">
        <f>_xlfn.XLOOKUP(C416, 'customers'!$A$1:$A$1001, 'customers'!$B$1:$B$1001, ,0)</f>
        <v>Kiri Avramow</v>
      </c>
      <c r="G416" s="2" t="str">
        <f>IF(_xlfn.XLOOKUP(C416, 'customers'!$A$1:$A$1001, 'customers'!$C$1:$C$1001, , 0)=0, "", _xlfn.XLOOKUP(C416, 'customers'!$A$1:$A$1001, 'customers'!$C$1:$C$1001, , 0))</f>
        <v/>
      </c>
      <c r="H416" s="2" t="str">
        <f>_xlfn.XLOOKUP(C416, 'customers'!$A$1:$A$1001, 'customers'!G415:G1415,,0)</f>
        <v>United States</v>
      </c>
      <c r="I416" s="3" t="str">
        <f>_xlfn.XLOOKUP(D416, products!$A$1:$A$49, products!$B$1:$B$49, , 0)</f>
        <v>Rob</v>
      </c>
      <c r="J416" s="3" t="str">
        <f>_xlfn.XLOOKUP(D416, products!$A$1:$A$49, products!$C$1:$C$49,,0)</f>
        <v>L</v>
      </c>
      <c r="K416" s="6">
        <f>_xlfn.XLOOKUP(D416, products!$A$1:$A$49, products!$D$1:$D$49,,0)</f>
        <v>0.2</v>
      </c>
      <c r="L416" s="7">
        <f>_xlfn.XLOOKUP(D416, products!$A$1:$A$49, products!$E$1:$E$49,,0)</f>
        <v>3.5849999999999995</v>
      </c>
      <c r="M416" s="7">
        <f t="shared" si="18"/>
        <v>10.754999999999999</v>
      </c>
      <c r="N416" s="3" t="str">
        <f t="shared" si="19"/>
        <v>Robusta</v>
      </c>
      <c r="O416" s="3" t="str">
        <f t="shared" si="20"/>
        <v>Lite</v>
      </c>
    </row>
    <row r="417" spans="1:15" x14ac:dyDescent="0.3">
      <c r="A417" s="2" t="s">
        <v>2829</v>
      </c>
      <c r="B417" s="5">
        <v>43683</v>
      </c>
      <c r="C417" s="2" t="s">
        <v>2830</v>
      </c>
      <c r="D417" s="3" t="s">
        <v>6174</v>
      </c>
      <c r="E417" s="2">
        <v>3</v>
      </c>
      <c r="F417" s="2" t="str">
        <f>_xlfn.XLOOKUP(C417, 'customers'!$A$1:$A$1001, 'customers'!$B$1:$B$1001, ,0)</f>
        <v>Gregg Hawkyens</v>
      </c>
      <c r="G417" s="2" t="str">
        <f>IF(_xlfn.XLOOKUP(C417, 'customers'!$A$1:$A$1001, 'customers'!$C$1:$C$1001, , 0)=0, "", _xlfn.XLOOKUP(C417, 'customers'!$A$1:$A$1001, 'customers'!$C$1:$C$1001, , 0))</f>
        <v>ghawkyensbj@census.gov</v>
      </c>
      <c r="H417" s="2" t="str">
        <f>_xlfn.XLOOKUP(C417, 'customers'!$A$1:$A$1001, 'customers'!G416:G1416,,0)</f>
        <v>United States</v>
      </c>
      <c r="I417" s="3" t="str">
        <f>_xlfn.XLOOKUP(D417, products!$A$1:$A$49, products!$B$1:$B$49, , 0)</f>
        <v>Rob</v>
      </c>
      <c r="J417" s="3" t="str">
        <f>_xlfn.XLOOKUP(D417, products!$A$1:$A$49, products!$C$1:$C$49,,0)</f>
        <v>M</v>
      </c>
      <c r="K417" s="6">
        <f>_xlfn.XLOOKUP(D417, products!$A$1:$A$49, products!$D$1:$D$49,,0)</f>
        <v>0.2</v>
      </c>
      <c r="L417" s="7">
        <f>_xlfn.XLOOKUP(D417, products!$A$1:$A$49, products!$E$1:$E$49,,0)</f>
        <v>2.9849999999999999</v>
      </c>
      <c r="M417" s="7">
        <f t="shared" si="18"/>
        <v>8.9550000000000001</v>
      </c>
      <c r="N417" s="3" t="str">
        <f t="shared" si="19"/>
        <v>Robusta</v>
      </c>
      <c r="O417" s="3" t="str">
        <f t="shared" si="20"/>
        <v>Medium</v>
      </c>
    </row>
    <row r="418" spans="1:15" x14ac:dyDescent="0.3">
      <c r="A418" s="2" t="s">
        <v>2834</v>
      </c>
      <c r="B418" s="5">
        <v>43901</v>
      </c>
      <c r="C418" s="2" t="s">
        <v>2835</v>
      </c>
      <c r="D418" s="3" t="s">
        <v>6180</v>
      </c>
      <c r="E418" s="2">
        <v>3</v>
      </c>
      <c r="F418" s="2" t="str">
        <f>_xlfn.XLOOKUP(C418, 'customers'!$A$1:$A$1001, 'customers'!$B$1:$B$1001, ,0)</f>
        <v>Reggis Pracy</v>
      </c>
      <c r="G418" s="2" t="str">
        <f>IF(_xlfn.XLOOKUP(C418, 'customers'!$A$1:$A$1001, 'customers'!$C$1:$C$1001, , 0)=0, "", _xlfn.XLOOKUP(C418, 'customers'!$A$1:$A$1001, 'customers'!$C$1:$C$1001, , 0))</f>
        <v/>
      </c>
      <c r="H418" s="2" t="str">
        <f>_xlfn.XLOOKUP(C418, 'customers'!$A$1:$A$1001, 'customers'!G417:G1417,,0)</f>
        <v>United States</v>
      </c>
      <c r="I418" s="3" t="str">
        <f>_xlfn.XLOOKUP(D418, products!$A$1:$A$49, products!$B$1:$B$49, , 0)</f>
        <v>Ara</v>
      </c>
      <c r="J418" s="3" t="str">
        <f>_xlfn.XLOOKUP(D418, products!$A$1:$A$49, products!$C$1:$C$49,,0)</f>
        <v>L</v>
      </c>
      <c r="K418" s="6">
        <f>_xlfn.XLOOKUP(D418, products!$A$1:$A$49, products!$D$1:$D$49,,0)</f>
        <v>0.5</v>
      </c>
      <c r="L418" s="7">
        <f>_xlfn.XLOOKUP(D418, products!$A$1:$A$49, products!$E$1:$E$49,,0)</f>
        <v>7.77</v>
      </c>
      <c r="M418" s="7">
        <f t="shared" si="18"/>
        <v>23.31</v>
      </c>
      <c r="N418" s="3" t="str">
        <f t="shared" si="19"/>
        <v>Arabica</v>
      </c>
      <c r="O418" s="3" t="str">
        <f t="shared" si="20"/>
        <v>Lite</v>
      </c>
    </row>
    <row r="419" spans="1:15" x14ac:dyDescent="0.3">
      <c r="A419" s="2" t="s">
        <v>2839</v>
      </c>
      <c r="B419" s="5">
        <v>44457</v>
      </c>
      <c r="C419" s="2" t="s">
        <v>2840</v>
      </c>
      <c r="D419" s="3" t="s">
        <v>6182</v>
      </c>
      <c r="E419" s="2">
        <v>1</v>
      </c>
      <c r="F419" s="2" t="str">
        <f>_xlfn.XLOOKUP(C419, 'customers'!$A$1:$A$1001, 'customers'!$B$1:$B$1001, ,0)</f>
        <v>Paula Denis</v>
      </c>
      <c r="G419" s="2" t="str">
        <f>IF(_xlfn.XLOOKUP(C419, 'customers'!$A$1:$A$1001, 'customers'!$C$1:$C$1001, , 0)=0, "", _xlfn.XLOOKUP(C419, 'customers'!$A$1:$A$1001, 'customers'!$C$1:$C$1001, , 0))</f>
        <v/>
      </c>
      <c r="H419" s="2" t="str">
        <f>_xlfn.XLOOKUP(C419, 'customers'!$A$1:$A$1001, 'customers'!G418:G1418,,0)</f>
        <v>United States</v>
      </c>
      <c r="I419" s="3" t="str">
        <f>_xlfn.XLOOKUP(D419, products!$A$1:$A$49, products!$B$1:$B$49, , 0)</f>
        <v>Ara</v>
      </c>
      <c r="J419" s="3" t="str">
        <f>_xlfn.XLOOKUP(D419, products!$A$1:$A$49, products!$C$1:$C$49,,0)</f>
        <v>L</v>
      </c>
      <c r="K419" s="6">
        <f>_xlfn.XLOOKUP(D419, products!$A$1:$A$49, products!$D$1:$D$49,,0)</f>
        <v>2.5</v>
      </c>
      <c r="L419" s="7">
        <f>_xlfn.XLOOKUP(D419, products!$A$1:$A$49, products!$E$1:$E$49,,0)</f>
        <v>29.784999999999997</v>
      </c>
      <c r="M419" s="7">
        <f t="shared" si="18"/>
        <v>29.784999999999997</v>
      </c>
      <c r="N419" s="3" t="str">
        <f t="shared" si="19"/>
        <v>Arabica</v>
      </c>
      <c r="O419" s="3" t="str">
        <f t="shared" si="20"/>
        <v>Lite</v>
      </c>
    </row>
    <row r="420" spans="1:15" x14ac:dyDescent="0.3">
      <c r="A420" s="2" t="s">
        <v>2844</v>
      </c>
      <c r="B420" s="5">
        <v>44142</v>
      </c>
      <c r="C420" s="2" t="s">
        <v>2845</v>
      </c>
      <c r="D420" s="3" t="s">
        <v>6182</v>
      </c>
      <c r="E420" s="2">
        <v>5</v>
      </c>
      <c r="F420" s="2" t="str">
        <f>_xlfn.XLOOKUP(C420, 'customers'!$A$1:$A$1001, 'customers'!$B$1:$B$1001, ,0)</f>
        <v>Broderick McGilvra</v>
      </c>
      <c r="G420" s="2" t="str">
        <f>IF(_xlfn.XLOOKUP(C420, 'customers'!$A$1:$A$1001, 'customers'!$C$1:$C$1001, , 0)=0, "", _xlfn.XLOOKUP(C420, 'customers'!$A$1:$A$1001, 'customers'!$C$1:$C$1001, , 0))</f>
        <v>bmcgilvrabm@so-net.ne.jp</v>
      </c>
      <c r="H420" s="2" t="str">
        <f>_xlfn.XLOOKUP(C420, 'customers'!$A$1:$A$1001, 'customers'!G419:G1419,,0)</f>
        <v>United States</v>
      </c>
      <c r="I420" s="3" t="str">
        <f>_xlfn.XLOOKUP(D420, products!$A$1:$A$49, products!$B$1:$B$49, , 0)</f>
        <v>Ara</v>
      </c>
      <c r="J420" s="3" t="str">
        <f>_xlfn.XLOOKUP(D420, products!$A$1:$A$49, products!$C$1:$C$49,,0)</f>
        <v>L</v>
      </c>
      <c r="K420" s="6">
        <f>_xlfn.XLOOKUP(D420, products!$A$1:$A$49, products!$D$1:$D$49,,0)</f>
        <v>2.5</v>
      </c>
      <c r="L420" s="7">
        <f>_xlfn.XLOOKUP(D420, products!$A$1:$A$49, products!$E$1:$E$49,,0)</f>
        <v>29.784999999999997</v>
      </c>
      <c r="M420" s="7">
        <f t="shared" si="18"/>
        <v>148.92499999999998</v>
      </c>
      <c r="N420" s="3" t="str">
        <f t="shared" si="19"/>
        <v>Arabica</v>
      </c>
      <c r="O420" s="3" t="str">
        <f t="shared" si="20"/>
        <v>Lite</v>
      </c>
    </row>
    <row r="421" spans="1:15" x14ac:dyDescent="0.3">
      <c r="A421" s="2" t="s">
        <v>2849</v>
      </c>
      <c r="B421" s="5">
        <v>44739</v>
      </c>
      <c r="C421" s="2" t="s">
        <v>2850</v>
      </c>
      <c r="D421" s="3" t="s">
        <v>6160</v>
      </c>
      <c r="E421" s="2">
        <v>1</v>
      </c>
      <c r="F421" s="2" t="str">
        <f>_xlfn.XLOOKUP(C421, 'customers'!$A$1:$A$1001, 'customers'!$B$1:$B$1001, ,0)</f>
        <v>Annabella Danzey</v>
      </c>
      <c r="G421" s="2" t="str">
        <f>IF(_xlfn.XLOOKUP(C421, 'customers'!$A$1:$A$1001, 'customers'!$C$1:$C$1001, , 0)=0, "", _xlfn.XLOOKUP(C421, 'customers'!$A$1:$A$1001, 'customers'!$C$1:$C$1001, , 0))</f>
        <v>adanzeybn@github.com</v>
      </c>
      <c r="H421" s="2" t="str">
        <f>_xlfn.XLOOKUP(C421, 'customers'!$A$1:$A$1001, 'customers'!G420:G1420,,0)</f>
        <v>United States</v>
      </c>
      <c r="I421" s="3" t="str">
        <f>_xlfn.XLOOKUP(D421, products!$A$1:$A$49, products!$B$1:$B$49, , 0)</f>
        <v>Lib</v>
      </c>
      <c r="J421" s="3" t="str">
        <f>_xlfn.XLOOKUP(D421, products!$A$1:$A$49, products!$C$1:$C$49,,0)</f>
        <v>M</v>
      </c>
      <c r="K421" s="6">
        <f>_xlfn.XLOOKUP(D421, products!$A$1:$A$49, products!$D$1:$D$49,,0)</f>
        <v>0.5</v>
      </c>
      <c r="L421" s="7">
        <f>_xlfn.XLOOKUP(D421, products!$A$1:$A$49, products!$E$1:$E$49,,0)</f>
        <v>8.73</v>
      </c>
      <c r="M421" s="7">
        <f t="shared" si="18"/>
        <v>8.73</v>
      </c>
      <c r="N421" s="3" t="str">
        <f t="shared" si="19"/>
        <v>Liberica</v>
      </c>
      <c r="O421" s="3" t="str">
        <f t="shared" si="20"/>
        <v>Medium</v>
      </c>
    </row>
    <row r="422" spans="1:15" x14ac:dyDescent="0.3">
      <c r="A422" s="2" t="s">
        <v>2855</v>
      </c>
      <c r="B422" s="5">
        <v>43866</v>
      </c>
      <c r="C422" s="2" t="s">
        <v>2586</v>
      </c>
      <c r="D422" s="3" t="s">
        <v>6169</v>
      </c>
      <c r="E422" s="2">
        <v>4</v>
      </c>
      <c r="F422" s="2" t="str">
        <f>_xlfn.XLOOKUP(C422, 'customers'!$A$1:$A$1001, 'customers'!$B$1:$B$1001, ,0)</f>
        <v>Terri Farra</v>
      </c>
      <c r="G422" s="2" t="str">
        <f>IF(_xlfn.XLOOKUP(C422, 'customers'!$A$1:$A$1001, 'customers'!$C$1:$C$1001, , 0)=0, "", _xlfn.XLOOKUP(C422, 'customers'!$A$1:$A$1001, 'customers'!$C$1:$C$1001, , 0))</f>
        <v>tfarraac@behance.net</v>
      </c>
      <c r="H422" s="2" t="str">
        <f>_xlfn.XLOOKUP(C422, 'customers'!$A$1:$A$1001, 'customers'!G421:G1421,,0)</f>
        <v>United Kingdom</v>
      </c>
      <c r="I422" s="3" t="str">
        <f>_xlfn.XLOOKUP(D422, products!$A$1:$A$49, products!$B$1:$B$49, , 0)</f>
        <v>Lib</v>
      </c>
      <c r="J422" s="3" t="str">
        <f>_xlfn.XLOOKUP(D422, products!$A$1:$A$49, products!$C$1:$C$49,,0)</f>
        <v>D</v>
      </c>
      <c r="K422" s="6">
        <f>_xlfn.XLOOKUP(D422, products!$A$1:$A$49, products!$D$1:$D$49,,0)</f>
        <v>0.5</v>
      </c>
      <c r="L422" s="7">
        <f>_xlfn.XLOOKUP(D422, products!$A$1:$A$49, products!$E$1:$E$49,,0)</f>
        <v>7.77</v>
      </c>
      <c r="M422" s="7">
        <f t="shared" si="18"/>
        <v>31.08</v>
      </c>
      <c r="N422" s="3" t="str">
        <f t="shared" si="19"/>
        <v>Liberica</v>
      </c>
      <c r="O422" s="3" t="str">
        <f t="shared" si="20"/>
        <v>Dark</v>
      </c>
    </row>
    <row r="423" spans="1:15" x14ac:dyDescent="0.3">
      <c r="A423" s="2" t="s">
        <v>2855</v>
      </c>
      <c r="B423" s="5">
        <v>43866</v>
      </c>
      <c r="C423" s="2" t="s">
        <v>2586</v>
      </c>
      <c r="D423" s="3" t="s">
        <v>6168</v>
      </c>
      <c r="E423" s="2">
        <v>6</v>
      </c>
      <c r="F423" s="2" t="str">
        <f>_xlfn.XLOOKUP(C423, 'customers'!$A$1:$A$1001, 'customers'!$B$1:$B$1001, ,0)</f>
        <v>Terri Farra</v>
      </c>
      <c r="G423" s="2" t="str">
        <f>IF(_xlfn.XLOOKUP(C423, 'customers'!$A$1:$A$1001, 'customers'!$C$1:$C$1001, , 0)=0, "", _xlfn.XLOOKUP(C423, 'customers'!$A$1:$A$1001, 'customers'!$C$1:$C$1001, , 0))</f>
        <v>tfarraac@behance.net</v>
      </c>
      <c r="H423" s="2" t="str">
        <f>_xlfn.XLOOKUP(C423, 'customers'!$A$1:$A$1001, 'customers'!G422:G1422,,0)</f>
        <v>United States</v>
      </c>
      <c r="I423" s="3" t="str">
        <f>_xlfn.XLOOKUP(D423, products!$A$1:$A$49, products!$B$1:$B$49, , 0)</f>
        <v>Ara</v>
      </c>
      <c r="J423" s="3" t="str">
        <f>_xlfn.XLOOKUP(D423, products!$A$1:$A$49, products!$C$1:$C$49,,0)</f>
        <v>D</v>
      </c>
      <c r="K423" s="6">
        <f>_xlfn.XLOOKUP(D423, products!$A$1:$A$49, products!$D$1:$D$49,,0)</f>
        <v>2.5</v>
      </c>
      <c r="L423" s="7">
        <f>_xlfn.XLOOKUP(D423, products!$A$1:$A$49, products!$E$1:$E$49,,0)</f>
        <v>22.884999999999998</v>
      </c>
      <c r="M423" s="7">
        <f t="shared" si="18"/>
        <v>137.31</v>
      </c>
      <c r="N423" s="3" t="str">
        <f t="shared" si="19"/>
        <v>Arabica</v>
      </c>
      <c r="O423" s="3" t="str">
        <f t="shared" si="20"/>
        <v>Dark</v>
      </c>
    </row>
    <row r="424" spans="1:15" x14ac:dyDescent="0.3">
      <c r="A424" s="2" t="s">
        <v>2866</v>
      </c>
      <c r="B424" s="5">
        <v>43868</v>
      </c>
      <c r="C424" s="2" t="s">
        <v>2867</v>
      </c>
      <c r="D424" s="3" t="s">
        <v>6158</v>
      </c>
      <c r="E424" s="2">
        <v>5</v>
      </c>
      <c r="F424" s="2" t="str">
        <f>_xlfn.XLOOKUP(C424, 'customers'!$A$1:$A$1001, 'customers'!$B$1:$B$1001, ,0)</f>
        <v>Nevins Glowacz</v>
      </c>
      <c r="G424" s="2" t="str">
        <f>IF(_xlfn.XLOOKUP(C424, 'customers'!$A$1:$A$1001, 'customers'!$C$1:$C$1001, , 0)=0, "", _xlfn.XLOOKUP(C424, 'customers'!$A$1:$A$1001, 'customers'!$C$1:$C$1001, , 0))</f>
        <v/>
      </c>
      <c r="H424" s="2" t="str">
        <f>_xlfn.XLOOKUP(C424, 'customers'!$A$1:$A$1001, 'customers'!G423:G1423,,0)</f>
        <v>United States</v>
      </c>
      <c r="I424" s="3" t="str">
        <f>_xlfn.XLOOKUP(D424, products!$A$1:$A$49, products!$B$1:$B$49, , 0)</f>
        <v>Ara</v>
      </c>
      <c r="J424" s="3" t="str">
        <f>_xlfn.XLOOKUP(D424, products!$A$1:$A$49, products!$C$1:$C$49,,0)</f>
        <v>D</v>
      </c>
      <c r="K424" s="6">
        <f>_xlfn.XLOOKUP(D424, products!$A$1:$A$49, products!$D$1:$D$49,,0)</f>
        <v>0.5</v>
      </c>
      <c r="L424" s="7">
        <f>_xlfn.XLOOKUP(D424, products!$A$1:$A$49, products!$E$1:$E$49,,0)</f>
        <v>5.97</v>
      </c>
      <c r="M424" s="7">
        <f t="shared" si="18"/>
        <v>29.849999999999998</v>
      </c>
      <c r="N424" s="3" t="str">
        <f t="shared" si="19"/>
        <v>Arabica</v>
      </c>
      <c r="O424" s="3" t="str">
        <f t="shared" si="20"/>
        <v>Dark</v>
      </c>
    </row>
    <row r="425" spans="1:15" x14ac:dyDescent="0.3">
      <c r="A425" s="2" t="s">
        <v>2871</v>
      </c>
      <c r="B425" s="5">
        <v>44183</v>
      </c>
      <c r="C425" s="2" t="s">
        <v>2872</v>
      </c>
      <c r="D425" s="3" t="s">
        <v>6146</v>
      </c>
      <c r="E425" s="2">
        <v>3</v>
      </c>
      <c r="F425" s="2" t="str">
        <f>_xlfn.XLOOKUP(C425, 'customers'!$A$1:$A$1001, 'customers'!$B$1:$B$1001, ,0)</f>
        <v>Adelice Isabell</v>
      </c>
      <c r="G425" s="2" t="str">
        <f>IF(_xlfn.XLOOKUP(C425, 'customers'!$A$1:$A$1001, 'customers'!$C$1:$C$1001, , 0)=0, "", _xlfn.XLOOKUP(C425, 'customers'!$A$1:$A$1001, 'customers'!$C$1:$C$1001, , 0))</f>
        <v/>
      </c>
      <c r="H425" s="2" t="str">
        <f>_xlfn.XLOOKUP(C425, 'customers'!$A$1:$A$1001, 'customers'!G424:G1424,,0)</f>
        <v>United States</v>
      </c>
      <c r="I425" s="3" t="str">
        <f>_xlfn.XLOOKUP(D425, products!$A$1:$A$49, products!$B$1:$B$49, , 0)</f>
        <v>Rob</v>
      </c>
      <c r="J425" s="3" t="str">
        <f>_xlfn.XLOOKUP(D425, products!$A$1:$A$49, products!$C$1:$C$49,,0)</f>
        <v>M</v>
      </c>
      <c r="K425" s="6">
        <f>_xlfn.XLOOKUP(D425, products!$A$1:$A$49, products!$D$1:$D$49,,0)</f>
        <v>0.5</v>
      </c>
      <c r="L425" s="7">
        <f>_xlfn.XLOOKUP(D425, products!$A$1:$A$49, products!$E$1:$E$49,,0)</f>
        <v>5.97</v>
      </c>
      <c r="M425" s="7">
        <f t="shared" si="18"/>
        <v>17.91</v>
      </c>
      <c r="N425" s="3" t="str">
        <f t="shared" si="19"/>
        <v>Robusta</v>
      </c>
      <c r="O425" s="3" t="str">
        <f t="shared" si="20"/>
        <v>Medium</v>
      </c>
    </row>
    <row r="426" spans="1:15" x14ac:dyDescent="0.3">
      <c r="A426" s="2" t="s">
        <v>2876</v>
      </c>
      <c r="B426" s="5">
        <v>44431</v>
      </c>
      <c r="C426" s="2" t="s">
        <v>2877</v>
      </c>
      <c r="D426" s="3" t="s">
        <v>6176</v>
      </c>
      <c r="E426" s="2">
        <v>3</v>
      </c>
      <c r="F426" s="2" t="str">
        <f>_xlfn.XLOOKUP(C426, 'customers'!$A$1:$A$1001, 'customers'!$B$1:$B$1001, ,0)</f>
        <v>Yulma Dombrell</v>
      </c>
      <c r="G426" s="2" t="str">
        <f>IF(_xlfn.XLOOKUP(C426, 'customers'!$A$1:$A$1001, 'customers'!$C$1:$C$1001, , 0)=0, "", _xlfn.XLOOKUP(C426, 'customers'!$A$1:$A$1001, 'customers'!$C$1:$C$1001, , 0))</f>
        <v>ydombrellbs@dedecms.com</v>
      </c>
      <c r="H426" s="2" t="str">
        <f>_xlfn.XLOOKUP(C426, 'customers'!$A$1:$A$1001, 'customers'!G425:G1425,,0)</f>
        <v>United States</v>
      </c>
      <c r="I426" s="3" t="str">
        <f>_xlfn.XLOOKUP(D426, products!$A$1:$A$49, products!$B$1:$B$49, , 0)</f>
        <v>Exc</v>
      </c>
      <c r="J426" s="3" t="str">
        <f>_xlfn.XLOOKUP(D426, products!$A$1:$A$49, products!$C$1:$C$49,,0)</f>
        <v>L</v>
      </c>
      <c r="K426" s="6">
        <f>_xlfn.XLOOKUP(D426, products!$A$1:$A$49, products!$D$1:$D$49,,0)</f>
        <v>0.5</v>
      </c>
      <c r="L426" s="7">
        <f>_xlfn.XLOOKUP(D426, products!$A$1:$A$49, products!$E$1:$E$49,,0)</f>
        <v>8.91</v>
      </c>
      <c r="M426" s="7">
        <f t="shared" si="18"/>
        <v>26.73</v>
      </c>
      <c r="N426" s="3" t="str">
        <f t="shared" si="19"/>
        <v>Excelsa</v>
      </c>
      <c r="O426" s="3" t="str">
        <f t="shared" si="20"/>
        <v>Lite</v>
      </c>
    </row>
    <row r="427" spans="1:15" x14ac:dyDescent="0.3">
      <c r="A427" s="2" t="s">
        <v>2882</v>
      </c>
      <c r="B427" s="5">
        <v>44428</v>
      </c>
      <c r="C427" s="2" t="s">
        <v>2883</v>
      </c>
      <c r="D427" s="3" t="s">
        <v>6177</v>
      </c>
      <c r="E427" s="2">
        <v>2</v>
      </c>
      <c r="F427" s="2" t="str">
        <f>_xlfn.XLOOKUP(C427, 'customers'!$A$1:$A$1001, 'customers'!$B$1:$B$1001, ,0)</f>
        <v>Alric Darth</v>
      </c>
      <c r="G427" s="2" t="str">
        <f>IF(_xlfn.XLOOKUP(C427, 'customers'!$A$1:$A$1001, 'customers'!$C$1:$C$1001, , 0)=0, "", _xlfn.XLOOKUP(C427, 'customers'!$A$1:$A$1001, 'customers'!$C$1:$C$1001, , 0))</f>
        <v>adarthbt@t.co</v>
      </c>
      <c r="H427" s="2" t="str">
        <f>_xlfn.XLOOKUP(C427, 'customers'!$A$1:$A$1001, 'customers'!G426:G1426,,0)</f>
        <v>United States</v>
      </c>
      <c r="I427" s="3" t="str">
        <f>_xlfn.XLOOKUP(D427, products!$A$1:$A$49, products!$B$1:$B$49, , 0)</f>
        <v>Rob</v>
      </c>
      <c r="J427" s="3" t="str">
        <f>_xlfn.XLOOKUP(D427, products!$A$1:$A$49, products!$C$1:$C$49,,0)</f>
        <v>D</v>
      </c>
      <c r="K427" s="6">
        <f>_xlfn.XLOOKUP(D427, products!$A$1:$A$49, products!$D$1:$D$49,,0)</f>
        <v>1</v>
      </c>
      <c r="L427" s="7">
        <f>_xlfn.XLOOKUP(D427, products!$A$1:$A$49, products!$E$1:$E$49,,0)</f>
        <v>8.9499999999999993</v>
      </c>
      <c r="M427" s="7">
        <f t="shared" si="18"/>
        <v>17.899999999999999</v>
      </c>
      <c r="N427" s="3" t="str">
        <f t="shared" si="19"/>
        <v>Robusta</v>
      </c>
      <c r="O427" s="3" t="str">
        <f t="shared" si="20"/>
        <v>Dark</v>
      </c>
    </row>
    <row r="428" spans="1:15" x14ac:dyDescent="0.3">
      <c r="A428" s="2" t="s">
        <v>2888</v>
      </c>
      <c r="B428" s="5">
        <v>43556</v>
      </c>
      <c r="C428" s="2" t="s">
        <v>2889</v>
      </c>
      <c r="D428" s="3" t="s">
        <v>6178</v>
      </c>
      <c r="E428" s="2">
        <v>4</v>
      </c>
      <c r="F428" s="2" t="str">
        <f>_xlfn.XLOOKUP(C428, 'customers'!$A$1:$A$1001, 'customers'!$B$1:$B$1001, ,0)</f>
        <v>Manuel Darrigoe</v>
      </c>
      <c r="G428" s="2" t="str">
        <f>IF(_xlfn.XLOOKUP(C428, 'customers'!$A$1:$A$1001, 'customers'!$C$1:$C$1001, , 0)=0, "", _xlfn.XLOOKUP(C428, 'customers'!$A$1:$A$1001, 'customers'!$C$1:$C$1001, , 0))</f>
        <v>mdarrigoebu@hud.gov</v>
      </c>
      <c r="H428" s="2" t="str">
        <f>_xlfn.XLOOKUP(C428, 'customers'!$A$1:$A$1001, 'customers'!G427:G1427,,0)</f>
        <v>United States</v>
      </c>
      <c r="I428" s="3" t="str">
        <f>_xlfn.XLOOKUP(D428, products!$A$1:$A$49, products!$B$1:$B$49, , 0)</f>
        <v>Rob</v>
      </c>
      <c r="J428" s="3" t="str">
        <f>_xlfn.XLOOKUP(D428, products!$A$1:$A$49, products!$C$1:$C$49,,0)</f>
        <v>L</v>
      </c>
      <c r="K428" s="6">
        <f>_xlfn.XLOOKUP(D428, products!$A$1:$A$49, products!$D$1:$D$49,,0)</f>
        <v>0.2</v>
      </c>
      <c r="L428" s="7">
        <f>_xlfn.XLOOKUP(D428, products!$A$1:$A$49, products!$E$1:$E$49,,0)</f>
        <v>3.5849999999999995</v>
      </c>
      <c r="M428" s="7">
        <f t="shared" si="18"/>
        <v>14.339999999999998</v>
      </c>
      <c r="N428" s="3" t="str">
        <f t="shared" si="19"/>
        <v>Robusta</v>
      </c>
      <c r="O428" s="3" t="str">
        <f t="shared" si="20"/>
        <v>Lite</v>
      </c>
    </row>
    <row r="429" spans="1:15" x14ac:dyDescent="0.3">
      <c r="A429" s="2" t="s">
        <v>2894</v>
      </c>
      <c r="B429" s="5">
        <v>44224</v>
      </c>
      <c r="C429" s="2" t="s">
        <v>2895</v>
      </c>
      <c r="D429" s="3" t="s">
        <v>6175</v>
      </c>
      <c r="E429" s="2">
        <v>3</v>
      </c>
      <c r="F429" s="2" t="str">
        <f>_xlfn.XLOOKUP(C429, 'customers'!$A$1:$A$1001, 'customers'!$B$1:$B$1001, ,0)</f>
        <v>Kynthia Berick</v>
      </c>
      <c r="G429" s="2" t="str">
        <f>IF(_xlfn.XLOOKUP(C429, 'customers'!$A$1:$A$1001, 'customers'!$C$1:$C$1001, , 0)=0, "", _xlfn.XLOOKUP(C429, 'customers'!$A$1:$A$1001, 'customers'!$C$1:$C$1001, , 0))</f>
        <v/>
      </c>
      <c r="H429" s="2" t="str">
        <f>_xlfn.XLOOKUP(C429, 'customers'!$A$1:$A$1001, 'customers'!G428:G1428,,0)</f>
        <v>United States</v>
      </c>
      <c r="I429" s="3" t="str">
        <f>_xlfn.XLOOKUP(D429, products!$A$1:$A$49, products!$B$1:$B$49, , 0)</f>
        <v>Ara</v>
      </c>
      <c r="J429" s="3" t="str">
        <f>_xlfn.XLOOKUP(D429, products!$A$1:$A$49, products!$C$1:$C$49,,0)</f>
        <v>M</v>
      </c>
      <c r="K429" s="6">
        <f>_xlfn.XLOOKUP(D429, products!$A$1:$A$49, products!$D$1:$D$49,,0)</f>
        <v>2.5</v>
      </c>
      <c r="L429" s="7">
        <f>_xlfn.XLOOKUP(D429, products!$A$1:$A$49, products!$E$1:$E$49,,0)</f>
        <v>25.874999999999996</v>
      </c>
      <c r="M429" s="7">
        <f t="shared" si="18"/>
        <v>77.624999999999986</v>
      </c>
      <c r="N429" s="3" t="str">
        <f t="shared" si="19"/>
        <v>Arabica</v>
      </c>
      <c r="O429" s="3" t="str">
        <f t="shared" si="20"/>
        <v>Medium</v>
      </c>
    </row>
    <row r="430" spans="1:15" x14ac:dyDescent="0.3">
      <c r="A430" s="2" t="s">
        <v>2899</v>
      </c>
      <c r="B430" s="5">
        <v>43759</v>
      </c>
      <c r="C430" s="2" t="s">
        <v>2900</v>
      </c>
      <c r="D430" s="3" t="s">
        <v>6179</v>
      </c>
      <c r="E430" s="2">
        <v>5</v>
      </c>
      <c r="F430" s="2" t="str">
        <f>_xlfn.XLOOKUP(C430, 'customers'!$A$1:$A$1001, 'customers'!$B$1:$B$1001, ,0)</f>
        <v>Minetta Ackrill</v>
      </c>
      <c r="G430" s="2" t="str">
        <f>IF(_xlfn.XLOOKUP(C430, 'customers'!$A$1:$A$1001, 'customers'!$C$1:$C$1001, , 0)=0, "", _xlfn.XLOOKUP(C430, 'customers'!$A$1:$A$1001, 'customers'!$C$1:$C$1001, , 0))</f>
        <v>mackrillbw@bandcamp.com</v>
      </c>
      <c r="H430" s="2" t="str">
        <f>_xlfn.XLOOKUP(C430, 'customers'!$A$1:$A$1001, 'customers'!G429:G1429,,0)</f>
        <v>United Kingdom</v>
      </c>
      <c r="I430" s="3" t="str">
        <f>_xlfn.XLOOKUP(D430, products!$A$1:$A$49, products!$B$1:$B$49, , 0)</f>
        <v>Rob</v>
      </c>
      <c r="J430" s="3" t="str">
        <f>_xlfn.XLOOKUP(D430, products!$A$1:$A$49, products!$C$1:$C$49,,0)</f>
        <v>L</v>
      </c>
      <c r="K430" s="6">
        <f>_xlfn.XLOOKUP(D430, products!$A$1:$A$49, products!$D$1:$D$49,,0)</f>
        <v>1</v>
      </c>
      <c r="L430" s="7">
        <f>_xlfn.XLOOKUP(D430, products!$A$1:$A$49, products!$E$1:$E$49,,0)</f>
        <v>11.95</v>
      </c>
      <c r="M430" s="7">
        <f t="shared" si="18"/>
        <v>59.75</v>
      </c>
      <c r="N430" s="3" t="str">
        <f t="shared" si="19"/>
        <v>Robusta</v>
      </c>
      <c r="O430" s="3" t="str">
        <f t="shared" si="20"/>
        <v>Lite</v>
      </c>
    </row>
    <row r="431" spans="1:15" x14ac:dyDescent="0.3">
      <c r="A431" s="2" t="s">
        <v>2905</v>
      </c>
      <c r="B431" s="5">
        <v>44367</v>
      </c>
      <c r="C431" s="2" t="s">
        <v>2586</v>
      </c>
      <c r="D431" s="3" t="s">
        <v>6140</v>
      </c>
      <c r="E431" s="2">
        <v>6</v>
      </c>
      <c r="F431" s="2" t="str">
        <f>_xlfn.XLOOKUP(C431, 'customers'!$A$1:$A$1001, 'customers'!$B$1:$B$1001, ,0)</f>
        <v>Terri Farra</v>
      </c>
      <c r="G431" s="2" t="str">
        <f>IF(_xlfn.XLOOKUP(C431, 'customers'!$A$1:$A$1001, 'customers'!$C$1:$C$1001, , 0)=0, "", _xlfn.XLOOKUP(C431, 'customers'!$A$1:$A$1001, 'customers'!$C$1:$C$1001, , 0))</f>
        <v>tfarraac@behance.net</v>
      </c>
      <c r="H431" s="2" t="str">
        <f>_xlfn.XLOOKUP(C431, 'customers'!$A$1:$A$1001, 'customers'!G430:G1430,,0)</f>
        <v>United States</v>
      </c>
      <c r="I431" s="3" t="str">
        <f>_xlfn.XLOOKUP(D431, products!$A$1:$A$49, products!$B$1:$B$49, , 0)</f>
        <v>Ara</v>
      </c>
      <c r="J431" s="3" t="str">
        <f>_xlfn.XLOOKUP(D431, products!$A$1:$A$49, products!$C$1:$C$49,,0)</f>
        <v>L</v>
      </c>
      <c r="K431" s="6">
        <f>_xlfn.XLOOKUP(D431, products!$A$1:$A$49, products!$D$1:$D$49,,0)</f>
        <v>1</v>
      </c>
      <c r="L431" s="7">
        <f>_xlfn.XLOOKUP(D431, products!$A$1:$A$49, products!$E$1:$E$49,,0)</f>
        <v>12.95</v>
      </c>
      <c r="M431" s="7">
        <f t="shared" si="18"/>
        <v>77.699999999999989</v>
      </c>
      <c r="N431" s="3" t="str">
        <f t="shared" si="19"/>
        <v>Arabica</v>
      </c>
      <c r="O431" s="3" t="str">
        <f t="shared" si="20"/>
        <v>Lite</v>
      </c>
    </row>
    <row r="432" spans="1:15" x14ac:dyDescent="0.3">
      <c r="A432" s="2" t="s">
        <v>2911</v>
      </c>
      <c r="B432" s="5">
        <v>44504</v>
      </c>
      <c r="C432" s="2" t="s">
        <v>2912</v>
      </c>
      <c r="D432" s="3" t="s">
        <v>6163</v>
      </c>
      <c r="E432" s="2">
        <v>2</v>
      </c>
      <c r="F432" s="2" t="str">
        <f>_xlfn.XLOOKUP(C432, 'customers'!$A$1:$A$1001, 'customers'!$B$1:$B$1001, ,0)</f>
        <v>Melosa Kippen</v>
      </c>
      <c r="G432" s="2" t="str">
        <f>IF(_xlfn.XLOOKUP(C432, 'customers'!$A$1:$A$1001, 'customers'!$C$1:$C$1001, , 0)=0, "", _xlfn.XLOOKUP(C432, 'customers'!$A$1:$A$1001, 'customers'!$C$1:$C$1001, , 0))</f>
        <v>mkippenby@dion.ne.jp</v>
      </c>
      <c r="H432" s="2" t="str">
        <f>_xlfn.XLOOKUP(C432, 'customers'!$A$1:$A$1001, 'customers'!G431:G1431,,0)</f>
        <v>United States</v>
      </c>
      <c r="I432" s="3" t="str">
        <f>_xlfn.XLOOKUP(D432, products!$A$1:$A$49, products!$B$1:$B$49, , 0)</f>
        <v>Rob</v>
      </c>
      <c r="J432" s="3" t="str">
        <f>_xlfn.XLOOKUP(D432, products!$A$1:$A$49, products!$C$1:$C$49,,0)</f>
        <v>D</v>
      </c>
      <c r="K432" s="6">
        <f>_xlfn.XLOOKUP(D432, products!$A$1:$A$49, products!$D$1:$D$49,,0)</f>
        <v>0.2</v>
      </c>
      <c r="L432" s="7">
        <f>_xlfn.XLOOKUP(D432, products!$A$1:$A$49, products!$E$1:$E$49,,0)</f>
        <v>2.6849999999999996</v>
      </c>
      <c r="M432" s="7">
        <f t="shared" si="18"/>
        <v>5.3699999999999992</v>
      </c>
      <c r="N432" s="3" t="str">
        <f t="shared" si="19"/>
        <v>Robusta</v>
      </c>
      <c r="O432" s="3" t="str">
        <f t="shared" si="20"/>
        <v>Dark</v>
      </c>
    </row>
    <row r="433" spans="1:15" x14ac:dyDescent="0.3">
      <c r="A433" s="2" t="s">
        <v>2917</v>
      </c>
      <c r="B433" s="5">
        <v>44291</v>
      </c>
      <c r="C433" s="2" t="s">
        <v>2918</v>
      </c>
      <c r="D433" s="3" t="s">
        <v>6185</v>
      </c>
      <c r="E433" s="2">
        <v>3</v>
      </c>
      <c r="F433" s="2" t="str">
        <f>_xlfn.XLOOKUP(C433, 'customers'!$A$1:$A$1001, 'customers'!$B$1:$B$1001, ,0)</f>
        <v>Witty Ranson</v>
      </c>
      <c r="G433" s="2" t="str">
        <f>IF(_xlfn.XLOOKUP(C433, 'customers'!$A$1:$A$1001, 'customers'!$C$1:$C$1001, , 0)=0, "", _xlfn.XLOOKUP(C433, 'customers'!$A$1:$A$1001, 'customers'!$C$1:$C$1001, , 0))</f>
        <v>wransonbz@ted.com</v>
      </c>
      <c r="H433" s="2" t="str">
        <f>_xlfn.XLOOKUP(C433, 'customers'!$A$1:$A$1001, 'customers'!G432:G1432,,0)</f>
        <v>United States</v>
      </c>
      <c r="I433" s="3" t="str">
        <f>_xlfn.XLOOKUP(D433, products!$A$1:$A$49, products!$B$1:$B$49, , 0)</f>
        <v>Exc</v>
      </c>
      <c r="J433" s="3" t="str">
        <f>_xlfn.XLOOKUP(D433, products!$A$1:$A$49, products!$C$1:$C$49,,0)</f>
        <v>D</v>
      </c>
      <c r="K433" s="6">
        <f>_xlfn.XLOOKUP(D433, products!$A$1:$A$49, products!$D$1:$D$49,,0)</f>
        <v>2.5</v>
      </c>
      <c r="L433" s="7">
        <f>_xlfn.XLOOKUP(D433, products!$A$1:$A$49, products!$E$1:$E$49,,0)</f>
        <v>27.945</v>
      </c>
      <c r="M433" s="7">
        <f t="shared" si="18"/>
        <v>83.835000000000008</v>
      </c>
      <c r="N433" s="3" t="str">
        <f t="shared" si="19"/>
        <v>Excelsa</v>
      </c>
      <c r="O433" s="3" t="str">
        <f t="shared" si="20"/>
        <v>Dark</v>
      </c>
    </row>
    <row r="434" spans="1:15" x14ac:dyDescent="0.3">
      <c r="A434" s="2" t="s">
        <v>2923</v>
      </c>
      <c r="B434" s="5">
        <v>43808</v>
      </c>
      <c r="C434" s="2" t="s">
        <v>2924</v>
      </c>
      <c r="D434" s="3" t="s">
        <v>6155</v>
      </c>
      <c r="E434" s="2">
        <v>2</v>
      </c>
      <c r="F434" s="2" t="str">
        <f>_xlfn.XLOOKUP(C434, 'customers'!$A$1:$A$1001, 'customers'!$B$1:$B$1001, ,0)</f>
        <v>Rod Gowdie</v>
      </c>
      <c r="G434" s="2" t="str">
        <f>IF(_xlfn.XLOOKUP(C434, 'customers'!$A$1:$A$1001, 'customers'!$C$1:$C$1001, , 0)=0, "", _xlfn.XLOOKUP(C434, 'customers'!$A$1:$A$1001, 'customers'!$C$1:$C$1001, , 0))</f>
        <v/>
      </c>
      <c r="H434" s="2" t="str">
        <f>_xlfn.XLOOKUP(C434, 'customers'!$A$1:$A$1001, 'customers'!G433:G1433,,0)</f>
        <v>Ireland</v>
      </c>
      <c r="I434" s="3" t="str">
        <f>_xlfn.XLOOKUP(D434, products!$A$1:$A$49, products!$B$1:$B$49, , 0)</f>
        <v>Ara</v>
      </c>
      <c r="J434" s="3" t="str">
        <f>_xlfn.XLOOKUP(D434, products!$A$1:$A$49, products!$C$1:$C$49,,0)</f>
        <v>M</v>
      </c>
      <c r="K434" s="6">
        <f>_xlfn.XLOOKUP(D434, products!$A$1:$A$49, products!$D$1:$D$49,,0)</f>
        <v>1</v>
      </c>
      <c r="L434" s="7">
        <f>_xlfn.XLOOKUP(D434, products!$A$1:$A$49, products!$E$1:$E$49,,0)</f>
        <v>11.25</v>
      </c>
      <c r="M434" s="7">
        <f t="shared" si="18"/>
        <v>22.5</v>
      </c>
      <c r="N434" s="3" t="str">
        <f t="shared" si="19"/>
        <v>Arabica</v>
      </c>
      <c r="O434" s="3" t="str">
        <f t="shared" si="20"/>
        <v>Medium</v>
      </c>
    </row>
    <row r="435" spans="1:15" x14ac:dyDescent="0.3">
      <c r="A435" s="2" t="s">
        <v>2928</v>
      </c>
      <c r="B435" s="5">
        <v>44563</v>
      </c>
      <c r="C435" s="2" t="s">
        <v>2929</v>
      </c>
      <c r="D435" s="3" t="s">
        <v>6181</v>
      </c>
      <c r="E435" s="2">
        <v>6</v>
      </c>
      <c r="F435" s="2" t="str">
        <f>_xlfn.XLOOKUP(C435, 'customers'!$A$1:$A$1001, 'customers'!$B$1:$B$1001, ,0)</f>
        <v>Lemuel Rignold</v>
      </c>
      <c r="G435" s="2" t="str">
        <f>IF(_xlfn.XLOOKUP(C435, 'customers'!$A$1:$A$1001, 'customers'!$C$1:$C$1001, , 0)=0, "", _xlfn.XLOOKUP(C435, 'customers'!$A$1:$A$1001, 'customers'!$C$1:$C$1001, , 0))</f>
        <v>lrignoldc1@miibeian.gov.cn</v>
      </c>
      <c r="H435" s="2" t="str">
        <f>_xlfn.XLOOKUP(C435, 'customers'!$A$1:$A$1001, 'customers'!G434:G1434,,0)</f>
        <v>Ireland</v>
      </c>
      <c r="I435" s="3" t="str">
        <f>_xlfn.XLOOKUP(D435, products!$A$1:$A$49, products!$B$1:$B$49, , 0)</f>
        <v>Lib</v>
      </c>
      <c r="J435" s="3" t="str">
        <f>_xlfn.XLOOKUP(D435, products!$A$1:$A$49, products!$C$1:$C$49,,0)</f>
        <v>M</v>
      </c>
      <c r="K435" s="6">
        <f>_xlfn.XLOOKUP(D435, products!$A$1:$A$49, products!$D$1:$D$49,,0)</f>
        <v>2.5</v>
      </c>
      <c r="L435" s="7">
        <f>_xlfn.XLOOKUP(D435, products!$A$1:$A$49, products!$E$1:$E$49,,0)</f>
        <v>33.464999999999996</v>
      </c>
      <c r="M435" s="7">
        <f t="shared" si="18"/>
        <v>200.78999999999996</v>
      </c>
      <c r="N435" s="3" t="str">
        <f t="shared" si="19"/>
        <v>Liberica</v>
      </c>
      <c r="O435" s="3" t="str">
        <f t="shared" si="20"/>
        <v>Medium</v>
      </c>
    </row>
    <row r="436" spans="1:15" x14ac:dyDescent="0.3">
      <c r="A436" s="2" t="s">
        <v>2934</v>
      </c>
      <c r="B436" s="5">
        <v>43807</v>
      </c>
      <c r="C436" s="2" t="s">
        <v>2935</v>
      </c>
      <c r="D436" s="3" t="s">
        <v>6155</v>
      </c>
      <c r="E436" s="2">
        <v>6</v>
      </c>
      <c r="F436" s="2" t="str">
        <f>_xlfn.XLOOKUP(C436, 'customers'!$A$1:$A$1001, 'customers'!$B$1:$B$1001, ,0)</f>
        <v>Nevsa Fields</v>
      </c>
      <c r="G436" s="2" t="str">
        <f>IF(_xlfn.XLOOKUP(C436, 'customers'!$A$1:$A$1001, 'customers'!$C$1:$C$1001, , 0)=0, "", _xlfn.XLOOKUP(C436, 'customers'!$A$1:$A$1001, 'customers'!$C$1:$C$1001, , 0))</f>
        <v/>
      </c>
      <c r="H436" s="2" t="str">
        <f>_xlfn.XLOOKUP(C436, 'customers'!$A$1:$A$1001, 'customers'!G435:G1435,,0)</f>
        <v>United States</v>
      </c>
      <c r="I436" s="3" t="str">
        <f>_xlfn.XLOOKUP(D436, products!$A$1:$A$49, products!$B$1:$B$49, , 0)</f>
        <v>Ara</v>
      </c>
      <c r="J436" s="3" t="str">
        <f>_xlfn.XLOOKUP(D436, products!$A$1:$A$49, products!$C$1:$C$49,,0)</f>
        <v>M</v>
      </c>
      <c r="K436" s="6">
        <f>_xlfn.XLOOKUP(D436, products!$A$1:$A$49, products!$D$1:$D$49,,0)</f>
        <v>1</v>
      </c>
      <c r="L436" s="7">
        <f>_xlfn.XLOOKUP(D436, products!$A$1:$A$49, products!$E$1:$E$49,,0)</f>
        <v>11.25</v>
      </c>
      <c r="M436" s="7">
        <f t="shared" si="18"/>
        <v>67.5</v>
      </c>
      <c r="N436" s="3" t="str">
        <f t="shared" si="19"/>
        <v>Arabica</v>
      </c>
      <c r="O436" s="3" t="str">
        <f t="shared" si="20"/>
        <v>Medium</v>
      </c>
    </row>
    <row r="437" spans="1:15" x14ac:dyDescent="0.3">
      <c r="A437" s="2" t="s">
        <v>2939</v>
      </c>
      <c r="B437" s="5">
        <v>44528</v>
      </c>
      <c r="C437" s="2" t="s">
        <v>2940</v>
      </c>
      <c r="D437" s="3" t="s">
        <v>6139</v>
      </c>
      <c r="E437" s="2">
        <v>1</v>
      </c>
      <c r="F437" s="2" t="str">
        <f>_xlfn.XLOOKUP(C437, 'customers'!$A$1:$A$1001, 'customers'!$B$1:$B$1001, ,0)</f>
        <v>Chance Rowthorn</v>
      </c>
      <c r="G437" s="2" t="str">
        <f>IF(_xlfn.XLOOKUP(C437, 'customers'!$A$1:$A$1001, 'customers'!$C$1:$C$1001, , 0)=0, "", _xlfn.XLOOKUP(C437, 'customers'!$A$1:$A$1001, 'customers'!$C$1:$C$1001, , 0))</f>
        <v>crowthornc3@msn.com</v>
      </c>
      <c r="H437" s="2" t="str">
        <f>_xlfn.XLOOKUP(C437, 'customers'!$A$1:$A$1001, 'customers'!G436:G1436,,0)</f>
        <v>Ireland</v>
      </c>
      <c r="I437" s="3" t="str">
        <f>_xlfn.XLOOKUP(D437, products!$A$1:$A$49, products!$B$1:$B$49, , 0)</f>
        <v>Exc</v>
      </c>
      <c r="J437" s="3" t="str">
        <f>_xlfn.XLOOKUP(D437, products!$A$1:$A$49, products!$C$1:$C$49,,0)</f>
        <v>M</v>
      </c>
      <c r="K437" s="6">
        <f>_xlfn.XLOOKUP(D437, products!$A$1:$A$49, products!$D$1:$D$49,,0)</f>
        <v>0.5</v>
      </c>
      <c r="L437" s="7">
        <f>_xlfn.XLOOKUP(D437, products!$A$1:$A$49, products!$E$1:$E$49,,0)</f>
        <v>8.25</v>
      </c>
      <c r="M437" s="7">
        <f t="shared" si="18"/>
        <v>8.25</v>
      </c>
      <c r="N437" s="3" t="str">
        <f t="shared" si="19"/>
        <v>Excelsa</v>
      </c>
      <c r="O437" s="3" t="str">
        <f t="shared" si="20"/>
        <v>Medium</v>
      </c>
    </row>
    <row r="438" spans="1:15" x14ac:dyDescent="0.3">
      <c r="A438" s="2" t="s">
        <v>2945</v>
      </c>
      <c r="B438" s="5">
        <v>44631</v>
      </c>
      <c r="C438" s="2" t="s">
        <v>2946</v>
      </c>
      <c r="D438" s="3" t="s">
        <v>6145</v>
      </c>
      <c r="E438" s="2">
        <v>2</v>
      </c>
      <c r="F438" s="2" t="str">
        <f>_xlfn.XLOOKUP(C438, 'customers'!$A$1:$A$1001, 'customers'!$B$1:$B$1001, ,0)</f>
        <v>Orly Ryland</v>
      </c>
      <c r="G438" s="2" t="str">
        <f>IF(_xlfn.XLOOKUP(C438, 'customers'!$A$1:$A$1001, 'customers'!$C$1:$C$1001, , 0)=0, "", _xlfn.XLOOKUP(C438, 'customers'!$A$1:$A$1001, 'customers'!$C$1:$C$1001, , 0))</f>
        <v>orylandc4@deviantart.com</v>
      </c>
      <c r="H438" s="2" t="str">
        <f>_xlfn.XLOOKUP(C438, 'customers'!$A$1:$A$1001, 'customers'!G437:G1437,,0)</f>
        <v>United States</v>
      </c>
      <c r="I438" s="3" t="str">
        <f>_xlfn.XLOOKUP(D438, products!$A$1:$A$49, products!$B$1:$B$49, , 0)</f>
        <v>Lib</v>
      </c>
      <c r="J438" s="3" t="str">
        <f>_xlfn.XLOOKUP(D438, products!$A$1:$A$49, products!$C$1:$C$49,,0)</f>
        <v>L</v>
      </c>
      <c r="K438" s="6">
        <f>_xlfn.XLOOKUP(D438, products!$A$1:$A$49, products!$D$1:$D$49,,0)</f>
        <v>0.2</v>
      </c>
      <c r="L438" s="7">
        <f>_xlfn.XLOOKUP(D438, products!$A$1:$A$49, products!$E$1:$E$49,,0)</f>
        <v>4.7549999999999999</v>
      </c>
      <c r="M438" s="7">
        <f t="shared" si="18"/>
        <v>9.51</v>
      </c>
      <c r="N438" s="3" t="str">
        <f t="shared" si="19"/>
        <v>Liberica</v>
      </c>
      <c r="O438" s="3" t="str">
        <f t="shared" si="20"/>
        <v>Lite</v>
      </c>
    </row>
    <row r="439" spans="1:15" x14ac:dyDescent="0.3">
      <c r="A439" s="2" t="s">
        <v>2951</v>
      </c>
      <c r="B439" s="5">
        <v>44213</v>
      </c>
      <c r="C439" s="2" t="s">
        <v>2952</v>
      </c>
      <c r="D439" s="3" t="s">
        <v>6165</v>
      </c>
      <c r="E439" s="2">
        <v>1</v>
      </c>
      <c r="F439" s="2" t="str">
        <f>_xlfn.XLOOKUP(C439, 'customers'!$A$1:$A$1001, 'customers'!$B$1:$B$1001, ,0)</f>
        <v>Willabella Abramski</v>
      </c>
      <c r="G439" s="2" t="str">
        <f>IF(_xlfn.XLOOKUP(C439, 'customers'!$A$1:$A$1001, 'customers'!$C$1:$C$1001, , 0)=0, "", _xlfn.XLOOKUP(C439, 'customers'!$A$1:$A$1001, 'customers'!$C$1:$C$1001, , 0))</f>
        <v/>
      </c>
      <c r="H439" s="2" t="str">
        <f>_xlfn.XLOOKUP(C439, 'customers'!$A$1:$A$1001, 'customers'!G438:G1438,,0)</f>
        <v>United States</v>
      </c>
      <c r="I439" s="3" t="str">
        <f>_xlfn.XLOOKUP(D439, products!$A$1:$A$49, products!$B$1:$B$49, , 0)</f>
        <v>Lib</v>
      </c>
      <c r="J439" s="3" t="str">
        <f>_xlfn.XLOOKUP(D439, products!$A$1:$A$49, products!$C$1:$C$49,,0)</f>
        <v>D</v>
      </c>
      <c r="K439" s="6">
        <f>_xlfn.XLOOKUP(D439, products!$A$1:$A$49, products!$D$1:$D$49,,0)</f>
        <v>2.5</v>
      </c>
      <c r="L439" s="7">
        <f>_xlfn.XLOOKUP(D439, products!$A$1:$A$49, products!$E$1:$E$49,,0)</f>
        <v>29.784999999999997</v>
      </c>
      <c r="M439" s="7">
        <f t="shared" si="18"/>
        <v>29.784999999999997</v>
      </c>
      <c r="N439" s="3" t="str">
        <f t="shared" si="19"/>
        <v>Liberica</v>
      </c>
      <c r="O439" s="3" t="str">
        <f t="shared" si="20"/>
        <v>Dark</v>
      </c>
    </row>
    <row r="440" spans="1:15" x14ac:dyDescent="0.3">
      <c r="A440" s="2" t="s">
        <v>2956</v>
      </c>
      <c r="B440" s="5">
        <v>43483</v>
      </c>
      <c r="C440" s="2" t="s">
        <v>3042</v>
      </c>
      <c r="D440" s="3" t="s">
        <v>6169</v>
      </c>
      <c r="E440" s="2">
        <v>2</v>
      </c>
      <c r="F440" s="2" t="str">
        <f>_xlfn.XLOOKUP(C440, 'customers'!$A$1:$A$1001, 'customers'!$B$1:$B$1001, ,0)</f>
        <v>Morgen Seson</v>
      </c>
      <c r="G440" s="2" t="str">
        <f>IF(_xlfn.XLOOKUP(C440, 'customers'!$A$1:$A$1001, 'customers'!$C$1:$C$1001, , 0)=0, "", _xlfn.XLOOKUP(C440, 'customers'!$A$1:$A$1001, 'customers'!$C$1:$C$1001, , 0))</f>
        <v>msesonck@census.gov</v>
      </c>
      <c r="H440" s="2" t="str">
        <f>_xlfn.XLOOKUP(C440, 'customers'!$A$1:$A$1001, 'customers'!G439:G1439,,0)</f>
        <v>United States</v>
      </c>
      <c r="I440" s="3" t="str">
        <f>_xlfn.XLOOKUP(D440, products!$A$1:$A$49, products!$B$1:$B$49, , 0)</f>
        <v>Lib</v>
      </c>
      <c r="J440" s="3" t="str">
        <f>_xlfn.XLOOKUP(D440, products!$A$1:$A$49, products!$C$1:$C$49,,0)</f>
        <v>D</v>
      </c>
      <c r="K440" s="6">
        <f>_xlfn.XLOOKUP(D440, products!$A$1:$A$49, products!$D$1:$D$49,,0)</f>
        <v>0.5</v>
      </c>
      <c r="L440" s="7">
        <f>_xlfn.XLOOKUP(D440, products!$A$1:$A$49, products!$E$1:$E$49,,0)</f>
        <v>7.77</v>
      </c>
      <c r="M440" s="7">
        <f t="shared" si="18"/>
        <v>15.54</v>
      </c>
      <c r="N440" s="3" t="str">
        <f t="shared" si="19"/>
        <v>Liberica</v>
      </c>
      <c r="O440" s="3" t="str">
        <f t="shared" si="20"/>
        <v>Dark</v>
      </c>
    </row>
    <row r="441" spans="1:15" x14ac:dyDescent="0.3">
      <c r="A441" s="2" t="s">
        <v>2962</v>
      </c>
      <c r="B441" s="5">
        <v>43562</v>
      </c>
      <c r="C441" s="2" t="s">
        <v>2963</v>
      </c>
      <c r="D441" s="3" t="s">
        <v>6176</v>
      </c>
      <c r="E441" s="2">
        <v>4</v>
      </c>
      <c r="F441" s="2" t="str">
        <f>_xlfn.XLOOKUP(C441, 'customers'!$A$1:$A$1001, 'customers'!$B$1:$B$1001, ,0)</f>
        <v>Chickie Ragless</v>
      </c>
      <c r="G441" s="2" t="str">
        <f>IF(_xlfn.XLOOKUP(C441, 'customers'!$A$1:$A$1001, 'customers'!$C$1:$C$1001, , 0)=0, "", _xlfn.XLOOKUP(C441, 'customers'!$A$1:$A$1001, 'customers'!$C$1:$C$1001, , 0))</f>
        <v>craglessc7@webmd.com</v>
      </c>
      <c r="H441" s="2" t="str">
        <f>_xlfn.XLOOKUP(C441, 'customers'!$A$1:$A$1001, 'customers'!G440:G1440,,0)</f>
        <v>United States</v>
      </c>
      <c r="I441" s="3" t="str">
        <f>_xlfn.XLOOKUP(D441, products!$A$1:$A$49, products!$B$1:$B$49, , 0)</f>
        <v>Exc</v>
      </c>
      <c r="J441" s="3" t="str">
        <f>_xlfn.XLOOKUP(D441, products!$A$1:$A$49, products!$C$1:$C$49,,0)</f>
        <v>L</v>
      </c>
      <c r="K441" s="6">
        <f>_xlfn.XLOOKUP(D441, products!$A$1:$A$49, products!$D$1:$D$49,,0)</f>
        <v>0.5</v>
      </c>
      <c r="L441" s="7">
        <f>_xlfn.XLOOKUP(D441, products!$A$1:$A$49, products!$E$1:$E$49,,0)</f>
        <v>8.91</v>
      </c>
      <c r="M441" s="7">
        <f t="shared" si="18"/>
        <v>35.64</v>
      </c>
      <c r="N441" s="3" t="str">
        <f t="shared" si="19"/>
        <v>Excelsa</v>
      </c>
      <c r="O441" s="3" t="str">
        <f t="shared" si="20"/>
        <v>Lite</v>
      </c>
    </row>
    <row r="442" spans="1:15" x14ac:dyDescent="0.3">
      <c r="A442" s="2" t="s">
        <v>2968</v>
      </c>
      <c r="B442" s="5">
        <v>44230</v>
      </c>
      <c r="C442" s="2" t="s">
        <v>2969</v>
      </c>
      <c r="D442" s="3" t="s">
        <v>6175</v>
      </c>
      <c r="E442" s="2">
        <v>4</v>
      </c>
      <c r="F442" s="2" t="str">
        <f>_xlfn.XLOOKUP(C442, 'customers'!$A$1:$A$1001, 'customers'!$B$1:$B$1001, ,0)</f>
        <v>Freda Hollows</v>
      </c>
      <c r="G442" s="2" t="str">
        <f>IF(_xlfn.XLOOKUP(C442, 'customers'!$A$1:$A$1001, 'customers'!$C$1:$C$1001, , 0)=0, "", _xlfn.XLOOKUP(C442, 'customers'!$A$1:$A$1001, 'customers'!$C$1:$C$1001, , 0))</f>
        <v>fhollowsc8@blogtalkradio.com</v>
      </c>
      <c r="H442" s="2" t="str">
        <f>_xlfn.XLOOKUP(C442, 'customers'!$A$1:$A$1001, 'customers'!G441:G1441,,0)</f>
        <v>United States</v>
      </c>
      <c r="I442" s="3" t="str">
        <f>_xlfn.XLOOKUP(D442, products!$A$1:$A$49, products!$B$1:$B$49, , 0)</f>
        <v>Ara</v>
      </c>
      <c r="J442" s="3" t="str">
        <f>_xlfn.XLOOKUP(D442, products!$A$1:$A$49, products!$C$1:$C$49,,0)</f>
        <v>M</v>
      </c>
      <c r="K442" s="6">
        <f>_xlfn.XLOOKUP(D442, products!$A$1:$A$49, products!$D$1:$D$49,,0)</f>
        <v>2.5</v>
      </c>
      <c r="L442" s="7">
        <f>_xlfn.XLOOKUP(D442, products!$A$1:$A$49, products!$E$1:$E$49,,0)</f>
        <v>25.874999999999996</v>
      </c>
      <c r="M442" s="7">
        <f t="shared" si="18"/>
        <v>103.49999999999999</v>
      </c>
      <c r="N442" s="3" t="str">
        <f t="shared" si="19"/>
        <v>Arabica</v>
      </c>
      <c r="O442" s="3" t="str">
        <f t="shared" si="20"/>
        <v>Medium</v>
      </c>
    </row>
    <row r="443" spans="1:15" x14ac:dyDescent="0.3">
      <c r="A443" s="2" t="s">
        <v>2974</v>
      </c>
      <c r="B443" s="5">
        <v>43573</v>
      </c>
      <c r="C443" s="2" t="s">
        <v>2975</v>
      </c>
      <c r="D443" s="3" t="s">
        <v>6183</v>
      </c>
      <c r="E443" s="2">
        <v>3</v>
      </c>
      <c r="F443" s="2" t="str">
        <f>_xlfn.XLOOKUP(C443, 'customers'!$A$1:$A$1001, 'customers'!$B$1:$B$1001, ,0)</f>
        <v>Livy Lathleiff</v>
      </c>
      <c r="G443" s="2" t="str">
        <f>IF(_xlfn.XLOOKUP(C443, 'customers'!$A$1:$A$1001, 'customers'!$C$1:$C$1001, , 0)=0, "", _xlfn.XLOOKUP(C443, 'customers'!$A$1:$A$1001, 'customers'!$C$1:$C$1001, , 0))</f>
        <v>llathleiffc9@nationalgeographic.com</v>
      </c>
      <c r="H443" s="2" t="str">
        <f>_xlfn.XLOOKUP(C443, 'customers'!$A$1:$A$1001, 'customers'!G442:G1442,,0)</f>
        <v>United States</v>
      </c>
      <c r="I443" s="3" t="str">
        <f>_xlfn.XLOOKUP(D443, products!$A$1:$A$49, products!$B$1:$B$49, , 0)</f>
        <v>Exc</v>
      </c>
      <c r="J443" s="3" t="str">
        <f>_xlfn.XLOOKUP(D443, products!$A$1:$A$49, products!$C$1:$C$49,,0)</f>
        <v>D</v>
      </c>
      <c r="K443" s="6">
        <f>_xlfn.XLOOKUP(D443, products!$A$1:$A$49, products!$D$1:$D$49,,0)</f>
        <v>1</v>
      </c>
      <c r="L443" s="7">
        <f>_xlfn.XLOOKUP(D443, products!$A$1:$A$49, products!$E$1:$E$49,,0)</f>
        <v>12.15</v>
      </c>
      <c r="M443" s="7">
        <f t="shared" si="18"/>
        <v>36.450000000000003</v>
      </c>
      <c r="N443" s="3" t="str">
        <f t="shared" si="19"/>
        <v>Excelsa</v>
      </c>
      <c r="O443" s="3" t="str">
        <f t="shared" si="20"/>
        <v>Dark</v>
      </c>
    </row>
    <row r="444" spans="1:15" x14ac:dyDescent="0.3">
      <c r="A444" s="2" t="s">
        <v>2980</v>
      </c>
      <c r="B444" s="5">
        <v>44384</v>
      </c>
      <c r="C444" s="2" t="s">
        <v>2981</v>
      </c>
      <c r="D444" s="3" t="s">
        <v>6173</v>
      </c>
      <c r="E444" s="2">
        <v>5</v>
      </c>
      <c r="F444" s="2" t="str">
        <f>_xlfn.XLOOKUP(C444, 'customers'!$A$1:$A$1001, 'customers'!$B$1:$B$1001, ,0)</f>
        <v>Koralle Heads</v>
      </c>
      <c r="G444" s="2" t="str">
        <f>IF(_xlfn.XLOOKUP(C444, 'customers'!$A$1:$A$1001, 'customers'!$C$1:$C$1001, , 0)=0, "", _xlfn.XLOOKUP(C444, 'customers'!$A$1:$A$1001, 'customers'!$C$1:$C$1001, , 0))</f>
        <v>kheadsca@jalbum.net</v>
      </c>
      <c r="H444" s="2" t="str">
        <f>_xlfn.XLOOKUP(C444, 'customers'!$A$1:$A$1001, 'customers'!G443:G1443,,0)</f>
        <v>United States</v>
      </c>
      <c r="I444" s="3" t="str">
        <f>_xlfn.XLOOKUP(D444, products!$A$1:$A$49, products!$B$1:$B$49, , 0)</f>
        <v>Rob</v>
      </c>
      <c r="J444" s="3" t="str">
        <f>_xlfn.XLOOKUP(D444, products!$A$1:$A$49, products!$C$1:$C$49,,0)</f>
        <v>L</v>
      </c>
      <c r="K444" s="6">
        <f>_xlfn.XLOOKUP(D444, products!$A$1:$A$49, products!$D$1:$D$49,,0)</f>
        <v>0.5</v>
      </c>
      <c r="L444" s="7">
        <f>_xlfn.XLOOKUP(D444, products!$A$1:$A$49, products!$E$1:$E$49,,0)</f>
        <v>7.169999999999999</v>
      </c>
      <c r="M444" s="7">
        <f t="shared" si="18"/>
        <v>35.849999999999994</v>
      </c>
      <c r="N444" s="3" t="str">
        <f t="shared" si="19"/>
        <v>Robusta</v>
      </c>
      <c r="O444" s="3" t="str">
        <f t="shared" si="20"/>
        <v>Lite</v>
      </c>
    </row>
    <row r="445" spans="1:15" x14ac:dyDescent="0.3">
      <c r="A445" s="2" t="s">
        <v>2986</v>
      </c>
      <c r="B445" s="5">
        <v>44250</v>
      </c>
      <c r="C445" s="2" t="s">
        <v>2987</v>
      </c>
      <c r="D445" s="3" t="s">
        <v>6184</v>
      </c>
      <c r="E445" s="2">
        <v>5</v>
      </c>
      <c r="F445" s="2" t="str">
        <f>_xlfn.XLOOKUP(C445, 'customers'!$A$1:$A$1001, 'customers'!$B$1:$B$1001, ,0)</f>
        <v>Theo Bowne</v>
      </c>
      <c r="G445" s="2" t="str">
        <f>IF(_xlfn.XLOOKUP(C445, 'customers'!$A$1:$A$1001, 'customers'!$C$1:$C$1001, , 0)=0, "", _xlfn.XLOOKUP(C445, 'customers'!$A$1:$A$1001, 'customers'!$C$1:$C$1001, , 0))</f>
        <v>tbownecb@unicef.org</v>
      </c>
      <c r="H445" s="2" t="str">
        <f>_xlfn.XLOOKUP(C445, 'customers'!$A$1:$A$1001, 'customers'!G444:G1444,,0)</f>
        <v>United States</v>
      </c>
      <c r="I445" s="3" t="str">
        <f>_xlfn.XLOOKUP(D445, products!$A$1:$A$49, products!$B$1:$B$49, , 0)</f>
        <v>Exc</v>
      </c>
      <c r="J445" s="3" t="str">
        <f>_xlfn.XLOOKUP(D445, products!$A$1:$A$49, products!$C$1:$C$49,,0)</f>
        <v>L</v>
      </c>
      <c r="K445" s="6">
        <f>_xlfn.XLOOKUP(D445, products!$A$1:$A$49, products!$D$1:$D$49,,0)</f>
        <v>0.2</v>
      </c>
      <c r="L445" s="7">
        <f>_xlfn.XLOOKUP(D445, products!$A$1:$A$49, products!$E$1:$E$49,,0)</f>
        <v>4.4550000000000001</v>
      </c>
      <c r="M445" s="7">
        <f t="shared" si="18"/>
        <v>22.274999999999999</v>
      </c>
      <c r="N445" s="3" t="str">
        <f t="shared" si="19"/>
        <v>Excelsa</v>
      </c>
      <c r="O445" s="3" t="str">
        <f t="shared" si="20"/>
        <v>Lite</v>
      </c>
    </row>
    <row r="446" spans="1:15" x14ac:dyDescent="0.3">
      <c r="A446" s="2" t="s">
        <v>2992</v>
      </c>
      <c r="B446" s="5">
        <v>44418</v>
      </c>
      <c r="C446" s="2" t="s">
        <v>2993</v>
      </c>
      <c r="D446" s="3" t="s">
        <v>6156</v>
      </c>
      <c r="E446" s="2">
        <v>6</v>
      </c>
      <c r="F446" s="2" t="str">
        <f>_xlfn.XLOOKUP(C446, 'customers'!$A$1:$A$1001, 'customers'!$B$1:$B$1001, ,0)</f>
        <v>Rasia Jacquemard</v>
      </c>
      <c r="G446" s="2" t="str">
        <f>IF(_xlfn.XLOOKUP(C446, 'customers'!$A$1:$A$1001, 'customers'!$C$1:$C$1001, , 0)=0, "", _xlfn.XLOOKUP(C446, 'customers'!$A$1:$A$1001, 'customers'!$C$1:$C$1001, , 0))</f>
        <v>rjacquemardcc@acquirethisname.com</v>
      </c>
      <c r="H446" s="2" t="str">
        <f>_xlfn.XLOOKUP(C446, 'customers'!$A$1:$A$1001, 'customers'!G445:G1445,,0)</f>
        <v>United States</v>
      </c>
      <c r="I446" s="3" t="str">
        <f>_xlfn.XLOOKUP(D446, products!$A$1:$A$49, products!$B$1:$B$49, , 0)</f>
        <v>Exc</v>
      </c>
      <c r="J446" s="3" t="str">
        <f>_xlfn.XLOOKUP(D446, products!$A$1:$A$49, products!$C$1:$C$49,,0)</f>
        <v>M</v>
      </c>
      <c r="K446" s="6">
        <f>_xlfn.XLOOKUP(D446, products!$A$1:$A$49, products!$D$1:$D$49,,0)</f>
        <v>0.2</v>
      </c>
      <c r="L446" s="7">
        <f>_xlfn.XLOOKUP(D446, products!$A$1:$A$49, products!$E$1:$E$49,,0)</f>
        <v>4.125</v>
      </c>
      <c r="M446" s="7">
        <f t="shared" si="18"/>
        <v>24.75</v>
      </c>
      <c r="N446" s="3" t="str">
        <f t="shared" si="19"/>
        <v>Excelsa</v>
      </c>
      <c r="O446" s="3" t="str">
        <f t="shared" si="20"/>
        <v>Medium</v>
      </c>
    </row>
    <row r="447" spans="1:15" x14ac:dyDescent="0.3">
      <c r="A447" s="2" t="s">
        <v>2999</v>
      </c>
      <c r="B447" s="5">
        <v>43784</v>
      </c>
      <c r="C447" s="2" t="s">
        <v>3000</v>
      </c>
      <c r="D447" s="3" t="s">
        <v>6181</v>
      </c>
      <c r="E447" s="2">
        <v>2</v>
      </c>
      <c r="F447" s="2" t="str">
        <f>_xlfn.XLOOKUP(C447, 'customers'!$A$1:$A$1001, 'customers'!$B$1:$B$1001, ,0)</f>
        <v>Kizzie Warman</v>
      </c>
      <c r="G447" s="2" t="str">
        <f>IF(_xlfn.XLOOKUP(C447, 'customers'!$A$1:$A$1001, 'customers'!$C$1:$C$1001, , 0)=0, "", _xlfn.XLOOKUP(C447, 'customers'!$A$1:$A$1001, 'customers'!$C$1:$C$1001, , 0))</f>
        <v>kwarmancd@printfriendly.com</v>
      </c>
      <c r="H447" s="2" t="str">
        <f>_xlfn.XLOOKUP(C447, 'customers'!$A$1:$A$1001, 'customers'!G446:G1446,,0)</f>
        <v>United States</v>
      </c>
      <c r="I447" s="3" t="str">
        <f>_xlfn.XLOOKUP(D447, products!$A$1:$A$49, products!$B$1:$B$49, , 0)</f>
        <v>Lib</v>
      </c>
      <c r="J447" s="3" t="str">
        <f>_xlfn.XLOOKUP(D447, products!$A$1:$A$49, products!$C$1:$C$49,,0)</f>
        <v>M</v>
      </c>
      <c r="K447" s="6">
        <f>_xlfn.XLOOKUP(D447, products!$A$1:$A$49, products!$D$1:$D$49,,0)</f>
        <v>2.5</v>
      </c>
      <c r="L447" s="7">
        <f>_xlfn.XLOOKUP(D447, products!$A$1:$A$49, products!$E$1:$E$49,,0)</f>
        <v>33.464999999999996</v>
      </c>
      <c r="M447" s="7">
        <f t="shared" si="18"/>
        <v>66.929999999999993</v>
      </c>
      <c r="N447" s="3" t="str">
        <f t="shared" si="19"/>
        <v>Liberica</v>
      </c>
      <c r="O447" s="3" t="str">
        <f t="shared" si="20"/>
        <v>Medium</v>
      </c>
    </row>
    <row r="448" spans="1:15" x14ac:dyDescent="0.3">
      <c r="A448" s="2" t="s">
        <v>3004</v>
      </c>
      <c r="B448" s="5">
        <v>43816</v>
      </c>
      <c r="C448" s="2" t="s">
        <v>3005</v>
      </c>
      <c r="D448" s="3" t="s">
        <v>6160</v>
      </c>
      <c r="E448" s="2">
        <v>1</v>
      </c>
      <c r="F448" s="2" t="str">
        <f>_xlfn.XLOOKUP(C448, 'customers'!$A$1:$A$1001, 'customers'!$B$1:$B$1001, ,0)</f>
        <v>Wain Cholomin</v>
      </c>
      <c r="G448" s="2" t="str">
        <f>IF(_xlfn.XLOOKUP(C448, 'customers'!$A$1:$A$1001, 'customers'!$C$1:$C$1001, , 0)=0, "", _xlfn.XLOOKUP(C448, 'customers'!$A$1:$A$1001, 'customers'!$C$1:$C$1001, , 0))</f>
        <v>wcholomince@about.com</v>
      </c>
      <c r="H448" s="2" t="str">
        <f>_xlfn.XLOOKUP(C448, 'customers'!$A$1:$A$1001, 'customers'!G447:G1447,,0)</f>
        <v>United Kingdom</v>
      </c>
      <c r="I448" s="3" t="str">
        <f>_xlfn.XLOOKUP(D448, products!$A$1:$A$49, products!$B$1:$B$49, , 0)</f>
        <v>Lib</v>
      </c>
      <c r="J448" s="3" t="str">
        <f>_xlfn.XLOOKUP(D448, products!$A$1:$A$49, products!$C$1:$C$49,,0)</f>
        <v>M</v>
      </c>
      <c r="K448" s="6">
        <f>_xlfn.XLOOKUP(D448, products!$A$1:$A$49, products!$D$1:$D$49,,0)</f>
        <v>0.5</v>
      </c>
      <c r="L448" s="7">
        <f>_xlfn.XLOOKUP(D448, products!$A$1:$A$49, products!$E$1:$E$49,,0)</f>
        <v>8.73</v>
      </c>
      <c r="M448" s="7">
        <f t="shared" si="18"/>
        <v>8.73</v>
      </c>
      <c r="N448" s="3" t="str">
        <f t="shared" si="19"/>
        <v>Liberica</v>
      </c>
      <c r="O448" s="3" t="str">
        <f t="shared" si="20"/>
        <v>Medium</v>
      </c>
    </row>
    <row r="449" spans="1:15" x14ac:dyDescent="0.3">
      <c r="A449" s="2" t="s">
        <v>3010</v>
      </c>
      <c r="B449" s="5">
        <v>43908</v>
      </c>
      <c r="C449" s="2" t="s">
        <v>3011</v>
      </c>
      <c r="D449" s="3" t="s">
        <v>6146</v>
      </c>
      <c r="E449" s="2">
        <v>3</v>
      </c>
      <c r="F449" s="2" t="str">
        <f>_xlfn.XLOOKUP(C449, 'customers'!$A$1:$A$1001, 'customers'!$B$1:$B$1001, ,0)</f>
        <v>Arleen Braidman</v>
      </c>
      <c r="G449" s="2" t="str">
        <f>IF(_xlfn.XLOOKUP(C449, 'customers'!$A$1:$A$1001, 'customers'!$C$1:$C$1001, , 0)=0, "", _xlfn.XLOOKUP(C449, 'customers'!$A$1:$A$1001, 'customers'!$C$1:$C$1001, , 0))</f>
        <v>abraidmancf@census.gov</v>
      </c>
      <c r="H449" s="2" t="str">
        <f>_xlfn.XLOOKUP(C449, 'customers'!$A$1:$A$1001, 'customers'!G448:G1448,,0)</f>
        <v>Ireland</v>
      </c>
      <c r="I449" s="3" t="str">
        <f>_xlfn.XLOOKUP(D449, products!$A$1:$A$49, products!$B$1:$B$49, , 0)</f>
        <v>Rob</v>
      </c>
      <c r="J449" s="3" t="str">
        <f>_xlfn.XLOOKUP(D449, products!$A$1:$A$49, products!$C$1:$C$49,,0)</f>
        <v>M</v>
      </c>
      <c r="K449" s="6">
        <f>_xlfn.XLOOKUP(D449, products!$A$1:$A$49, products!$D$1:$D$49,,0)</f>
        <v>0.5</v>
      </c>
      <c r="L449" s="7">
        <f>_xlfn.XLOOKUP(D449, products!$A$1:$A$49, products!$E$1:$E$49,,0)</f>
        <v>5.97</v>
      </c>
      <c r="M449" s="7">
        <f t="shared" si="18"/>
        <v>17.91</v>
      </c>
      <c r="N449" s="3" t="str">
        <f t="shared" si="19"/>
        <v>Robusta</v>
      </c>
      <c r="O449" s="3" t="str">
        <f t="shared" si="20"/>
        <v>Medium</v>
      </c>
    </row>
    <row r="450" spans="1:15" x14ac:dyDescent="0.3">
      <c r="A450" s="2" t="s">
        <v>3015</v>
      </c>
      <c r="B450" s="5">
        <v>44718</v>
      </c>
      <c r="C450" s="2" t="s">
        <v>3016</v>
      </c>
      <c r="D450" s="3" t="s">
        <v>6173</v>
      </c>
      <c r="E450" s="2">
        <v>1</v>
      </c>
      <c r="F450" s="2" t="str">
        <f>_xlfn.XLOOKUP(C450, 'customers'!$A$1:$A$1001, 'customers'!$B$1:$B$1001, ,0)</f>
        <v>Pru Durban</v>
      </c>
      <c r="G450" s="2" t="str">
        <f>IF(_xlfn.XLOOKUP(C450, 'customers'!$A$1:$A$1001, 'customers'!$C$1:$C$1001, , 0)=0, "", _xlfn.XLOOKUP(C450, 'customers'!$A$1:$A$1001, 'customers'!$C$1:$C$1001, , 0))</f>
        <v>pdurbancg@symantec.com</v>
      </c>
      <c r="H450" s="2" t="str">
        <f>_xlfn.XLOOKUP(C450, 'customers'!$A$1:$A$1001, 'customers'!G449:G1449,,0)</f>
        <v>United States</v>
      </c>
      <c r="I450" s="3" t="str">
        <f>_xlfn.XLOOKUP(D450, products!$A$1:$A$49, products!$B$1:$B$49, , 0)</f>
        <v>Rob</v>
      </c>
      <c r="J450" s="3" t="str">
        <f>_xlfn.XLOOKUP(D450, products!$A$1:$A$49, products!$C$1:$C$49,,0)</f>
        <v>L</v>
      </c>
      <c r="K450" s="6">
        <f>_xlfn.XLOOKUP(D450, products!$A$1:$A$49, products!$D$1:$D$49,,0)</f>
        <v>0.5</v>
      </c>
      <c r="L450" s="7">
        <f>_xlfn.XLOOKUP(D450, products!$A$1:$A$49, products!$E$1:$E$49,,0)</f>
        <v>7.169999999999999</v>
      </c>
      <c r="M450" s="7">
        <f t="shared" si="18"/>
        <v>7.169999999999999</v>
      </c>
      <c r="N450" s="3" t="str">
        <f t="shared" si="19"/>
        <v>Robusta</v>
      </c>
      <c r="O450" s="3" t="str">
        <f t="shared" si="20"/>
        <v>Lite</v>
      </c>
    </row>
    <row r="451" spans="1:15" x14ac:dyDescent="0.3">
      <c r="A451" s="2" t="s">
        <v>3021</v>
      </c>
      <c r="B451" s="5">
        <v>44336</v>
      </c>
      <c r="C451" s="2" t="s">
        <v>3022</v>
      </c>
      <c r="D451" s="3" t="s">
        <v>6163</v>
      </c>
      <c r="E451" s="2">
        <v>2</v>
      </c>
      <c r="F451" s="2" t="str">
        <f>_xlfn.XLOOKUP(C451, 'customers'!$A$1:$A$1001, 'customers'!$B$1:$B$1001, ,0)</f>
        <v>Antone Harrold</v>
      </c>
      <c r="G451" s="2" t="str">
        <f>IF(_xlfn.XLOOKUP(C451, 'customers'!$A$1:$A$1001, 'customers'!$C$1:$C$1001, , 0)=0, "", _xlfn.XLOOKUP(C451, 'customers'!$A$1:$A$1001, 'customers'!$C$1:$C$1001, , 0))</f>
        <v>aharroldch@miibeian.gov.cn</v>
      </c>
      <c r="H451" s="2" t="str">
        <f>_xlfn.XLOOKUP(C451, 'customers'!$A$1:$A$1001, 'customers'!G450:G1450,,0)</f>
        <v>United States</v>
      </c>
      <c r="I451" s="3" t="str">
        <f>_xlfn.XLOOKUP(D451, products!$A$1:$A$49, products!$B$1:$B$49, , 0)</f>
        <v>Rob</v>
      </c>
      <c r="J451" s="3" t="str">
        <f>_xlfn.XLOOKUP(D451, products!$A$1:$A$49, products!$C$1:$C$49,,0)</f>
        <v>D</v>
      </c>
      <c r="K451" s="6">
        <f>_xlfn.XLOOKUP(D451, products!$A$1:$A$49, products!$D$1:$D$49,,0)</f>
        <v>0.2</v>
      </c>
      <c r="L451" s="7">
        <f>_xlfn.XLOOKUP(D451, products!$A$1:$A$49, products!$E$1:$E$49,,0)</f>
        <v>2.6849999999999996</v>
      </c>
      <c r="M451" s="7">
        <f t="shared" ref="M451:M514" si="21">L451*E451</f>
        <v>5.3699999999999992</v>
      </c>
      <c r="N451" s="3" t="str">
        <f t="shared" ref="N451:N514" si="22">IF(I451="Rob","Robusta",IF(I451="Exc","Excelsa",IF(I451="Lib","Liberica",IF(I451="Ara","Arabica",""))))</f>
        <v>Robusta</v>
      </c>
      <c r="O451" s="3" t="str">
        <f t="shared" ref="O451:O514" si="23">IF(J451="M", "Medium", IF(J451="L","Lite",IF(J451="D","Dark")))</f>
        <v>Dark</v>
      </c>
    </row>
    <row r="452" spans="1:15" x14ac:dyDescent="0.3">
      <c r="A452" s="2" t="s">
        <v>3027</v>
      </c>
      <c r="B452" s="5">
        <v>44207</v>
      </c>
      <c r="C452" s="2" t="s">
        <v>3028</v>
      </c>
      <c r="D452" s="3" t="s">
        <v>6145</v>
      </c>
      <c r="E452" s="2">
        <v>5</v>
      </c>
      <c r="F452" s="2" t="str">
        <f>_xlfn.XLOOKUP(C452, 'customers'!$A$1:$A$1001, 'customers'!$B$1:$B$1001, ,0)</f>
        <v>Sim Pamphilon</v>
      </c>
      <c r="G452" s="2" t="str">
        <f>IF(_xlfn.XLOOKUP(C452, 'customers'!$A$1:$A$1001, 'customers'!$C$1:$C$1001, , 0)=0, "", _xlfn.XLOOKUP(C452, 'customers'!$A$1:$A$1001, 'customers'!$C$1:$C$1001, , 0))</f>
        <v>spamphilonci@mlb.com</v>
      </c>
      <c r="H452" s="2" t="str">
        <f>_xlfn.XLOOKUP(C452, 'customers'!$A$1:$A$1001, 'customers'!G451:G1451,,0)</f>
        <v>Ireland</v>
      </c>
      <c r="I452" s="3" t="str">
        <f>_xlfn.XLOOKUP(D452, products!$A$1:$A$49, products!$B$1:$B$49, , 0)</f>
        <v>Lib</v>
      </c>
      <c r="J452" s="3" t="str">
        <f>_xlfn.XLOOKUP(D452, products!$A$1:$A$49, products!$C$1:$C$49,,0)</f>
        <v>L</v>
      </c>
      <c r="K452" s="6">
        <f>_xlfn.XLOOKUP(D452, products!$A$1:$A$49, products!$D$1:$D$49,,0)</f>
        <v>0.2</v>
      </c>
      <c r="L452" s="7">
        <f>_xlfn.XLOOKUP(D452, products!$A$1:$A$49, products!$E$1:$E$49,,0)</f>
        <v>4.7549999999999999</v>
      </c>
      <c r="M452" s="7">
        <f t="shared" si="21"/>
        <v>23.774999999999999</v>
      </c>
      <c r="N452" s="3" t="str">
        <f t="shared" si="22"/>
        <v>Liberica</v>
      </c>
      <c r="O452" s="3" t="str">
        <f t="shared" si="23"/>
        <v>Lite</v>
      </c>
    </row>
    <row r="453" spans="1:15" x14ac:dyDescent="0.3">
      <c r="A453" s="2" t="s">
        <v>3035</v>
      </c>
      <c r="B453" s="5">
        <v>43518</v>
      </c>
      <c r="C453" s="2" t="s">
        <v>3036</v>
      </c>
      <c r="D453" s="3" t="s">
        <v>6149</v>
      </c>
      <c r="E453" s="2">
        <v>2</v>
      </c>
      <c r="F453" s="2" t="str">
        <f>_xlfn.XLOOKUP(C453, 'customers'!$A$1:$A$1001, 'customers'!$B$1:$B$1001, ,0)</f>
        <v>Mohandis Spurden</v>
      </c>
      <c r="G453" s="2" t="str">
        <f>IF(_xlfn.XLOOKUP(C453, 'customers'!$A$1:$A$1001, 'customers'!$C$1:$C$1001, , 0)=0, "", _xlfn.XLOOKUP(C453, 'customers'!$A$1:$A$1001, 'customers'!$C$1:$C$1001, , 0))</f>
        <v>mspurdencj@exblog.jp</v>
      </c>
      <c r="H453" s="2" t="str">
        <f>_xlfn.XLOOKUP(C453, 'customers'!$A$1:$A$1001, 'customers'!G452:G1452,,0)</f>
        <v>United States</v>
      </c>
      <c r="I453" s="3" t="str">
        <f>_xlfn.XLOOKUP(D453, products!$A$1:$A$49, products!$B$1:$B$49, , 0)</f>
        <v>Rob</v>
      </c>
      <c r="J453" s="3" t="str">
        <f>_xlfn.XLOOKUP(D453, products!$A$1:$A$49, products!$C$1:$C$49,,0)</f>
        <v>D</v>
      </c>
      <c r="K453" s="6">
        <f>_xlfn.XLOOKUP(D453, products!$A$1:$A$49, products!$D$1:$D$49,,0)</f>
        <v>2.5</v>
      </c>
      <c r="L453" s="7">
        <f>_xlfn.XLOOKUP(D453, products!$A$1:$A$49, products!$E$1:$E$49,,0)</f>
        <v>20.584999999999997</v>
      </c>
      <c r="M453" s="7">
        <f t="shared" si="21"/>
        <v>41.169999999999995</v>
      </c>
      <c r="N453" s="3" t="str">
        <f t="shared" si="22"/>
        <v>Robusta</v>
      </c>
      <c r="O453" s="3" t="str">
        <f t="shared" si="23"/>
        <v>Dark</v>
      </c>
    </row>
    <row r="454" spans="1:15" x14ac:dyDescent="0.3">
      <c r="A454" s="2" t="s">
        <v>3041</v>
      </c>
      <c r="B454" s="5">
        <v>44524</v>
      </c>
      <c r="C454" s="2" t="s">
        <v>3042</v>
      </c>
      <c r="D454" s="3" t="s">
        <v>6167</v>
      </c>
      <c r="E454" s="2">
        <v>3</v>
      </c>
      <c r="F454" s="2" t="str">
        <f>_xlfn.XLOOKUP(C454, 'customers'!$A$1:$A$1001, 'customers'!$B$1:$B$1001, ,0)</f>
        <v>Morgen Seson</v>
      </c>
      <c r="G454" s="2" t="str">
        <f>IF(_xlfn.XLOOKUP(C454, 'customers'!$A$1:$A$1001, 'customers'!$C$1:$C$1001, , 0)=0, "", _xlfn.XLOOKUP(C454, 'customers'!$A$1:$A$1001, 'customers'!$C$1:$C$1001, , 0))</f>
        <v>msesonck@census.gov</v>
      </c>
      <c r="H454" s="2" t="str">
        <f>_xlfn.XLOOKUP(C454, 'customers'!$A$1:$A$1001, 'customers'!G453:G1453,,0)</f>
        <v>United States</v>
      </c>
      <c r="I454" s="3" t="str">
        <f>_xlfn.XLOOKUP(D454, products!$A$1:$A$49, products!$B$1:$B$49, , 0)</f>
        <v>Ara</v>
      </c>
      <c r="J454" s="3" t="str">
        <f>_xlfn.XLOOKUP(D454, products!$A$1:$A$49, products!$C$1:$C$49,,0)</f>
        <v>L</v>
      </c>
      <c r="K454" s="6">
        <f>_xlfn.XLOOKUP(D454, products!$A$1:$A$49, products!$D$1:$D$49,,0)</f>
        <v>0.2</v>
      </c>
      <c r="L454" s="7">
        <f>_xlfn.XLOOKUP(D454, products!$A$1:$A$49, products!$E$1:$E$49,,0)</f>
        <v>3.8849999999999998</v>
      </c>
      <c r="M454" s="7">
        <f t="shared" si="21"/>
        <v>11.654999999999999</v>
      </c>
      <c r="N454" s="3" t="str">
        <f t="shared" si="22"/>
        <v>Arabica</v>
      </c>
      <c r="O454" s="3" t="str">
        <f t="shared" si="23"/>
        <v>Lite</v>
      </c>
    </row>
    <row r="455" spans="1:15" x14ac:dyDescent="0.3">
      <c r="A455" s="2" t="s">
        <v>3047</v>
      </c>
      <c r="B455" s="5">
        <v>44579</v>
      </c>
      <c r="C455" s="2" t="s">
        <v>3048</v>
      </c>
      <c r="D455" s="3" t="s">
        <v>6161</v>
      </c>
      <c r="E455" s="2">
        <v>4</v>
      </c>
      <c r="F455" s="2" t="str">
        <f>_xlfn.XLOOKUP(C455, 'customers'!$A$1:$A$1001, 'customers'!$B$1:$B$1001, ,0)</f>
        <v>Nalani Pirrone</v>
      </c>
      <c r="G455" s="2" t="str">
        <f>IF(_xlfn.XLOOKUP(C455, 'customers'!$A$1:$A$1001, 'customers'!$C$1:$C$1001, , 0)=0, "", _xlfn.XLOOKUP(C455, 'customers'!$A$1:$A$1001, 'customers'!$C$1:$C$1001, , 0))</f>
        <v>npirronecl@weibo.com</v>
      </c>
      <c r="H455" s="2" t="str">
        <f>_xlfn.XLOOKUP(C455, 'customers'!$A$1:$A$1001, 'customers'!G454:G1454,,0)</f>
        <v>United States</v>
      </c>
      <c r="I455" s="3" t="str">
        <f>_xlfn.XLOOKUP(D455, products!$A$1:$A$49, products!$B$1:$B$49, , 0)</f>
        <v>Lib</v>
      </c>
      <c r="J455" s="3" t="str">
        <f>_xlfn.XLOOKUP(D455, products!$A$1:$A$49, products!$C$1:$C$49,,0)</f>
        <v>L</v>
      </c>
      <c r="K455" s="6">
        <f>_xlfn.XLOOKUP(D455, products!$A$1:$A$49, products!$D$1:$D$49,,0)</f>
        <v>0.5</v>
      </c>
      <c r="L455" s="7">
        <f>_xlfn.XLOOKUP(D455, products!$A$1:$A$49, products!$E$1:$E$49,,0)</f>
        <v>9.51</v>
      </c>
      <c r="M455" s="7">
        <f t="shared" si="21"/>
        <v>38.04</v>
      </c>
      <c r="N455" s="3" t="str">
        <f t="shared" si="22"/>
        <v>Liberica</v>
      </c>
      <c r="O455" s="3" t="str">
        <f t="shared" si="23"/>
        <v>Lite</v>
      </c>
    </row>
    <row r="456" spans="1:15" x14ac:dyDescent="0.3">
      <c r="A456" s="2" t="s">
        <v>3053</v>
      </c>
      <c r="B456" s="5">
        <v>44421</v>
      </c>
      <c r="C456" s="2" t="s">
        <v>3054</v>
      </c>
      <c r="D456" s="3" t="s">
        <v>6149</v>
      </c>
      <c r="E456" s="2">
        <v>4</v>
      </c>
      <c r="F456" s="2" t="str">
        <f>_xlfn.XLOOKUP(C456, 'customers'!$A$1:$A$1001, 'customers'!$B$1:$B$1001, ,0)</f>
        <v>Reube Cawley</v>
      </c>
      <c r="G456" s="2" t="str">
        <f>IF(_xlfn.XLOOKUP(C456, 'customers'!$A$1:$A$1001, 'customers'!$C$1:$C$1001, , 0)=0, "", _xlfn.XLOOKUP(C456, 'customers'!$A$1:$A$1001, 'customers'!$C$1:$C$1001, , 0))</f>
        <v>rcawleycm@yellowbook.com</v>
      </c>
      <c r="H456" s="2" t="str">
        <f>_xlfn.XLOOKUP(C456, 'customers'!$A$1:$A$1001, 'customers'!G455:G1455,,0)</f>
        <v>United States</v>
      </c>
      <c r="I456" s="3" t="str">
        <f>_xlfn.XLOOKUP(D456, products!$A$1:$A$49, products!$B$1:$B$49, , 0)</f>
        <v>Rob</v>
      </c>
      <c r="J456" s="3" t="str">
        <f>_xlfn.XLOOKUP(D456, products!$A$1:$A$49, products!$C$1:$C$49,,0)</f>
        <v>D</v>
      </c>
      <c r="K456" s="6">
        <f>_xlfn.XLOOKUP(D456, products!$A$1:$A$49, products!$D$1:$D$49,,0)</f>
        <v>2.5</v>
      </c>
      <c r="L456" s="7">
        <f>_xlfn.XLOOKUP(D456, products!$A$1:$A$49, products!$E$1:$E$49,,0)</f>
        <v>20.584999999999997</v>
      </c>
      <c r="M456" s="7">
        <f t="shared" si="21"/>
        <v>82.339999999999989</v>
      </c>
      <c r="N456" s="3" t="str">
        <f t="shared" si="22"/>
        <v>Robusta</v>
      </c>
      <c r="O456" s="3" t="str">
        <f t="shared" si="23"/>
        <v>Dark</v>
      </c>
    </row>
    <row r="457" spans="1:15" x14ac:dyDescent="0.3">
      <c r="A457" s="2" t="s">
        <v>3058</v>
      </c>
      <c r="B457" s="5">
        <v>43841</v>
      </c>
      <c r="C457" s="2" t="s">
        <v>3059</v>
      </c>
      <c r="D457" s="3" t="s">
        <v>6145</v>
      </c>
      <c r="E457" s="2">
        <v>2</v>
      </c>
      <c r="F457" s="2" t="str">
        <f>_xlfn.XLOOKUP(C457, 'customers'!$A$1:$A$1001, 'customers'!$B$1:$B$1001, ,0)</f>
        <v>Stan Barribal</v>
      </c>
      <c r="G457" s="2" t="str">
        <f>IF(_xlfn.XLOOKUP(C457, 'customers'!$A$1:$A$1001, 'customers'!$C$1:$C$1001, , 0)=0, "", _xlfn.XLOOKUP(C457, 'customers'!$A$1:$A$1001, 'customers'!$C$1:$C$1001, , 0))</f>
        <v>sbarribalcn@microsoft.com</v>
      </c>
      <c r="H457" s="2" t="str">
        <f>_xlfn.XLOOKUP(C457, 'customers'!$A$1:$A$1001, 'customers'!G456:G1456,,0)</f>
        <v>United States</v>
      </c>
      <c r="I457" s="3" t="str">
        <f>_xlfn.XLOOKUP(D457, products!$A$1:$A$49, products!$B$1:$B$49, , 0)</f>
        <v>Lib</v>
      </c>
      <c r="J457" s="3" t="str">
        <f>_xlfn.XLOOKUP(D457, products!$A$1:$A$49, products!$C$1:$C$49,,0)</f>
        <v>L</v>
      </c>
      <c r="K457" s="6">
        <f>_xlfn.XLOOKUP(D457, products!$A$1:$A$49, products!$D$1:$D$49,,0)</f>
        <v>0.2</v>
      </c>
      <c r="L457" s="7">
        <f>_xlfn.XLOOKUP(D457, products!$A$1:$A$49, products!$E$1:$E$49,,0)</f>
        <v>4.7549999999999999</v>
      </c>
      <c r="M457" s="7">
        <f t="shared" si="21"/>
        <v>9.51</v>
      </c>
      <c r="N457" s="3" t="str">
        <f t="shared" si="22"/>
        <v>Liberica</v>
      </c>
      <c r="O457" s="3" t="str">
        <f t="shared" si="23"/>
        <v>Lite</v>
      </c>
    </row>
    <row r="458" spans="1:15" x14ac:dyDescent="0.3">
      <c r="A458" s="2" t="s">
        <v>3064</v>
      </c>
      <c r="B458" s="5">
        <v>44017</v>
      </c>
      <c r="C458" s="2" t="s">
        <v>3065</v>
      </c>
      <c r="D458" s="3" t="s">
        <v>6149</v>
      </c>
      <c r="E458" s="2">
        <v>2</v>
      </c>
      <c r="F458" s="2" t="str">
        <f>_xlfn.XLOOKUP(C458, 'customers'!$A$1:$A$1001, 'customers'!$B$1:$B$1001, ,0)</f>
        <v>Agnes Adamides</v>
      </c>
      <c r="G458" s="2" t="str">
        <f>IF(_xlfn.XLOOKUP(C458, 'customers'!$A$1:$A$1001, 'customers'!$C$1:$C$1001, , 0)=0, "", _xlfn.XLOOKUP(C458, 'customers'!$A$1:$A$1001, 'customers'!$C$1:$C$1001, , 0))</f>
        <v>aadamidesco@bizjournals.com</v>
      </c>
      <c r="H458" s="2" t="str">
        <f>_xlfn.XLOOKUP(C458, 'customers'!$A$1:$A$1001, 'customers'!G457:G1457,,0)</f>
        <v>United States</v>
      </c>
      <c r="I458" s="3" t="str">
        <f>_xlfn.XLOOKUP(D458, products!$A$1:$A$49, products!$B$1:$B$49, , 0)</f>
        <v>Rob</v>
      </c>
      <c r="J458" s="3" t="str">
        <f>_xlfn.XLOOKUP(D458, products!$A$1:$A$49, products!$C$1:$C$49,,0)</f>
        <v>D</v>
      </c>
      <c r="K458" s="6">
        <f>_xlfn.XLOOKUP(D458, products!$A$1:$A$49, products!$D$1:$D$49,,0)</f>
        <v>2.5</v>
      </c>
      <c r="L458" s="7">
        <f>_xlfn.XLOOKUP(D458, products!$A$1:$A$49, products!$E$1:$E$49,,0)</f>
        <v>20.584999999999997</v>
      </c>
      <c r="M458" s="7">
        <f t="shared" si="21"/>
        <v>41.169999999999995</v>
      </c>
      <c r="N458" s="3" t="str">
        <f t="shared" si="22"/>
        <v>Robusta</v>
      </c>
      <c r="O458" s="3" t="str">
        <f t="shared" si="23"/>
        <v>Dark</v>
      </c>
    </row>
    <row r="459" spans="1:15" x14ac:dyDescent="0.3">
      <c r="A459" s="2" t="s">
        <v>3070</v>
      </c>
      <c r="B459" s="5">
        <v>43671</v>
      </c>
      <c r="C459" s="2" t="s">
        <v>3071</v>
      </c>
      <c r="D459" s="3" t="s">
        <v>6161</v>
      </c>
      <c r="E459" s="2">
        <v>5</v>
      </c>
      <c r="F459" s="2" t="str">
        <f>_xlfn.XLOOKUP(C459, 'customers'!$A$1:$A$1001, 'customers'!$B$1:$B$1001, ,0)</f>
        <v>Carmelita Thowes</v>
      </c>
      <c r="G459" s="2" t="str">
        <f>IF(_xlfn.XLOOKUP(C459, 'customers'!$A$1:$A$1001, 'customers'!$C$1:$C$1001, , 0)=0, "", _xlfn.XLOOKUP(C459, 'customers'!$A$1:$A$1001, 'customers'!$C$1:$C$1001, , 0))</f>
        <v>cthowescp@craigslist.org</v>
      </c>
      <c r="H459" s="2" t="str">
        <f>_xlfn.XLOOKUP(C459, 'customers'!$A$1:$A$1001, 'customers'!G458:G1458,,0)</f>
        <v>United States</v>
      </c>
      <c r="I459" s="3" t="str">
        <f>_xlfn.XLOOKUP(D459, products!$A$1:$A$49, products!$B$1:$B$49, , 0)</f>
        <v>Lib</v>
      </c>
      <c r="J459" s="3" t="str">
        <f>_xlfn.XLOOKUP(D459, products!$A$1:$A$49, products!$C$1:$C$49,,0)</f>
        <v>L</v>
      </c>
      <c r="K459" s="6">
        <f>_xlfn.XLOOKUP(D459, products!$A$1:$A$49, products!$D$1:$D$49,,0)</f>
        <v>0.5</v>
      </c>
      <c r="L459" s="7">
        <f>_xlfn.XLOOKUP(D459, products!$A$1:$A$49, products!$E$1:$E$49,,0)</f>
        <v>9.51</v>
      </c>
      <c r="M459" s="7">
        <f t="shared" si="21"/>
        <v>47.55</v>
      </c>
      <c r="N459" s="3" t="str">
        <f t="shared" si="22"/>
        <v>Liberica</v>
      </c>
      <c r="O459" s="3" t="str">
        <f t="shared" si="23"/>
        <v>Lite</v>
      </c>
    </row>
    <row r="460" spans="1:15" x14ac:dyDescent="0.3">
      <c r="A460" s="2" t="s">
        <v>3076</v>
      </c>
      <c r="B460" s="5">
        <v>44707</v>
      </c>
      <c r="C460" s="2" t="s">
        <v>3077</v>
      </c>
      <c r="D460" s="3" t="s">
        <v>6155</v>
      </c>
      <c r="E460" s="2">
        <v>4</v>
      </c>
      <c r="F460" s="2" t="str">
        <f>_xlfn.XLOOKUP(C460, 'customers'!$A$1:$A$1001, 'customers'!$B$1:$B$1001, ,0)</f>
        <v>Rodolfo Willoway</v>
      </c>
      <c r="G460" s="2" t="str">
        <f>IF(_xlfn.XLOOKUP(C460, 'customers'!$A$1:$A$1001, 'customers'!$C$1:$C$1001, , 0)=0, "", _xlfn.XLOOKUP(C460, 'customers'!$A$1:$A$1001, 'customers'!$C$1:$C$1001, , 0))</f>
        <v>rwillowaycq@admin.ch</v>
      </c>
      <c r="H460" s="2" t="str">
        <f>_xlfn.XLOOKUP(C460, 'customers'!$A$1:$A$1001, 'customers'!G459:G1459,,0)</f>
        <v>Ireland</v>
      </c>
      <c r="I460" s="3" t="str">
        <f>_xlfn.XLOOKUP(D460, products!$A$1:$A$49, products!$B$1:$B$49, , 0)</f>
        <v>Ara</v>
      </c>
      <c r="J460" s="3" t="str">
        <f>_xlfn.XLOOKUP(D460, products!$A$1:$A$49, products!$C$1:$C$49,,0)</f>
        <v>M</v>
      </c>
      <c r="K460" s="6">
        <f>_xlfn.XLOOKUP(D460, products!$A$1:$A$49, products!$D$1:$D$49,,0)</f>
        <v>1</v>
      </c>
      <c r="L460" s="7">
        <f>_xlfn.XLOOKUP(D460, products!$A$1:$A$49, products!$E$1:$E$49,,0)</f>
        <v>11.25</v>
      </c>
      <c r="M460" s="7">
        <f t="shared" si="21"/>
        <v>45</v>
      </c>
      <c r="N460" s="3" t="str">
        <f t="shared" si="22"/>
        <v>Arabica</v>
      </c>
      <c r="O460" s="3" t="str">
        <f t="shared" si="23"/>
        <v>Medium</v>
      </c>
    </row>
    <row r="461" spans="1:15" x14ac:dyDescent="0.3">
      <c r="A461" s="2" t="s">
        <v>3082</v>
      </c>
      <c r="B461" s="5">
        <v>43840</v>
      </c>
      <c r="C461" s="2" t="s">
        <v>3083</v>
      </c>
      <c r="D461" s="3" t="s">
        <v>6145</v>
      </c>
      <c r="E461" s="2">
        <v>5</v>
      </c>
      <c r="F461" s="2" t="str">
        <f>_xlfn.XLOOKUP(C461, 'customers'!$A$1:$A$1001, 'customers'!$B$1:$B$1001, ,0)</f>
        <v>Alvis Elwin</v>
      </c>
      <c r="G461" s="2" t="str">
        <f>IF(_xlfn.XLOOKUP(C461, 'customers'!$A$1:$A$1001, 'customers'!$C$1:$C$1001, , 0)=0, "", _xlfn.XLOOKUP(C461, 'customers'!$A$1:$A$1001, 'customers'!$C$1:$C$1001, , 0))</f>
        <v>aelwincr@privacy.gov.au</v>
      </c>
      <c r="H461" s="2" t="str">
        <f>_xlfn.XLOOKUP(C461, 'customers'!$A$1:$A$1001, 'customers'!G460:G1460,,0)</f>
        <v>United States</v>
      </c>
      <c r="I461" s="3" t="str">
        <f>_xlfn.XLOOKUP(D461, products!$A$1:$A$49, products!$B$1:$B$49, , 0)</f>
        <v>Lib</v>
      </c>
      <c r="J461" s="3" t="str">
        <f>_xlfn.XLOOKUP(D461, products!$A$1:$A$49, products!$C$1:$C$49,,0)</f>
        <v>L</v>
      </c>
      <c r="K461" s="6">
        <f>_xlfn.XLOOKUP(D461, products!$A$1:$A$49, products!$D$1:$D$49,,0)</f>
        <v>0.2</v>
      </c>
      <c r="L461" s="7">
        <f>_xlfn.XLOOKUP(D461, products!$A$1:$A$49, products!$E$1:$E$49,,0)</f>
        <v>4.7549999999999999</v>
      </c>
      <c r="M461" s="7">
        <f t="shared" si="21"/>
        <v>23.774999999999999</v>
      </c>
      <c r="N461" s="3" t="str">
        <f t="shared" si="22"/>
        <v>Liberica</v>
      </c>
      <c r="O461" s="3" t="str">
        <f t="shared" si="23"/>
        <v>Lite</v>
      </c>
    </row>
    <row r="462" spans="1:15" x14ac:dyDescent="0.3">
      <c r="A462" s="2" t="s">
        <v>3088</v>
      </c>
      <c r="B462" s="5">
        <v>43602</v>
      </c>
      <c r="C462" s="2" t="s">
        <v>3089</v>
      </c>
      <c r="D462" s="3" t="s">
        <v>6172</v>
      </c>
      <c r="E462" s="2">
        <v>3</v>
      </c>
      <c r="F462" s="2" t="str">
        <f>_xlfn.XLOOKUP(C462, 'customers'!$A$1:$A$1001, 'customers'!$B$1:$B$1001, ,0)</f>
        <v>Araldo Bilbrook</v>
      </c>
      <c r="G462" s="2" t="str">
        <f>IF(_xlfn.XLOOKUP(C462, 'customers'!$A$1:$A$1001, 'customers'!$C$1:$C$1001, , 0)=0, "", _xlfn.XLOOKUP(C462, 'customers'!$A$1:$A$1001, 'customers'!$C$1:$C$1001, , 0))</f>
        <v>abilbrookcs@booking.com</v>
      </c>
      <c r="H462" s="2" t="str">
        <f>_xlfn.XLOOKUP(C462, 'customers'!$A$1:$A$1001, 'customers'!G461:G1461,,0)</f>
        <v>United States</v>
      </c>
      <c r="I462" s="3" t="str">
        <f>_xlfn.XLOOKUP(D462, products!$A$1:$A$49, products!$B$1:$B$49, , 0)</f>
        <v>Rob</v>
      </c>
      <c r="J462" s="3" t="str">
        <f>_xlfn.XLOOKUP(D462, products!$A$1:$A$49, products!$C$1:$C$49,,0)</f>
        <v>D</v>
      </c>
      <c r="K462" s="6">
        <f>_xlfn.XLOOKUP(D462, products!$A$1:$A$49, products!$D$1:$D$49,,0)</f>
        <v>0.5</v>
      </c>
      <c r="L462" s="7">
        <f>_xlfn.XLOOKUP(D462, products!$A$1:$A$49, products!$E$1:$E$49,,0)</f>
        <v>5.3699999999999992</v>
      </c>
      <c r="M462" s="7">
        <f t="shared" si="21"/>
        <v>16.11</v>
      </c>
      <c r="N462" s="3" t="str">
        <f t="shared" si="22"/>
        <v>Robusta</v>
      </c>
      <c r="O462" s="3" t="str">
        <f t="shared" si="23"/>
        <v>Dark</v>
      </c>
    </row>
    <row r="463" spans="1:15" x14ac:dyDescent="0.3">
      <c r="A463" s="2" t="s">
        <v>3094</v>
      </c>
      <c r="B463" s="5">
        <v>44036</v>
      </c>
      <c r="C463" s="2" t="s">
        <v>3095</v>
      </c>
      <c r="D463" s="3" t="s">
        <v>6163</v>
      </c>
      <c r="E463" s="2">
        <v>4</v>
      </c>
      <c r="F463" s="2" t="str">
        <f>_xlfn.XLOOKUP(C463, 'customers'!$A$1:$A$1001, 'customers'!$B$1:$B$1001, ,0)</f>
        <v>Ransell McKall</v>
      </c>
      <c r="G463" s="2" t="str">
        <f>IF(_xlfn.XLOOKUP(C463, 'customers'!$A$1:$A$1001, 'customers'!$C$1:$C$1001, , 0)=0, "", _xlfn.XLOOKUP(C463, 'customers'!$A$1:$A$1001, 'customers'!$C$1:$C$1001, , 0))</f>
        <v>rmckallct@sakura.ne.jp</v>
      </c>
      <c r="H463" s="2" t="str">
        <f>_xlfn.XLOOKUP(C463, 'customers'!$A$1:$A$1001, 'customers'!G462:G1462,,0)</f>
        <v>United States</v>
      </c>
      <c r="I463" s="3" t="str">
        <f>_xlfn.XLOOKUP(D463, products!$A$1:$A$49, products!$B$1:$B$49, , 0)</f>
        <v>Rob</v>
      </c>
      <c r="J463" s="3" t="str">
        <f>_xlfn.XLOOKUP(D463, products!$A$1:$A$49, products!$C$1:$C$49,,0)</f>
        <v>D</v>
      </c>
      <c r="K463" s="6">
        <f>_xlfn.XLOOKUP(D463, products!$A$1:$A$49, products!$D$1:$D$49,,0)</f>
        <v>0.2</v>
      </c>
      <c r="L463" s="7">
        <f>_xlfn.XLOOKUP(D463, products!$A$1:$A$49, products!$E$1:$E$49,,0)</f>
        <v>2.6849999999999996</v>
      </c>
      <c r="M463" s="7">
        <f t="shared" si="21"/>
        <v>10.739999999999998</v>
      </c>
      <c r="N463" s="3" t="str">
        <f t="shared" si="22"/>
        <v>Robusta</v>
      </c>
      <c r="O463" s="3" t="str">
        <f t="shared" si="23"/>
        <v>Dark</v>
      </c>
    </row>
    <row r="464" spans="1:15" x14ac:dyDescent="0.3">
      <c r="A464" s="2" t="s">
        <v>3100</v>
      </c>
      <c r="B464" s="5">
        <v>44124</v>
      </c>
      <c r="C464" s="2" t="s">
        <v>3101</v>
      </c>
      <c r="D464" s="3" t="s">
        <v>6147</v>
      </c>
      <c r="E464" s="2">
        <v>5</v>
      </c>
      <c r="F464" s="2" t="str">
        <f>_xlfn.XLOOKUP(C464, 'customers'!$A$1:$A$1001, 'customers'!$B$1:$B$1001, ,0)</f>
        <v>Borg Daile</v>
      </c>
      <c r="G464" s="2" t="str">
        <f>IF(_xlfn.XLOOKUP(C464, 'customers'!$A$1:$A$1001, 'customers'!$C$1:$C$1001, , 0)=0, "", _xlfn.XLOOKUP(C464, 'customers'!$A$1:$A$1001, 'customers'!$C$1:$C$1001, , 0))</f>
        <v>bdailecu@vistaprint.com</v>
      </c>
      <c r="H464" s="2" t="str">
        <f>_xlfn.XLOOKUP(C464, 'customers'!$A$1:$A$1001, 'customers'!G463:G1463,,0)</f>
        <v>United States</v>
      </c>
      <c r="I464" s="3" t="str">
        <f>_xlfn.XLOOKUP(D464, products!$A$1:$A$49, products!$B$1:$B$49, , 0)</f>
        <v>Ara</v>
      </c>
      <c r="J464" s="3" t="str">
        <f>_xlfn.XLOOKUP(D464, products!$A$1:$A$49, products!$C$1:$C$49,,0)</f>
        <v>D</v>
      </c>
      <c r="K464" s="6">
        <f>_xlfn.XLOOKUP(D464, products!$A$1:$A$49, products!$D$1:$D$49,,0)</f>
        <v>1</v>
      </c>
      <c r="L464" s="7">
        <f>_xlfn.XLOOKUP(D464, products!$A$1:$A$49, products!$E$1:$E$49,,0)</f>
        <v>9.9499999999999993</v>
      </c>
      <c r="M464" s="7">
        <f t="shared" si="21"/>
        <v>49.75</v>
      </c>
      <c r="N464" s="3" t="str">
        <f t="shared" si="22"/>
        <v>Arabica</v>
      </c>
      <c r="O464" s="3" t="str">
        <f t="shared" si="23"/>
        <v>Dark</v>
      </c>
    </row>
    <row r="465" spans="1:15" x14ac:dyDescent="0.3">
      <c r="A465" s="2" t="s">
        <v>3106</v>
      </c>
      <c r="B465" s="5">
        <v>43730</v>
      </c>
      <c r="C465" s="2" t="s">
        <v>3107</v>
      </c>
      <c r="D465" s="3" t="s">
        <v>6141</v>
      </c>
      <c r="E465" s="2">
        <v>2</v>
      </c>
      <c r="F465" s="2" t="str">
        <f>_xlfn.XLOOKUP(C465, 'customers'!$A$1:$A$1001, 'customers'!$B$1:$B$1001, ,0)</f>
        <v>Adolphe Treherne</v>
      </c>
      <c r="G465" s="2" t="str">
        <f>IF(_xlfn.XLOOKUP(C465, 'customers'!$A$1:$A$1001, 'customers'!$C$1:$C$1001, , 0)=0, "", _xlfn.XLOOKUP(C465, 'customers'!$A$1:$A$1001, 'customers'!$C$1:$C$1001, , 0))</f>
        <v>atrehernecv@state.tx.us</v>
      </c>
      <c r="H465" s="2" t="str">
        <f>_xlfn.XLOOKUP(C465, 'customers'!$A$1:$A$1001, 'customers'!G464:G1464,,0)</f>
        <v>United States</v>
      </c>
      <c r="I465" s="3" t="str">
        <f>_xlfn.XLOOKUP(D465, products!$A$1:$A$49, products!$B$1:$B$49, , 0)</f>
        <v>Exc</v>
      </c>
      <c r="J465" s="3" t="str">
        <f>_xlfn.XLOOKUP(D465, products!$A$1:$A$49, products!$C$1:$C$49,,0)</f>
        <v>M</v>
      </c>
      <c r="K465" s="6">
        <f>_xlfn.XLOOKUP(D465, products!$A$1:$A$49, products!$D$1:$D$49,,0)</f>
        <v>1</v>
      </c>
      <c r="L465" s="7">
        <f>_xlfn.XLOOKUP(D465, products!$A$1:$A$49, products!$E$1:$E$49,,0)</f>
        <v>13.75</v>
      </c>
      <c r="M465" s="7">
        <f t="shared" si="21"/>
        <v>27.5</v>
      </c>
      <c r="N465" s="3" t="str">
        <f t="shared" si="22"/>
        <v>Excelsa</v>
      </c>
      <c r="O465" s="3" t="str">
        <f t="shared" si="23"/>
        <v>Medium</v>
      </c>
    </row>
    <row r="466" spans="1:15" x14ac:dyDescent="0.3">
      <c r="A466" s="2" t="s">
        <v>3112</v>
      </c>
      <c r="B466" s="5">
        <v>43989</v>
      </c>
      <c r="C466" s="2" t="s">
        <v>3113</v>
      </c>
      <c r="D466" s="3" t="s">
        <v>6165</v>
      </c>
      <c r="E466" s="2">
        <v>4</v>
      </c>
      <c r="F466" s="2" t="str">
        <f>_xlfn.XLOOKUP(C466, 'customers'!$A$1:$A$1001, 'customers'!$B$1:$B$1001, ,0)</f>
        <v>Annetta Brentnall</v>
      </c>
      <c r="G466" s="2" t="str">
        <f>IF(_xlfn.XLOOKUP(C466, 'customers'!$A$1:$A$1001, 'customers'!$C$1:$C$1001, , 0)=0, "", _xlfn.XLOOKUP(C466, 'customers'!$A$1:$A$1001, 'customers'!$C$1:$C$1001, , 0))</f>
        <v>abrentnallcw@biglobe.ne.jp</v>
      </c>
      <c r="H466" s="2" t="str">
        <f>_xlfn.XLOOKUP(C466, 'customers'!$A$1:$A$1001, 'customers'!G465:G1465,,0)</f>
        <v>United States</v>
      </c>
      <c r="I466" s="3" t="str">
        <f>_xlfn.XLOOKUP(D466, products!$A$1:$A$49, products!$B$1:$B$49, , 0)</f>
        <v>Lib</v>
      </c>
      <c r="J466" s="3" t="str">
        <f>_xlfn.XLOOKUP(D466, products!$A$1:$A$49, products!$C$1:$C$49,,0)</f>
        <v>D</v>
      </c>
      <c r="K466" s="6">
        <f>_xlfn.XLOOKUP(D466, products!$A$1:$A$49, products!$D$1:$D$49,,0)</f>
        <v>2.5</v>
      </c>
      <c r="L466" s="7">
        <f>_xlfn.XLOOKUP(D466, products!$A$1:$A$49, products!$E$1:$E$49,,0)</f>
        <v>29.784999999999997</v>
      </c>
      <c r="M466" s="7">
        <f t="shared" si="21"/>
        <v>119.13999999999999</v>
      </c>
      <c r="N466" s="3" t="str">
        <f t="shared" si="22"/>
        <v>Liberica</v>
      </c>
      <c r="O466" s="3" t="str">
        <f t="shared" si="23"/>
        <v>Dark</v>
      </c>
    </row>
    <row r="467" spans="1:15" x14ac:dyDescent="0.3">
      <c r="A467" s="2" t="s">
        <v>3118</v>
      </c>
      <c r="B467" s="5">
        <v>43814</v>
      </c>
      <c r="C467" s="2" t="s">
        <v>3119</v>
      </c>
      <c r="D467" s="3" t="s">
        <v>6149</v>
      </c>
      <c r="E467" s="2">
        <v>1</v>
      </c>
      <c r="F467" s="2" t="str">
        <f>_xlfn.XLOOKUP(C467, 'customers'!$A$1:$A$1001, 'customers'!$B$1:$B$1001, ,0)</f>
        <v>Dick Drinkall</v>
      </c>
      <c r="G467" s="2" t="str">
        <f>IF(_xlfn.XLOOKUP(C467, 'customers'!$A$1:$A$1001, 'customers'!$C$1:$C$1001, , 0)=0, "", _xlfn.XLOOKUP(C467, 'customers'!$A$1:$A$1001, 'customers'!$C$1:$C$1001, , 0))</f>
        <v>ddrinkallcx@psu.edu</v>
      </c>
      <c r="H467" s="2" t="str">
        <f>_xlfn.XLOOKUP(C467, 'customers'!$A$1:$A$1001, 'customers'!G466:G1466,,0)</f>
        <v>United States</v>
      </c>
      <c r="I467" s="3" t="str">
        <f>_xlfn.XLOOKUP(D467, products!$A$1:$A$49, products!$B$1:$B$49, , 0)</f>
        <v>Rob</v>
      </c>
      <c r="J467" s="3" t="str">
        <f>_xlfn.XLOOKUP(D467, products!$A$1:$A$49, products!$C$1:$C$49,,0)</f>
        <v>D</v>
      </c>
      <c r="K467" s="6">
        <f>_xlfn.XLOOKUP(D467, products!$A$1:$A$49, products!$D$1:$D$49,,0)</f>
        <v>2.5</v>
      </c>
      <c r="L467" s="7">
        <f>_xlfn.XLOOKUP(D467, products!$A$1:$A$49, products!$E$1:$E$49,,0)</f>
        <v>20.584999999999997</v>
      </c>
      <c r="M467" s="7">
        <f t="shared" si="21"/>
        <v>20.584999999999997</v>
      </c>
      <c r="N467" s="3" t="str">
        <f t="shared" si="22"/>
        <v>Robusta</v>
      </c>
      <c r="O467" s="3" t="str">
        <f t="shared" si="23"/>
        <v>Dark</v>
      </c>
    </row>
    <row r="468" spans="1:15" x14ac:dyDescent="0.3">
      <c r="A468" s="2" t="s">
        <v>3124</v>
      </c>
      <c r="B468" s="5">
        <v>44171</v>
      </c>
      <c r="C468" s="2" t="s">
        <v>3125</v>
      </c>
      <c r="D468" s="3" t="s">
        <v>6154</v>
      </c>
      <c r="E468" s="2">
        <v>3</v>
      </c>
      <c r="F468" s="2" t="str">
        <f>_xlfn.XLOOKUP(C468, 'customers'!$A$1:$A$1001, 'customers'!$B$1:$B$1001, ,0)</f>
        <v>Dagny Kornel</v>
      </c>
      <c r="G468" s="2" t="str">
        <f>IF(_xlfn.XLOOKUP(C468, 'customers'!$A$1:$A$1001, 'customers'!$C$1:$C$1001, , 0)=0, "", _xlfn.XLOOKUP(C468, 'customers'!$A$1:$A$1001, 'customers'!$C$1:$C$1001, , 0))</f>
        <v>dkornelcy@cyberchimps.com</v>
      </c>
      <c r="H468" s="2" t="str">
        <f>_xlfn.XLOOKUP(C468, 'customers'!$A$1:$A$1001, 'customers'!G467:G1467,,0)</f>
        <v>United States</v>
      </c>
      <c r="I468" s="3" t="str">
        <f>_xlfn.XLOOKUP(D468, products!$A$1:$A$49, products!$B$1:$B$49, , 0)</f>
        <v>Ara</v>
      </c>
      <c r="J468" s="3" t="str">
        <f>_xlfn.XLOOKUP(D468, products!$A$1:$A$49, products!$C$1:$C$49,,0)</f>
        <v>D</v>
      </c>
      <c r="K468" s="6">
        <f>_xlfn.XLOOKUP(D468, products!$A$1:$A$49, products!$D$1:$D$49,,0)</f>
        <v>0.2</v>
      </c>
      <c r="L468" s="7">
        <f>_xlfn.XLOOKUP(D468, products!$A$1:$A$49, products!$E$1:$E$49,,0)</f>
        <v>2.9849999999999999</v>
      </c>
      <c r="M468" s="7">
        <f t="shared" si="21"/>
        <v>8.9550000000000001</v>
      </c>
      <c r="N468" s="3" t="str">
        <f t="shared" si="22"/>
        <v>Arabica</v>
      </c>
      <c r="O468" s="3" t="str">
        <f t="shared" si="23"/>
        <v>Dark</v>
      </c>
    </row>
    <row r="469" spans="1:15" x14ac:dyDescent="0.3">
      <c r="A469" s="2" t="s">
        <v>3130</v>
      </c>
      <c r="B469" s="5">
        <v>44536</v>
      </c>
      <c r="C469" s="2" t="s">
        <v>3131</v>
      </c>
      <c r="D469" s="3" t="s">
        <v>6158</v>
      </c>
      <c r="E469" s="2">
        <v>1</v>
      </c>
      <c r="F469" s="2" t="str">
        <f>_xlfn.XLOOKUP(C469, 'customers'!$A$1:$A$1001, 'customers'!$B$1:$B$1001, ,0)</f>
        <v>Rhona Lequeux</v>
      </c>
      <c r="G469" s="2" t="str">
        <f>IF(_xlfn.XLOOKUP(C469, 'customers'!$A$1:$A$1001, 'customers'!$C$1:$C$1001, , 0)=0, "", _xlfn.XLOOKUP(C469, 'customers'!$A$1:$A$1001, 'customers'!$C$1:$C$1001, , 0))</f>
        <v>rlequeuxcz@newyorker.com</v>
      </c>
      <c r="H469" s="2" t="str">
        <f>_xlfn.XLOOKUP(C469, 'customers'!$A$1:$A$1001, 'customers'!G468:G1468,,0)</f>
        <v>United States</v>
      </c>
      <c r="I469" s="3" t="str">
        <f>_xlfn.XLOOKUP(D469, products!$A$1:$A$49, products!$B$1:$B$49, , 0)</f>
        <v>Ara</v>
      </c>
      <c r="J469" s="3" t="str">
        <f>_xlfn.XLOOKUP(D469, products!$A$1:$A$49, products!$C$1:$C$49,,0)</f>
        <v>D</v>
      </c>
      <c r="K469" s="6">
        <f>_xlfn.XLOOKUP(D469, products!$A$1:$A$49, products!$D$1:$D$49,,0)</f>
        <v>0.5</v>
      </c>
      <c r="L469" s="7">
        <f>_xlfn.XLOOKUP(D469, products!$A$1:$A$49, products!$E$1:$E$49,,0)</f>
        <v>5.97</v>
      </c>
      <c r="M469" s="7">
        <f t="shared" si="21"/>
        <v>5.97</v>
      </c>
      <c r="N469" s="3" t="str">
        <f t="shared" si="22"/>
        <v>Arabica</v>
      </c>
      <c r="O469" s="3" t="str">
        <f t="shared" si="23"/>
        <v>Dark</v>
      </c>
    </row>
    <row r="470" spans="1:15" x14ac:dyDescent="0.3">
      <c r="A470" s="2" t="s">
        <v>3136</v>
      </c>
      <c r="B470" s="5">
        <v>44023</v>
      </c>
      <c r="C470" s="2" t="s">
        <v>3137</v>
      </c>
      <c r="D470" s="3" t="s">
        <v>6141</v>
      </c>
      <c r="E470" s="2">
        <v>3</v>
      </c>
      <c r="F470" s="2" t="str">
        <f>_xlfn.XLOOKUP(C470, 'customers'!$A$1:$A$1001, 'customers'!$B$1:$B$1001, ,0)</f>
        <v>Julius Mccaull</v>
      </c>
      <c r="G470" s="2" t="str">
        <f>IF(_xlfn.XLOOKUP(C470, 'customers'!$A$1:$A$1001, 'customers'!$C$1:$C$1001, , 0)=0, "", _xlfn.XLOOKUP(C470, 'customers'!$A$1:$A$1001, 'customers'!$C$1:$C$1001, , 0))</f>
        <v>jmccaulld0@parallels.com</v>
      </c>
      <c r="H470" s="2" t="str">
        <f>_xlfn.XLOOKUP(C470, 'customers'!$A$1:$A$1001, 'customers'!G469:G1469,,0)</f>
        <v>United States</v>
      </c>
      <c r="I470" s="3" t="str">
        <f>_xlfn.XLOOKUP(D470, products!$A$1:$A$49, products!$B$1:$B$49, , 0)</f>
        <v>Exc</v>
      </c>
      <c r="J470" s="3" t="str">
        <f>_xlfn.XLOOKUP(D470, products!$A$1:$A$49, products!$C$1:$C$49,,0)</f>
        <v>M</v>
      </c>
      <c r="K470" s="6">
        <f>_xlfn.XLOOKUP(D470, products!$A$1:$A$49, products!$D$1:$D$49,,0)</f>
        <v>1</v>
      </c>
      <c r="L470" s="7">
        <f>_xlfn.XLOOKUP(D470, products!$A$1:$A$49, products!$E$1:$E$49,,0)</f>
        <v>13.75</v>
      </c>
      <c r="M470" s="7">
        <f t="shared" si="21"/>
        <v>41.25</v>
      </c>
      <c r="N470" s="3" t="str">
        <f t="shared" si="22"/>
        <v>Excelsa</v>
      </c>
      <c r="O470" s="3" t="str">
        <f t="shared" si="23"/>
        <v>Medium</v>
      </c>
    </row>
    <row r="471" spans="1:15" x14ac:dyDescent="0.3">
      <c r="A471" s="2" t="s">
        <v>3141</v>
      </c>
      <c r="B471" s="5">
        <v>44375</v>
      </c>
      <c r="C471" s="2" t="s">
        <v>3194</v>
      </c>
      <c r="D471" s="3" t="s">
        <v>6184</v>
      </c>
      <c r="E471" s="2">
        <v>5</v>
      </c>
      <c r="F471" s="2" t="str">
        <f>_xlfn.XLOOKUP(C471, 'customers'!$A$1:$A$1001, 'customers'!$B$1:$B$1001, ,0)</f>
        <v>Ailey Brash</v>
      </c>
      <c r="G471" s="2" t="str">
        <f>IF(_xlfn.XLOOKUP(C471, 'customers'!$A$1:$A$1001, 'customers'!$C$1:$C$1001, , 0)=0, "", _xlfn.XLOOKUP(C471, 'customers'!$A$1:$A$1001, 'customers'!$C$1:$C$1001, , 0))</f>
        <v>abrashda@plala.or.jp</v>
      </c>
      <c r="H471" s="2" t="str">
        <f>_xlfn.XLOOKUP(C471, 'customers'!$A$1:$A$1001, 'customers'!G470:G1470,,0)</f>
        <v>Ireland</v>
      </c>
      <c r="I471" s="3" t="str">
        <f>_xlfn.XLOOKUP(D471, products!$A$1:$A$49, products!$B$1:$B$49, , 0)</f>
        <v>Exc</v>
      </c>
      <c r="J471" s="3" t="str">
        <f>_xlfn.XLOOKUP(D471, products!$A$1:$A$49, products!$C$1:$C$49,,0)</f>
        <v>L</v>
      </c>
      <c r="K471" s="6">
        <f>_xlfn.XLOOKUP(D471, products!$A$1:$A$49, products!$D$1:$D$49,,0)</f>
        <v>0.2</v>
      </c>
      <c r="L471" s="7">
        <f>_xlfn.XLOOKUP(D471, products!$A$1:$A$49, products!$E$1:$E$49,,0)</f>
        <v>4.4550000000000001</v>
      </c>
      <c r="M471" s="7">
        <f t="shared" si="21"/>
        <v>22.274999999999999</v>
      </c>
      <c r="N471" s="3" t="str">
        <f t="shared" si="22"/>
        <v>Excelsa</v>
      </c>
      <c r="O471" s="3" t="str">
        <f t="shared" si="23"/>
        <v>Lite</v>
      </c>
    </row>
    <row r="472" spans="1:15" x14ac:dyDescent="0.3">
      <c r="A472" s="2" t="s">
        <v>3147</v>
      </c>
      <c r="B472" s="5">
        <v>44656</v>
      </c>
      <c r="C472" s="2" t="s">
        <v>3148</v>
      </c>
      <c r="D472" s="3" t="s">
        <v>6157</v>
      </c>
      <c r="E472" s="2">
        <v>1</v>
      </c>
      <c r="F472" s="2" t="str">
        <f>_xlfn.XLOOKUP(C472, 'customers'!$A$1:$A$1001, 'customers'!$B$1:$B$1001, ,0)</f>
        <v>Alberto Hutchinson</v>
      </c>
      <c r="G472" s="2" t="str">
        <f>IF(_xlfn.XLOOKUP(C472, 'customers'!$A$1:$A$1001, 'customers'!$C$1:$C$1001, , 0)=0, "", _xlfn.XLOOKUP(C472, 'customers'!$A$1:$A$1001, 'customers'!$C$1:$C$1001, , 0))</f>
        <v>ahutchinsond2@imgur.com</v>
      </c>
      <c r="H472" s="2" t="str">
        <f>_xlfn.XLOOKUP(C472, 'customers'!$A$1:$A$1001, 'customers'!G471:G1471,,0)</f>
        <v>United States</v>
      </c>
      <c r="I472" s="3" t="str">
        <f>_xlfn.XLOOKUP(D472, products!$A$1:$A$49, products!$B$1:$B$49, , 0)</f>
        <v>Ara</v>
      </c>
      <c r="J472" s="3" t="str">
        <f>_xlfn.XLOOKUP(D472, products!$A$1:$A$49, products!$C$1:$C$49,,0)</f>
        <v>M</v>
      </c>
      <c r="K472" s="6">
        <f>_xlfn.XLOOKUP(D472, products!$A$1:$A$49, products!$D$1:$D$49,,0)</f>
        <v>0.5</v>
      </c>
      <c r="L472" s="7">
        <f>_xlfn.XLOOKUP(D472, products!$A$1:$A$49, products!$E$1:$E$49,,0)</f>
        <v>6.75</v>
      </c>
      <c r="M472" s="7">
        <f t="shared" si="21"/>
        <v>6.75</v>
      </c>
      <c r="N472" s="3" t="str">
        <f t="shared" si="22"/>
        <v>Arabica</v>
      </c>
      <c r="O472" s="3" t="str">
        <f t="shared" si="23"/>
        <v>Medium</v>
      </c>
    </row>
    <row r="473" spans="1:15" x14ac:dyDescent="0.3">
      <c r="A473" s="2" t="s">
        <v>3153</v>
      </c>
      <c r="B473" s="5">
        <v>44644</v>
      </c>
      <c r="C473" s="2" t="s">
        <v>3154</v>
      </c>
      <c r="D473" s="3" t="s">
        <v>6181</v>
      </c>
      <c r="E473" s="2">
        <v>4</v>
      </c>
      <c r="F473" s="2" t="str">
        <f>_xlfn.XLOOKUP(C473, 'customers'!$A$1:$A$1001, 'customers'!$B$1:$B$1001, ,0)</f>
        <v>Lamond Gheeraert</v>
      </c>
      <c r="G473" s="2" t="str">
        <f>IF(_xlfn.XLOOKUP(C473, 'customers'!$A$1:$A$1001, 'customers'!$C$1:$C$1001, , 0)=0, "", _xlfn.XLOOKUP(C473, 'customers'!$A$1:$A$1001, 'customers'!$C$1:$C$1001, , 0))</f>
        <v/>
      </c>
      <c r="H473" s="2" t="str">
        <f>_xlfn.XLOOKUP(C473, 'customers'!$A$1:$A$1001, 'customers'!G472:G1472,,0)</f>
        <v>United States</v>
      </c>
      <c r="I473" s="3" t="str">
        <f>_xlfn.XLOOKUP(D473, products!$A$1:$A$49, products!$B$1:$B$49, , 0)</f>
        <v>Lib</v>
      </c>
      <c r="J473" s="3" t="str">
        <f>_xlfn.XLOOKUP(D473, products!$A$1:$A$49, products!$C$1:$C$49,,0)</f>
        <v>M</v>
      </c>
      <c r="K473" s="6">
        <f>_xlfn.XLOOKUP(D473, products!$A$1:$A$49, products!$D$1:$D$49,,0)</f>
        <v>2.5</v>
      </c>
      <c r="L473" s="7">
        <f>_xlfn.XLOOKUP(D473, products!$A$1:$A$49, products!$E$1:$E$49,,0)</f>
        <v>33.464999999999996</v>
      </c>
      <c r="M473" s="7">
        <f t="shared" si="21"/>
        <v>133.85999999999999</v>
      </c>
      <c r="N473" s="3" t="str">
        <f t="shared" si="22"/>
        <v>Liberica</v>
      </c>
      <c r="O473" s="3" t="str">
        <f t="shared" si="23"/>
        <v>Medium</v>
      </c>
    </row>
    <row r="474" spans="1:15" x14ac:dyDescent="0.3">
      <c r="A474" s="2" t="s">
        <v>3158</v>
      </c>
      <c r="B474" s="5">
        <v>43869</v>
      </c>
      <c r="C474" s="2" t="s">
        <v>3159</v>
      </c>
      <c r="D474" s="3" t="s">
        <v>6154</v>
      </c>
      <c r="E474" s="2">
        <v>2</v>
      </c>
      <c r="F474" s="2" t="str">
        <f>_xlfn.XLOOKUP(C474, 'customers'!$A$1:$A$1001, 'customers'!$B$1:$B$1001, ,0)</f>
        <v>Roxine Drivers</v>
      </c>
      <c r="G474" s="2" t="str">
        <f>IF(_xlfn.XLOOKUP(C474, 'customers'!$A$1:$A$1001, 'customers'!$C$1:$C$1001, , 0)=0, "", _xlfn.XLOOKUP(C474, 'customers'!$A$1:$A$1001, 'customers'!$C$1:$C$1001, , 0))</f>
        <v>rdriversd4@hexun.com</v>
      </c>
      <c r="H474" s="2" t="str">
        <f>_xlfn.XLOOKUP(C474, 'customers'!$A$1:$A$1001, 'customers'!G473:G1473,,0)</f>
        <v>United States</v>
      </c>
      <c r="I474" s="3" t="str">
        <f>_xlfn.XLOOKUP(D474, products!$A$1:$A$49, products!$B$1:$B$49, , 0)</f>
        <v>Ara</v>
      </c>
      <c r="J474" s="3" t="str">
        <f>_xlfn.XLOOKUP(D474, products!$A$1:$A$49, products!$C$1:$C$49,,0)</f>
        <v>D</v>
      </c>
      <c r="K474" s="6">
        <f>_xlfn.XLOOKUP(D474, products!$A$1:$A$49, products!$D$1:$D$49,,0)</f>
        <v>0.2</v>
      </c>
      <c r="L474" s="7">
        <f>_xlfn.XLOOKUP(D474, products!$A$1:$A$49, products!$E$1:$E$49,,0)</f>
        <v>2.9849999999999999</v>
      </c>
      <c r="M474" s="7">
        <f t="shared" si="21"/>
        <v>5.97</v>
      </c>
      <c r="N474" s="3" t="str">
        <f t="shared" si="22"/>
        <v>Arabica</v>
      </c>
      <c r="O474" s="3" t="str">
        <f t="shared" si="23"/>
        <v>Dark</v>
      </c>
    </row>
    <row r="475" spans="1:15" x14ac:dyDescent="0.3">
      <c r="A475" s="2" t="s">
        <v>3164</v>
      </c>
      <c r="B475" s="5">
        <v>44603</v>
      </c>
      <c r="C475" s="2" t="s">
        <v>3165</v>
      </c>
      <c r="D475" s="3" t="s">
        <v>6140</v>
      </c>
      <c r="E475" s="2">
        <v>2</v>
      </c>
      <c r="F475" s="2" t="str">
        <f>_xlfn.XLOOKUP(C475, 'customers'!$A$1:$A$1001, 'customers'!$B$1:$B$1001, ,0)</f>
        <v>Heloise Zeal</v>
      </c>
      <c r="G475" s="2" t="str">
        <f>IF(_xlfn.XLOOKUP(C475, 'customers'!$A$1:$A$1001, 'customers'!$C$1:$C$1001, , 0)=0, "", _xlfn.XLOOKUP(C475, 'customers'!$A$1:$A$1001, 'customers'!$C$1:$C$1001, , 0))</f>
        <v>hzeald5@google.de</v>
      </c>
      <c r="H475" s="2" t="str">
        <f>_xlfn.XLOOKUP(C475, 'customers'!$A$1:$A$1001, 'customers'!G474:G1474,,0)</f>
        <v>United States</v>
      </c>
      <c r="I475" s="3" t="str">
        <f>_xlfn.XLOOKUP(D475, products!$A$1:$A$49, products!$B$1:$B$49, , 0)</f>
        <v>Ara</v>
      </c>
      <c r="J475" s="3" t="str">
        <f>_xlfn.XLOOKUP(D475, products!$A$1:$A$49, products!$C$1:$C$49,,0)</f>
        <v>L</v>
      </c>
      <c r="K475" s="6">
        <f>_xlfn.XLOOKUP(D475, products!$A$1:$A$49, products!$D$1:$D$49,,0)</f>
        <v>1</v>
      </c>
      <c r="L475" s="7">
        <f>_xlfn.XLOOKUP(D475, products!$A$1:$A$49, products!$E$1:$E$49,,0)</f>
        <v>12.95</v>
      </c>
      <c r="M475" s="7">
        <f t="shared" si="21"/>
        <v>25.9</v>
      </c>
      <c r="N475" s="3" t="str">
        <f t="shared" si="22"/>
        <v>Arabica</v>
      </c>
      <c r="O475" s="3" t="str">
        <f t="shared" si="23"/>
        <v>Lite</v>
      </c>
    </row>
    <row r="476" spans="1:15" x14ac:dyDescent="0.3">
      <c r="A476" s="2" t="s">
        <v>3170</v>
      </c>
      <c r="B476" s="5">
        <v>44014</v>
      </c>
      <c r="C476" s="2" t="s">
        <v>3171</v>
      </c>
      <c r="D476" s="3" t="s">
        <v>6166</v>
      </c>
      <c r="E476" s="2">
        <v>1</v>
      </c>
      <c r="F476" s="2" t="str">
        <f>_xlfn.XLOOKUP(C476, 'customers'!$A$1:$A$1001, 'customers'!$B$1:$B$1001, ,0)</f>
        <v>Granger Smallcombe</v>
      </c>
      <c r="G476" s="2" t="str">
        <f>IF(_xlfn.XLOOKUP(C476, 'customers'!$A$1:$A$1001, 'customers'!$C$1:$C$1001, , 0)=0, "", _xlfn.XLOOKUP(C476, 'customers'!$A$1:$A$1001, 'customers'!$C$1:$C$1001, , 0))</f>
        <v>gsmallcombed6@ucla.edu</v>
      </c>
      <c r="H476" s="2" t="str">
        <f>_xlfn.XLOOKUP(C476, 'customers'!$A$1:$A$1001, 'customers'!G475:G1475,,0)</f>
        <v>United Kingdom</v>
      </c>
      <c r="I476" s="3" t="str">
        <f>_xlfn.XLOOKUP(D476, products!$A$1:$A$49, products!$B$1:$B$49, , 0)</f>
        <v>Exc</v>
      </c>
      <c r="J476" s="3" t="str">
        <f>_xlfn.XLOOKUP(D476, products!$A$1:$A$49, products!$C$1:$C$49,,0)</f>
        <v>M</v>
      </c>
      <c r="K476" s="6">
        <f>_xlfn.XLOOKUP(D476, products!$A$1:$A$49, products!$D$1:$D$49,,0)</f>
        <v>2.5</v>
      </c>
      <c r="L476" s="7">
        <f>_xlfn.XLOOKUP(D476, products!$A$1:$A$49, products!$E$1:$E$49,,0)</f>
        <v>31.624999999999996</v>
      </c>
      <c r="M476" s="7">
        <f t="shared" si="21"/>
        <v>31.624999999999996</v>
      </c>
      <c r="N476" s="3" t="str">
        <f t="shared" si="22"/>
        <v>Excelsa</v>
      </c>
      <c r="O476" s="3" t="str">
        <f t="shared" si="23"/>
        <v>Medium</v>
      </c>
    </row>
    <row r="477" spans="1:15" x14ac:dyDescent="0.3">
      <c r="A477" s="2" t="s">
        <v>3176</v>
      </c>
      <c r="B477" s="5">
        <v>44767</v>
      </c>
      <c r="C477" s="2" t="s">
        <v>3177</v>
      </c>
      <c r="D477" s="3" t="s">
        <v>6159</v>
      </c>
      <c r="E477" s="2">
        <v>2</v>
      </c>
      <c r="F477" s="2" t="str">
        <f>_xlfn.XLOOKUP(C477, 'customers'!$A$1:$A$1001, 'customers'!$B$1:$B$1001, ,0)</f>
        <v>Daryn Dibley</v>
      </c>
      <c r="G477" s="2" t="str">
        <f>IF(_xlfn.XLOOKUP(C477, 'customers'!$A$1:$A$1001, 'customers'!$C$1:$C$1001, , 0)=0, "", _xlfn.XLOOKUP(C477, 'customers'!$A$1:$A$1001, 'customers'!$C$1:$C$1001, , 0))</f>
        <v>ddibleyd7@feedburner.com</v>
      </c>
      <c r="H477" s="2" t="str">
        <f>_xlfn.XLOOKUP(C477, 'customers'!$A$1:$A$1001, 'customers'!G476:G1476,,0)</f>
        <v>United States</v>
      </c>
      <c r="I477" s="3" t="str">
        <f>_xlfn.XLOOKUP(D477, products!$A$1:$A$49, products!$B$1:$B$49, , 0)</f>
        <v>Lib</v>
      </c>
      <c r="J477" s="3" t="str">
        <f>_xlfn.XLOOKUP(D477, products!$A$1:$A$49, products!$C$1:$C$49,,0)</f>
        <v>M</v>
      </c>
      <c r="K477" s="6">
        <f>_xlfn.XLOOKUP(D477, products!$A$1:$A$49, products!$D$1:$D$49,,0)</f>
        <v>0.2</v>
      </c>
      <c r="L477" s="7">
        <f>_xlfn.XLOOKUP(D477, products!$A$1:$A$49, products!$E$1:$E$49,,0)</f>
        <v>4.3650000000000002</v>
      </c>
      <c r="M477" s="7">
        <f t="shared" si="21"/>
        <v>8.73</v>
      </c>
      <c r="N477" s="3" t="str">
        <f t="shared" si="22"/>
        <v>Liberica</v>
      </c>
      <c r="O477" s="3" t="str">
        <f t="shared" si="23"/>
        <v>Medium</v>
      </c>
    </row>
    <row r="478" spans="1:15" x14ac:dyDescent="0.3">
      <c r="A478" s="2" t="s">
        <v>3181</v>
      </c>
      <c r="B478" s="5">
        <v>44274</v>
      </c>
      <c r="C478" s="2" t="s">
        <v>3182</v>
      </c>
      <c r="D478" s="3" t="s">
        <v>6184</v>
      </c>
      <c r="E478" s="2">
        <v>6</v>
      </c>
      <c r="F478" s="2" t="str">
        <f>_xlfn.XLOOKUP(C478, 'customers'!$A$1:$A$1001, 'customers'!$B$1:$B$1001, ,0)</f>
        <v>Gardy Dimitriou</v>
      </c>
      <c r="G478" s="2" t="str">
        <f>IF(_xlfn.XLOOKUP(C478, 'customers'!$A$1:$A$1001, 'customers'!$C$1:$C$1001, , 0)=0, "", _xlfn.XLOOKUP(C478, 'customers'!$A$1:$A$1001, 'customers'!$C$1:$C$1001, , 0))</f>
        <v>gdimitrioud8@chronoengine.com</v>
      </c>
      <c r="H478" s="2" t="str">
        <f>_xlfn.XLOOKUP(C478, 'customers'!$A$1:$A$1001, 'customers'!G477:G1477,,0)</f>
        <v>Ireland</v>
      </c>
      <c r="I478" s="3" t="str">
        <f>_xlfn.XLOOKUP(D478, products!$A$1:$A$49, products!$B$1:$B$49, , 0)</f>
        <v>Exc</v>
      </c>
      <c r="J478" s="3" t="str">
        <f>_xlfn.XLOOKUP(D478, products!$A$1:$A$49, products!$C$1:$C$49,,0)</f>
        <v>L</v>
      </c>
      <c r="K478" s="6">
        <f>_xlfn.XLOOKUP(D478, products!$A$1:$A$49, products!$D$1:$D$49,,0)</f>
        <v>0.2</v>
      </c>
      <c r="L478" s="7">
        <f>_xlfn.XLOOKUP(D478, products!$A$1:$A$49, products!$E$1:$E$49,,0)</f>
        <v>4.4550000000000001</v>
      </c>
      <c r="M478" s="7">
        <f t="shared" si="21"/>
        <v>26.73</v>
      </c>
      <c r="N478" s="3" t="str">
        <f t="shared" si="22"/>
        <v>Excelsa</v>
      </c>
      <c r="O478" s="3" t="str">
        <f t="shared" si="23"/>
        <v>Lite</v>
      </c>
    </row>
    <row r="479" spans="1:15" x14ac:dyDescent="0.3">
      <c r="A479" s="2" t="s">
        <v>3187</v>
      </c>
      <c r="B479" s="5">
        <v>43962</v>
      </c>
      <c r="C479" s="2" t="s">
        <v>3188</v>
      </c>
      <c r="D479" s="3" t="s">
        <v>6159</v>
      </c>
      <c r="E479" s="2">
        <v>6</v>
      </c>
      <c r="F479" s="2" t="str">
        <f>_xlfn.XLOOKUP(C479, 'customers'!$A$1:$A$1001, 'customers'!$B$1:$B$1001, ,0)</f>
        <v>Fanny Flanagan</v>
      </c>
      <c r="G479" s="2" t="str">
        <f>IF(_xlfn.XLOOKUP(C479, 'customers'!$A$1:$A$1001, 'customers'!$C$1:$C$1001, , 0)=0, "", _xlfn.XLOOKUP(C479, 'customers'!$A$1:$A$1001, 'customers'!$C$1:$C$1001, , 0))</f>
        <v>fflanagand9@woothemes.com</v>
      </c>
      <c r="H479" s="2" t="str">
        <f>_xlfn.XLOOKUP(C479, 'customers'!$A$1:$A$1001, 'customers'!G478:G1478,,0)</f>
        <v>United States</v>
      </c>
      <c r="I479" s="3" t="str">
        <f>_xlfn.XLOOKUP(D479, products!$A$1:$A$49, products!$B$1:$B$49, , 0)</f>
        <v>Lib</v>
      </c>
      <c r="J479" s="3" t="str">
        <f>_xlfn.XLOOKUP(D479, products!$A$1:$A$49, products!$C$1:$C$49,,0)</f>
        <v>M</v>
      </c>
      <c r="K479" s="6">
        <f>_xlfn.XLOOKUP(D479, products!$A$1:$A$49, products!$D$1:$D$49,,0)</f>
        <v>0.2</v>
      </c>
      <c r="L479" s="7">
        <f>_xlfn.XLOOKUP(D479, products!$A$1:$A$49, products!$E$1:$E$49,,0)</f>
        <v>4.3650000000000002</v>
      </c>
      <c r="M479" s="7">
        <f t="shared" si="21"/>
        <v>26.19</v>
      </c>
      <c r="N479" s="3" t="str">
        <f t="shared" si="22"/>
        <v>Liberica</v>
      </c>
      <c r="O479" s="3" t="str">
        <f t="shared" si="23"/>
        <v>Medium</v>
      </c>
    </row>
    <row r="480" spans="1:15" x14ac:dyDescent="0.3">
      <c r="A480" s="2" t="s">
        <v>3193</v>
      </c>
      <c r="B480" s="5">
        <v>43624</v>
      </c>
      <c r="C480" s="2" t="s">
        <v>3194</v>
      </c>
      <c r="D480" s="3" t="s">
        <v>6177</v>
      </c>
      <c r="E480" s="2">
        <v>6</v>
      </c>
      <c r="F480" s="2" t="str">
        <f>_xlfn.XLOOKUP(C480, 'customers'!$A$1:$A$1001, 'customers'!$B$1:$B$1001, ,0)</f>
        <v>Ailey Brash</v>
      </c>
      <c r="G480" s="2" t="str">
        <f>IF(_xlfn.XLOOKUP(C480, 'customers'!$A$1:$A$1001, 'customers'!$C$1:$C$1001, , 0)=0, "", _xlfn.XLOOKUP(C480, 'customers'!$A$1:$A$1001, 'customers'!$C$1:$C$1001, , 0))</f>
        <v>abrashda@plala.or.jp</v>
      </c>
      <c r="H480" s="2" t="str">
        <f>_xlfn.XLOOKUP(C480, 'customers'!$A$1:$A$1001, 'customers'!G479:G1479,,0)</f>
        <v>United States</v>
      </c>
      <c r="I480" s="3" t="str">
        <f>_xlfn.XLOOKUP(D480, products!$A$1:$A$49, products!$B$1:$B$49, , 0)</f>
        <v>Rob</v>
      </c>
      <c r="J480" s="3" t="str">
        <f>_xlfn.XLOOKUP(D480, products!$A$1:$A$49, products!$C$1:$C$49,,0)</f>
        <v>D</v>
      </c>
      <c r="K480" s="6">
        <f>_xlfn.XLOOKUP(D480, products!$A$1:$A$49, products!$D$1:$D$49,,0)</f>
        <v>1</v>
      </c>
      <c r="L480" s="7">
        <f>_xlfn.XLOOKUP(D480, products!$A$1:$A$49, products!$E$1:$E$49,,0)</f>
        <v>8.9499999999999993</v>
      </c>
      <c r="M480" s="7">
        <f t="shared" si="21"/>
        <v>53.699999999999996</v>
      </c>
      <c r="N480" s="3" t="str">
        <f t="shared" si="22"/>
        <v>Robusta</v>
      </c>
      <c r="O480" s="3" t="str">
        <f t="shared" si="23"/>
        <v>Dark</v>
      </c>
    </row>
    <row r="481" spans="1:15" x14ac:dyDescent="0.3">
      <c r="A481" s="2" t="s">
        <v>3193</v>
      </c>
      <c r="B481" s="5">
        <v>43624</v>
      </c>
      <c r="C481" s="2" t="s">
        <v>3194</v>
      </c>
      <c r="D481" s="3" t="s">
        <v>6166</v>
      </c>
      <c r="E481" s="2">
        <v>4</v>
      </c>
      <c r="F481" s="2" t="str">
        <f>_xlfn.XLOOKUP(C481, 'customers'!$A$1:$A$1001, 'customers'!$B$1:$B$1001, ,0)</f>
        <v>Ailey Brash</v>
      </c>
      <c r="G481" s="2" t="str">
        <f>IF(_xlfn.XLOOKUP(C481, 'customers'!$A$1:$A$1001, 'customers'!$C$1:$C$1001, , 0)=0, "", _xlfn.XLOOKUP(C481, 'customers'!$A$1:$A$1001, 'customers'!$C$1:$C$1001, , 0))</f>
        <v>abrashda@plala.or.jp</v>
      </c>
      <c r="H481" s="2" t="str">
        <f>_xlfn.XLOOKUP(C481, 'customers'!$A$1:$A$1001, 'customers'!G480:G1480,,0)</f>
        <v>United States</v>
      </c>
      <c r="I481" s="3" t="str">
        <f>_xlfn.XLOOKUP(D481, products!$A$1:$A$49, products!$B$1:$B$49, , 0)</f>
        <v>Exc</v>
      </c>
      <c r="J481" s="3" t="str">
        <f>_xlfn.XLOOKUP(D481, products!$A$1:$A$49, products!$C$1:$C$49,,0)</f>
        <v>M</v>
      </c>
      <c r="K481" s="6">
        <f>_xlfn.XLOOKUP(D481, products!$A$1:$A$49, products!$D$1:$D$49,,0)</f>
        <v>2.5</v>
      </c>
      <c r="L481" s="7">
        <f>_xlfn.XLOOKUP(D481, products!$A$1:$A$49, products!$E$1:$E$49,,0)</f>
        <v>31.624999999999996</v>
      </c>
      <c r="M481" s="7">
        <f t="shared" si="21"/>
        <v>126.49999999999999</v>
      </c>
      <c r="N481" s="3" t="str">
        <f t="shared" si="22"/>
        <v>Excelsa</v>
      </c>
      <c r="O481" s="3" t="str">
        <f t="shared" si="23"/>
        <v>Medium</v>
      </c>
    </row>
    <row r="482" spans="1:15" x14ac:dyDescent="0.3">
      <c r="A482" s="2" t="s">
        <v>3193</v>
      </c>
      <c r="B482" s="5">
        <v>43624</v>
      </c>
      <c r="C482" s="2" t="s">
        <v>3194</v>
      </c>
      <c r="D482" s="3" t="s">
        <v>6156</v>
      </c>
      <c r="E482" s="2">
        <v>1</v>
      </c>
      <c r="F482" s="2" t="str">
        <f>_xlfn.XLOOKUP(C482, 'customers'!$A$1:$A$1001, 'customers'!$B$1:$B$1001, ,0)</f>
        <v>Ailey Brash</v>
      </c>
      <c r="G482" s="2" t="str">
        <f>IF(_xlfn.XLOOKUP(C482, 'customers'!$A$1:$A$1001, 'customers'!$C$1:$C$1001, , 0)=0, "", _xlfn.XLOOKUP(C482, 'customers'!$A$1:$A$1001, 'customers'!$C$1:$C$1001, , 0))</f>
        <v>abrashda@plala.or.jp</v>
      </c>
      <c r="H482" s="2" t="str">
        <f>_xlfn.XLOOKUP(C482, 'customers'!$A$1:$A$1001, 'customers'!G481:G1481,,0)</f>
        <v>United States</v>
      </c>
      <c r="I482" s="3" t="str">
        <f>_xlfn.XLOOKUP(D482, products!$A$1:$A$49, products!$B$1:$B$49, , 0)</f>
        <v>Exc</v>
      </c>
      <c r="J482" s="3" t="str">
        <f>_xlfn.XLOOKUP(D482, products!$A$1:$A$49, products!$C$1:$C$49,,0)</f>
        <v>M</v>
      </c>
      <c r="K482" s="6">
        <f>_xlfn.XLOOKUP(D482, products!$A$1:$A$49, products!$D$1:$D$49,,0)</f>
        <v>0.2</v>
      </c>
      <c r="L482" s="7">
        <f>_xlfn.XLOOKUP(D482, products!$A$1:$A$49, products!$E$1:$E$49,,0)</f>
        <v>4.125</v>
      </c>
      <c r="M482" s="7">
        <f t="shared" si="21"/>
        <v>4.125</v>
      </c>
      <c r="N482" s="3" t="str">
        <f t="shared" si="22"/>
        <v>Excelsa</v>
      </c>
      <c r="O482" s="3" t="str">
        <f t="shared" si="23"/>
        <v>Medium</v>
      </c>
    </row>
    <row r="483" spans="1:15" x14ac:dyDescent="0.3">
      <c r="A483" s="2" t="s">
        <v>3208</v>
      </c>
      <c r="B483" s="5">
        <v>43747</v>
      </c>
      <c r="C483" s="2" t="s">
        <v>3209</v>
      </c>
      <c r="D483" s="3" t="s">
        <v>6179</v>
      </c>
      <c r="E483" s="2">
        <v>2</v>
      </c>
      <c r="F483" s="2" t="str">
        <f>_xlfn.XLOOKUP(C483, 'customers'!$A$1:$A$1001, 'customers'!$B$1:$B$1001, ,0)</f>
        <v>Nanny Izhakov</v>
      </c>
      <c r="G483" s="2" t="str">
        <f>IF(_xlfn.XLOOKUP(C483, 'customers'!$A$1:$A$1001, 'customers'!$C$1:$C$1001, , 0)=0, "", _xlfn.XLOOKUP(C483, 'customers'!$A$1:$A$1001, 'customers'!$C$1:$C$1001, , 0))</f>
        <v>nizhakovdd@aol.com</v>
      </c>
      <c r="H483" s="2" t="str">
        <f>_xlfn.XLOOKUP(C483, 'customers'!$A$1:$A$1001, 'customers'!G482:G1482,,0)</f>
        <v>Ireland</v>
      </c>
      <c r="I483" s="3" t="str">
        <f>_xlfn.XLOOKUP(D483, products!$A$1:$A$49, products!$B$1:$B$49, , 0)</f>
        <v>Rob</v>
      </c>
      <c r="J483" s="3" t="str">
        <f>_xlfn.XLOOKUP(D483, products!$A$1:$A$49, products!$C$1:$C$49,,0)</f>
        <v>L</v>
      </c>
      <c r="K483" s="6">
        <f>_xlfn.XLOOKUP(D483, products!$A$1:$A$49, products!$D$1:$D$49,,0)</f>
        <v>1</v>
      </c>
      <c r="L483" s="7">
        <f>_xlfn.XLOOKUP(D483, products!$A$1:$A$49, products!$E$1:$E$49,,0)</f>
        <v>11.95</v>
      </c>
      <c r="M483" s="7">
        <f t="shared" si="21"/>
        <v>23.9</v>
      </c>
      <c r="N483" s="3" t="str">
        <f t="shared" si="22"/>
        <v>Robusta</v>
      </c>
      <c r="O483" s="3" t="str">
        <f t="shared" si="23"/>
        <v>Lite</v>
      </c>
    </row>
    <row r="484" spans="1:15" x14ac:dyDescent="0.3">
      <c r="A484" s="2" t="s">
        <v>3214</v>
      </c>
      <c r="B484" s="5">
        <v>44247</v>
      </c>
      <c r="C484" s="2" t="s">
        <v>3215</v>
      </c>
      <c r="D484" s="3" t="s">
        <v>6185</v>
      </c>
      <c r="E484" s="2">
        <v>5</v>
      </c>
      <c r="F484" s="2" t="str">
        <f>_xlfn.XLOOKUP(C484, 'customers'!$A$1:$A$1001, 'customers'!$B$1:$B$1001, ,0)</f>
        <v>Stanly Keets</v>
      </c>
      <c r="G484" s="2" t="str">
        <f>IF(_xlfn.XLOOKUP(C484, 'customers'!$A$1:$A$1001, 'customers'!$C$1:$C$1001, , 0)=0, "", _xlfn.XLOOKUP(C484, 'customers'!$A$1:$A$1001, 'customers'!$C$1:$C$1001, , 0))</f>
        <v>skeetsde@answers.com</v>
      </c>
      <c r="H484" s="2" t="str">
        <f>_xlfn.XLOOKUP(C484, 'customers'!$A$1:$A$1001, 'customers'!G483:G1483,,0)</f>
        <v>United States</v>
      </c>
      <c r="I484" s="3" t="str">
        <f>_xlfn.XLOOKUP(D484, products!$A$1:$A$49, products!$B$1:$B$49, , 0)</f>
        <v>Exc</v>
      </c>
      <c r="J484" s="3" t="str">
        <f>_xlfn.XLOOKUP(D484, products!$A$1:$A$49, products!$C$1:$C$49,,0)</f>
        <v>D</v>
      </c>
      <c r="K484" s="6">
        <f>_xlfn.XLOOKUP(D484, products!$A$1:$A$49, products!$D$1:$D$49,,0)</f>
        <v>2.5</v>
      </c>
      <c r="L484" s="7">
        <f>_xlfn.XLOOKUP(D484, products!$A$1:$A$49, products!$E$1:$E$49,,0)</f>
        <v>27.945</v>
      </c>
      <c r="M484" s="7">
        <f t="shared" si="21"/>
        <v>139.72499999999999</v>
      </c>
      <c r="N484" s="3" t="str">
        <f t="shared" si="22"/>
        <v>Excelsa</v>
      </c>
      <c r="O484" s="3" t="str">
        <f t="shared" si="23"/>
        <v>Dark</v>
      </c>
    </row>
    <row r="485" spans="1:15" x14ac:dyDescent="0.3">
      <c r="A485" s="2" t="s">
        <v>3220</v>
      </c>
      <c r="B485" s="5">
        <v>43790</v>
      </c>
      <c r="C485" s="2" t="s">
        <v>3221</v>
      </c>
      <c r="D485" s="3" t="s">
        <v>6165</v>
      </c>
      <c r="E485" s="2">
        <v>2</v>
      </c>
      <c r="F485" s="2" t="str">
        <f>_xlfn.XLOOKUP(C485, 'customers'!$A$1:$A$1001, 'customers'!$B$1:$B$1001, ,0)</f>
        <v>Orion Dyott</v>
      </c>
      <c r="G485" s="2" t="str">
        <f>IF(_xlfn.XLOOKUP(C485, 'customers'!$A$1:$A$1001, 'customers'!$C$1:$C$1001, , 0)=0, "", _xlfn.XLOOKUP(C485, 'customers'!$A$1:$A$1001, 'customers'!$C$1:$C$1001, , 0))</f>
        <v/>
      </c>
      <c r="H485" s="2" t="str">
        <f>_xlfn.XLOOKUP(C485, 'customers'!$A$1:$A$1001, 'customers'!G484:G1484,,0)</f>
        <v>United States</v>
      </c>
      <c r="I485" s="3" t="str">
        <f>_xlfn.XLOOKUP(D485, products!$A$1:$A$49, products!$B$1:$B$49, , 0)</f>
        <v>Lib</v>
      </c>
      <c r="J485" s="3" t="str">
        <f>_xlfn.XLOOKUP(D485, products!$A$1:$A$49, products!$C$1:$C$49,,0)</f>
        <v>D</v>
      </c>
      <c r="K485" s="6">
        <f>_xlfn.XLOOKUP(D485, products!$A$1:$A$49, products!$D$1:$D$49,,0)</f>
        <v>2.5</v>
      </c>
      <c r="L485" s="7">
        <f>_xlfn.XLOOKUP(D485, products!$A$1:$A$49, products!$E$1:$E$49,,0)</f>
        <v>29.784999999999997</v>
      </c>
      <c r="M485" s="7">
        <f t="shared" si="21"/>
        <v>59.569999999999993</v>
      </c>
      <c r="N485" s="3" t="str">
        <f t="shared" si="22"/>
        <v>Liberica</v>
      </c>
      <c r="O485" s="3" t="str">
        <f t="shared" si="23"/>
        <v>Dark</v>
      </c>
    </row>
    <row r="486" spans="1:15" x14ac:dyDescent="0.3">
      <c r="A486" s="2" t="s">
        <v>3225</v>
      </c>
      <c r="B486" s="5">
        <v>44479</v>
      </c>
      <c r="C486" s="2" t="s">
        <v>3226</v>
      </c>
      <c r="D486" s="3" t="s">
        <v>6161</v>
      </c>
      <c r="E486" s="2">
        <v>6</v>
      </c>
      <c r="F486" s="2" t="str">
        <f>_xlfn.XLOOKUP(C486, 'customers'!$A$1:$A$1001, 'customers'!$B$1:$B$1001, ,0)</f>
        <v>Keefer Cake</v>
      </c>
      <c r="G486" s="2" t="str">
        <f>IF(_xlfn.XLOOKUP(C486, 'customers'!$A$1:$A$1001, 'customers'!$C$1:$C$1001, , 0)=0, "", _xlfn.XLOOKUP(C486, 'customers'!$A$1:$A$1001, 'customers'!$C$1:$C$1001, , 0))</f>
        <v>kcakedg@huffingtonpost.com</v>
      </c>
      <c r="H486" s="2" t="str">
        <f>_xlfn.XLOOKUP(C486, 'customers'!$A$1:$A$1001, 'customers'!G485:G1485,,0)</f>
        <v>United States</v>
      </c>
      <c r="I486" s="3" t="str">
        <f>_xlfn.XLOOKUP(D486, products!$A$1:$A$49, products!$B$1:$B$49, , 0)</f>
        <v>Lib</v>
      </c>
      <c r="J486" s="3" t="str">
        <f>_xlfn.XLOOKUP(D486, products!$A$1:$A$49, products!$C$1:$C$49,,0)</f>
        <v>L</v>
      </c>
      <c r="K486" s="6">
        <f>_xlfn.XLOOKUP(D486, products!$A$1:$A$49, products!$D$1:$D$49,,0)</f>
        <v>0.5</v>
      </c>
      <c r="L486" s="7">
        <f>_xlfn.XLOOKUP(D486, products!$A$1:$A$49, products!$E$1:$E$49,,0)</f>
        <v>9.51</v>
      </c>
      <c r="M486" s="7">
        <f t="shared" si="21"/>
        <v>57.06</v>
      </c>
      <c r="N486" s="3" t="str">
        <f t="shared" si="22"/>
        <v>Liberica</v>
      </c>
      <c r="O486" s="3" t="str">
        <f t="shared" si="23"/>
        <v>Lite</v>
      </c>
    </row>
    <row r="487" spans="1:15" x14ac:dyDescent="0.3">
      <c r="A487" s="2" t="s">
        <v>3230</v>
      </c>
      <c r="B487" s="5">
        <v>44413</v>
      </c>
      <c r="C487" s="2" t="s">
        <v>3231</v>
      </c>
      <c r="D487" s="3" t="s">
        <v>6178</v>
      </c>
      <c r="E487" s="2">
        <v>6</v>
      </c>
      <c r="F487" s="2" t="str">
        <f>_xlfn.XLOOKUP(C487, 'customers'!$A$1:$A$1001, 'customers'!$B$1:$B$1001, ,0)</f>
        <v>Morna Hansed</v>
      </c>
      <c r="G487" s="2" t="str">
        <f>IF(_xlfn.XLOOKUP(C487, 'customers'!$A$1:$A$1001, 'customers'!$C$1:$C$1001, , 0)=0, "", _xlfn.XLOOKUP(C487, 'customers'!$A$1:$A$1001, 'customers'!$C$1:$C$1001, , 0))</f>
        <v>mhanseddh@instagram.com</v>
      </c>
      <c r="H487" s="2" t="str">
        <f>_xlfn.XLOOKUP(C487, 'customers'!$A$1:$A$1001, 'customers'!G486:G1486,,0)</f>
        <v>United States</v>
      </c>
      <c r="I487" s="3" t="str">
        <f>_xlfn.XLOOKUP(D487, products!$A$1:$A$49, products!$B$1:$B$49, , 0)</f>
        <v>Rob</v>
      </c>
      <c r="J487" s="3" t="str">
        <f>_xlfn.XLOOKUP(D487, products!$A$1:$A$49, products!$C$1:$C$49,,0)</f>
        <v>L</v>
      </c>
      <c r="K487" s="6">
        <f>_xlfn.XLOOKUP(D487, products!$A$1:$A$49, products!$D$1:$D$49,,0)</f>
        <v>0.2</v>
      </c>
      <c r="L487" s="7">
        <f>_xlfn.XLOOKUP(D487, products!$A$1:$A$49, products!$E$1:$E$49,,0)</f>
        <v>3.5849999999999995</v>
      </c>
      <c r="M487" s="7">
        <f t="shared" si="21"/>
        <v>21.509999999999998</v>
      </c>
      <c r="N487" s="3" t="str">
        <f t="shared" si="22"/>
        <v>Robusta</v>
      </c>
      <c r="O487" s="3" t="str">
        <f t="shared" si="23"/>
        <v>Lite</v>
      </c>
    </row>
    <row r="488" spans="1:15" x14ac:dyDescent="0.3">
      <c r="A488" s="2" t="s">
        <v>3236</v>
      </c>
      <c r="B488" s="5">
        <v>44043</v>
      </c>
      <c r="C488" s="2" t="s">
        <v>3237</v>
      </c>
      <c r="D488" s="3" t="s">
        <v>6160</v>
      </c>
      <c r="E488" s="2">
        <v>6</v>
      </c>
      <c r="F488" s="2" t="str">
        <f>_xlfn.XLOOKUP(C488, 'customers'!$A$1:$A$1001, 'customers'!$B$1:$B$1001, ,0)</f>
        <v>Franny Kienlein</v>
      </c>
      <c r="G488" s="2" t="str">
        <f>IF(_xlfn.XLOOKUP(C488, 'customers'!$A$1:$A$1001, 'customers'!$C$1:$C$1001, , 0)=0, "", _xlfn.XLOOKUP(C488, 'customers'!$A$1:$A$1001, 'customers'!$C$1:$C$1001, , 0))</f>
        <v>fkienleindi@trellian.com</v>
      </c>
      <c r="H488" s="2" t="str">
        <f>_xlfn.XLOOKUP(C488, 'customers'!$A$1:$A$1001, 'customers'!G487:G1487,,0)</f>
        <v>Ireland</v>
      </c>
      <c r="I488" s="3" t="str">
        <f>_xlfn.XLOOKUP(D488, products!$A$1:$A$49, products!$B$1:$B$49, , 0)</f>
        <v>Lib</v>
      </c>
      <c r="J488" s="3" t="str">
        <f>_xlfn.XLOOKUP(D488, products!$A$1:$A$49, products!$C$1:$C$49,,0)</f>
        <v>M</v>
      </c>
      <c r="K488" s="6">
        <f>_xlfn.XLOOKUP(D488, products!$A$1:$A$49, products!$D$1:$D$49,,0)</f>
        <v>0.5</v>
      </c>
      <c r="L488" s="7">
        <f>_xlfn.XLOOKUP(D488, products!$A$1:$A$49, products!$E$1:$E$49,,0)</f>
        <v>8.73</v>
      </c>
      <c r="M488" s="7">
        <f t="shared" si="21"/>
        <v>52.38</v>
      </c>
      <c r="N488" s="3" t="str">
        <f t="shared" si="22"/>
        <v>Liberica</v>
      </c>
      <c r="O488" s="3" t="str">
        <f t="shared" si="23"/>
        <v>Medium</v>
      </c>
    </row>
    <row r="489" spans="1:15" x14ac:dyDescent="0.3">
      <c r="A489" s="2" t="s">
        <v>3242</v>
      </c>
      <c r="B489" s="5">
        <v>44093</v>
      </c>
      <c r="C489" s="2" t="s">
        <v>3243</v>
      </c>
      <c r="D489" s="3" t="s">
        <v>6183</v>
      </c>
      <c r="E489" s="2">
        <v>6</v>
      </c>
      <c r="F489" s="2" t="str">
        <f>_xlfn.XLOOKUP(C489, 'customers'!$A$1:$A$1001, 'customers'!$B$1:$B$1001, ,0)</f>
        <v>Klarika Egglestone</v>
      </c>
      <c r="G489" s="2" t="str">
        <f>IF(_xlfn.XLOOKUP(C489, 'customers'!$A$1:$A$1001, 'customers'!$C$1:$C$1001, , 0)=0, "", _xlfn.XLOOKUP(C489, 'customers'!$A$1:$A$1001, 'customers'!$C$1:$C$1001, , 0))</f>
        <v>kegglestonedj@sphinn.com</v>
      </c>
      <c r="H489" s="2" t="str">
        <f>_xlfn.XLOOKUP(C489, 'customers'!$A$1:$A$1001, 'customers'!G488:G1488,,0)</f>
        <v>United States</v>
      </c>
      <c r="I489" s="3" t="str">
        <f>_xlfn.XLOOKUP(D489, products!$A$1:$A$49, products!$B$1:$B$49, , 0)</f>
        <v>Exc</v>
      </c>
      <c r="J489" s="3" t="str">
        <f>_xlfn.XLOOKUP(D489, products!$A$1:$A$49, products!$C$1:$C$49,,0)</f>
        <v>D</v>
      </c>
      <c r="K489" s="6">
        <f>_xlfn.XLOOKUP(D489, products!$A$1:$A$49, products!$D$1:$D$49,,0)</f>
        <v>1</v>
      </c>
      <c r="L489" s="7">
        <f>_xlfn.XLOOKUP(D489, products!$A$1:$A$49, products!$E$1:$E$49,,0)</f>
        <v>12.15</v>
      </c>
      <c r="M489" s="7">
        <f t="shared" si="21"/>
        <v>72.900000000000006</v>
      </c>
      <c r="N489" s="3" t="str">
        <f t="shared" si="22"/>
        <v>Excelsa</v>
      </c>
      <c r="O489" s="3" t="str">
        <f t="shared" si="23"/>
        <v>Dark</v>
      </c>
    </row>
    <row r="490" spans="1:15" x14ac:dyDescent="0.3">
      <c r="A490" s="2" t="s">
        <v>3248</v>
      </c>
      <c r="B490" s="5">
        <v>43954</v>
      </c>
      <c r="C490" s="2" t="s">
        <v>3249</v>
      </c>
      <c r="D490" s="3" t="s">
        <v>6174</v>
      </c>
      <c r="E490" s="2">
        <v>5</v>
      </c>
      <c r="F490" s="2" t="str">
        <f>_xlfn.XLOOKUP(C490, 'customers'!$A$1:$A$1001, 'customers'!$B$1:$B$1001, ,0)</f>
        <v>Becky Semkins</v>
      </c>
      <c r="G490" s="2" t="str">
        <f>IF(_xlfn.XLOOKUP(C490, 'customers'!$A$1:$A$1001, 'customers'!$C$1:$C$1001, , 0)=0, "", _xlfn.XLOOKUP(C490, 'customers'!$A$1:$A$1001, 'customers'!$C$1:$C$1001, , 0))</f>
        <v>bsemkinsdk@unc.edu</v>
      </c>
      <c r="H490" s="2" t="str">
        <f>_xlfn.XLOOKUP(C490, 'customers'!$A$1:$A$1001, 'customers'!G489:G1489,,0)</f>
        <v>United States</v>
      </c>
      <c r="I490" s="3" t="str">
        <f>_xlfn.XLOOKUP(D490, products!$A$1:$A$49, products!$B$1:$B$49, , 0)</f>
        <v>Rob</v>
      </c>
      <c r="J490" s="3" t="str">
        <f>_xlfn.XLOOKUP(D490, products!$A$1:$A$49, products!$C$1:$C$49,,0)</f>
        <v>M</v>
      </c>
      <c r="K490" s="6">
        <f>_xlfn.XLOOKUP(D490, products!$A$1:$A$49, products!$D$1:$D$49,,0)</f>
        <v>0.2</v>
      </c>
      <c r="L490" s="7">
        <f>_xlfn.XLOOKUP(D490, products!$A$1:$A$49, products!$E$1:$E$49,,0)</f>
        <v>2.9849999999999999</v>
      </c>
      <c r="M490" s="7">
        <f t="shared" si="21"/>
        <v>14.924999999999999</v>
      </c>
      <c r="N490" s="3" t="str">
        <f t="shared" si="22"/>
        <v>Robusta</v>
      </c>
      <c r="O490" s="3" t="str">
        <f t="shared" si="23"/>
        <v>Medium</v>
      </c>
    </row>
    <row r="491" spans="1:15" x14ac:dyDescent="0.3">
      <c r="A491" s="2" t="s">
        <v>3254</v>
      </c>
      <c r="B491" s="5">
        <v>43654</v>
      </c>
      <c r="C491" s="2" t="s">
        <v>3255</v>
      </c>
      <c r="D491" s="3" t="s">
        <v>6170</v>
      </c>
      <c r="E491" s="2">
        <v>6</v>
      </c>
      <c r="F491" s="2" t="str">
        <f>_xlfn.XLOOKUP(C491, 'customers'!$A$1:$A$1001, 'customers'!$B$1:$B$1001, ,0)</f>
        <v>Sean Lorenzetti</v>
      </c>
      <c r="G491" s="2" t="str">
        <f>IF(_xlfn.XLOOKUP(C491, 'customers'!$A$1:$A$1001, 'customers'!$C$1:$C$1001, , 0)=0, "", _xlfn.XLOOKUP(C491, 'customers'!$A$1:$A$1001, 'customers'!$C$1:$C$1001, , 0))</f>
        <v>slorenzettidl@is.gd</v>
      </c>
      <c r="H491" s="2" t="str">
        <f>_xlfn.XLOOKUP(C491, 'customers'!$A$1:$A$1001, 'customers'!G490:G1490,,0)</f>
        <v>United States</v>
      </c>
      <c r="I491" s="3" t="str">
        <f>_xlfn.XLOOKUP(D491, products!$A$1:$A$49, products!$B$1:$B$49, , 0)</f>
        <v>Lib</v>
      </c>
      <c r="J491" s="3" t="str">
        <f>_xlfn.XLOOKUP(D491, products!$A$1:$A$49, products!$C$1:$C$49,,0)</f>
        <v>L</v>
      </c>
      <c r="K491" s="6">
        <f>_xlfn.XLOOKUP(D491, products!$A$1:$A$49, products!$D$1:$D$49,,0)</f>
        <v>1</v>
      </c>
      <c r="L491" s="7">
        <f>_xlfn.XLOOKUP(D491, products!$A$1:$A$49, products!$E$1:$E$49,,0)</f>
        <v>15.85</v>
      </c>
      <c r="M491" s="7">
        <f t="shared" si="21"/>
        <v>95.1</v>
      </c>
      <c r="N491" s="3" t="str">
        <f t="shared" si="22"/>
        <v>Liberica</v>
      </c>
      <c r="O491" s="3" t="str">
        <f t="shared" si="23"/>
        <v>Lite</v>
      </c>
    </row>
    <row r="492" spans="1:15" x14ac:dyDescent="0.3">
      <c r="A492" s="2" t="s">
        <v>3260</v>
      </c>
      <c r="B492" s="5">
        <v>43764</v>
      </c>
      <c r="C492" s="2" t="s">
        <v>3261</v>
      </c>
      <c r="D492" s="3" t="s">
        <v>6169</v>
      </c>
      <c r="E492" s="2">
        <v>2</v>
      </c>
      <c r="F492" s="2" t="str">
        <f>_xlfn.XLOOKUP(C492, 'customers'!$A$1:$A$1001, 'customers'!$B$1:$B$1001, ,0)</f>
        <v>Bob Giannazzi</v>
      </c>
      <c r="G492" s="2" t="str">
        <f>IF(_xlfn.XLOOKUP(C492, 'customers'!$A$1:$A$1001, 'customers'!$C$1:$C$1001, , 0)=0, "", _xlfn.XLOOKUP(C492, 'customers'!$A$1:$A$1001, 'customers'!$C$1:$C$1001, , 0))</f>
        <v>bgiannazzidm@apple.com</v>
      </c>
      <c r="H492" s="2" t="str">
        <f>_xlfn.XLOOKUP(C492, 'customers'!$A$1:$A$1001, 'customers'!G491:G1491,,0)</f>
        <v>United States</v>
      </c>
      <c r="I492" s="3" t="str">
        <f>_xlfn.XLOOKUP(D492, products!$A$1:$A$49, products!$B$1:$B$49, , 0)</f>
        <v>Lib</v>
      </c>
      <c r="J492" s="3" t="str">
        <f>_xlfn.XLOOKUP(D492, products!$A$1:$A$49, products!$C$1:$C$49,,0)</f>
        <v>D</v>
      </c>
      <c r="K492" s="6">
        <f>_xlfn.XLOOKUP(D492, products!$A$1:$A$49, products!$D$1:$D$49,,0)</f>
        <v>0.5</v>
      </c>
      <c r="L492" s="7">
        <f>_xlfn.XLOOKUP(D492, products!$A$1:$A$49, products!$E$1:$E$49,,0)</f>
        <v>7.77</v>
      </c>
      <c r="M492" s="7">
        <f t="shared" si="21"/>
        <v>15.54</v>
      </c>
      <c r="N492" s="3" t="str">
        <f t="shared" si="22"/>
        <v>Liberica</v>
      </c>
      <c r="O492" s="3" t="str">
        <f t="shared" si="23"/>
        <v>Dark</v>
      </c>
    </row>
    <row r="493" spans="1:15" x14ac:dyDescent="0.3">
      <c r="A493" s="2" t="s">
        <v>3266</v>
      </c>
      <c r="B493" s="5">
        <v>44101</v>
      </c>
      <c r="C493" s="2" t="s">
        <v>3267</v>
      </c>
      <c r="D493" s="3" t="s">
        <v>6150</v>
      </c>
      <c r="E493" s="2">
        <v>6</v>
      </c>
      <c r="F493" s="2" t="str">
        <f>_xlfn.XLOOKUP(C493, 'customers'!$A$1:$A$1001, 'customers'!$B$1:$B$1001, ,0)</f>
        <v>Kendra Backshell</v>
      </c>
      <c r="G493" s="2" t="str">
        <f>IF(_xlfn.XLOOKUP(C493, 'customers'!$A$1:$A$1001, 'customers'!$C$1:$C$1001, , 0)=0, "", _xlfn.XLOOKUP(C493, 'customers'!$A$1:$A$1001, 'customers'!$C$1:$C$1001, , 0))</f>
        <v/>
      </c>
      <c r="H493" s="2" t="str">
        <f>_xlfn.XLOOKUP(C493, 'customers'!$A$1:$A$1001, 'customers'!G492:G1492,,0)</f>
        <v>United States</v>
      </c>
      <c r="I493" s="3" t="str">
        <f>_xlfn.XLOOKUP(D493, products!$A$1:$A$49, products!$B$1:$B$49, , 0)</f>
        <v>Lib</v>
      </c>
      <c r="J493" s="3" t="str">
        <f>_xlfn.XLOOKUP(D493, products!$A$1:$A$49, products!$C$1:$C$49,,0)</f>
        <v>D</v>
      </c>
      <c r="K493" s="6">
        <f>_xlfn.XLOOKUP(D493, products!$A$1:$A$49, products!$D$1:$D$49,,0)</f>
        <v>0.2</v>
      </c>
      <c r="L493" s="7">
        <f>_xlfn.XLOOKUP(D493, products!$A$1:$A$49, products!$E$1:$E$49,,0)</f>
        <v>3.8849999999999998</v>
      </c>
      <c r="M493" s="7">
        <f t="shared" si="21"/>
        <v>23.31</v>
      </c>
      <c r="N493" s="3" t="str">
        <f t="shared" si="22"/>
        <v>Liberica</v>
      </c>
      <c r="O493" s="3" t="str">
        <f t="shared" si="23"/>
        <v>Dark</v>
      </c>
    </row>
    <row r="494" spans="1:15" x14ac:dyDescent="0.3">
      <c r="A494" s="2" t="s">
        <v>3271</v>
      </c>
      <c r="B494" s="5">
        <v>44620</v>
      </c>
      <c r="C494" s="2" t="s">
        <v>3272</v>
      </c>
      <c r="D494" s="3" t="s">
        <v>6156</v>
      </c>
      <c r="E494" s="2">
        <v>1</v>
      </c>
      <c r="F494" s="2" t="str">
        <f>_xlfn.XLOOKUP(C494, 'customers'!$A$1:$A$1001, 'customers'!$B$1:$B$1001, ,0)</f>
        <v>Uriah Lethbrig</v>
      </c>
      <c r="G494" s="2" t="str">
        <f>IF(_xlfn.XLOOKUP(C494, 'customers'!$A$1:$A$1001, 'customers'!$C$1:$C$1001, , 0)=0, "", _xlfn.XLOOKUP(C494, 'customers'!$A$1:$A$1001, 'customers'!$C$1:$C$1001, , 0))</f>
        <v>ulethbrigdo@hc360.com</v>
      </c>
      <c r="H494" s="2" t="str">
        <f>_xlfn.XLOOKUP(C494, 'customers'!$A$1:$A$1001, 'customers'!G493:G1493,,0)</f>
        <v>Ireland</v>
      </c>
      <c r="I494" s="3" t="str">
        <f>_xlfn.XLOOKUP(D494, products!$A$1:$A$49, products!$B$1:$B$49, , 0)</f>
        <v>Exc</v>
      </c>
      <c r="J494" s="3" t="str">
        <f>_xlfn.XLOOKUP(D494, products!$A$1:$A$49, products!$C$1:$C$49,,0)</f>
        <v>M</v>
      </c>
      <c r="K494" s="6">
        <f>_xlfn.XLOOKUP(D494, products!$A$1:$A$49, products!$D$1:$D$49,,0)</f>
        <v>0.2</v>
      </c>
      <c r="L494" s="7">
        <f>_xlfn.XLOOKUP(D494, products!$A$1:$A$49, products!$E$1:$E$49,,0)</f>
        <v>4.125</v>
      </c>
      <c r="M494" s="7">
        <f t="shared" si="21"/>
        <v>4.125</v>
      </c>
      <c r="N494" s="3" t="str">
        <f t="shared" si="22"/>
        <v>Excelsa</v>
      </c>
      <c r="O494" s="3" t="str">
        <f t="shared" si="23"/>
        <v>Medium</v>
      </c>
    </row>
    <row r="495" spans="1:15" x14ac:dyDescent="0.3">
      <c r="A495" s="2" t="s">
        <v>3277</v>
      </c>
      <c r="B495" s="5">
        <v>44090</v>
      </c>
      <c r="C495" s="2" t="s">
        <v>3278</v>
      </c>
      <c r="D495" s="3" t="s">
        <v>6146</v>
      </c>
      <c r="E495" s="2">
        <v>6</v>
      </c>
      <c r="F495" s="2" t="str">
        <f>_xlfn.XLOOKUP(C495, 'customers'!$A$1:$A$1001, 'customers'!$B$1:$B$1001, ,0)</f>
        <v>Sky Farnish</v>
      </c>
      <c r="G495" s="2" t="str">
        <f>IF(_xlfn.XLOOKUP(C495, 'customers'!$A$1:$A$1001, 'customers'!$C$1:$C$1001, , 0)=0, "", _xlfn.XLOOKUP(C495, 'customers'!$A$1:$A$1001, 'customers'!$C$1:$C$1001, , 0))</f>
        <v>sfarnishdp@dmoz.org</v>
      </c>
      <c r="H495" s="2" t="str">
        <f>_xlfn.XLOOKUP(C495, 'customers'!$A$1:$A$1001, 'customers'!G494:G1494,,0)</f>
        <v>United States</v>
      </c>
      <c r="I495" s="3" t="str">
        <f>_xlfn.XLOOKUP(D495, products!$A$1:$A$49, products!$B$1:$B$49, , 0)</f>
        <v>Rob</v>
      </c>
      <c r="J495" s="3" t="str">
        <f>_xlfn.XLOOKUP(D495, products!$A$1:$A$49, products!$C$1:$C$49,,0)</f>
        <v>M</v>
      </c>
      <c r="K495" s="6">
        <f>_xlfn.XLOOKUP(D495, products!$A$1:$A$49, products!$D$1:$D$49,,0)</f>
        <v>0.5</v>
      </c>
      <c r="L495" s="7">
        <f>_xlfn.XLOOKUP(D495, products!$A$1:$A$49, products!$E$1:$E$49,,0)</f>
        <v>5.97</v>
      </c>
      <c r="M495" s="7">
        <f t="shared" si="21"/>
        <v>35.82</v>
      </c>
      <c r="N495" s="3" t="str">
        <f t="shared" si="22"/>
        <v>Robusta</v>
      </c>
      <c r="O495" s="3" t="str">
        <f t="shared" si="23"/>
        <v>Medium</v>
      </c>
    </row>
    <row r="496" spans="1:15" x14ac:dyDescent="0.3">
      <c r="A496" s="2" t="s">
        <v>3283</v>
      </c>
      <c r="B496" s="5">
        <v>44132</v>
      </c>
      <c r="C496" s="2" t="s">
        <v>3284</v>
      </c>
      <c r="D496" s="3" t="s">
        <v>6170</v>
      </c>
      <c r="E496" s="2">
        <v>2</v>
      </c>
      <c r="F496" s="2" t="str">
        <f>_xlfn.XLOOKUP(C496, 'customers'!$A$1:$A$1001, 'customers'!$B$1:$B$1001, ,0)</f>
        <v>Felicia Jecock</v>
      </c>
      <c r="G496" s="2" t="str">
        <f>IF(_xlfn.XLOOKUP(C496, 'customers'!$A$1:$A$1001, 'customers'!$C$1:$C$1001, , 0)=0, "", _xlfn.XLOOKUP(C496, 'customers'!$A$1:$A$1001, 'customers'!$C$1:$C$1001, , 0))</f>
        <v>fjecockdq@unicef.org</v>
      </c>
      <c r="H496" s="2" t="str">
        <f>_xlfn.XLOOKUP(C496, 'customers'!$A$1:$A$1001, 'customers'!G495:G1495,,0)</f>
        <v>United Kingdom</v>
      </c>
      <c r="I496" s="3" t="str">
        <f>_xlfn.XLOOKUP(D496, products!$A$1:$A$49, products!$B$1:$B$49, , 0)</f>
        <v>Lib</v>
      </c>
      <c r="J496" s="3" t="str">
        <f>_xlfn.XLOOKUP(D496, products!$A$1:$A$49, products!$C$1:$C$49,,0)</f>
        <v>L</v>
      </c>
      <c r="K496" s="6">
        <f>_xlfn.XLOOKUP(D496, products!$A$1:$A$49, products!$D$1:$D$49,,0)</f>
        <v>1</v>
      </c>
      <c r="L496" s="7">
        <f>_xlfn.XLOOKUP(D496, products!$A$1:$A$49, products!$E$1:$E$49,,0)</f>
        <v>15.85</v>
      </c>
      <c r="M496" s="7">
        <f t="shared" si="21"/>
        <v>31.7</v>
      </c>
      <c r="N496" s="3" t="str">
        <f t="shared" si="22"/>
        <v>Liberica</v>
      </c>
      <c r="O496" s="3" t="str">
        <f t="shared" si="23"/>
        <v>Lite</v>
      </c>
    </row>
    <row r="497" spans="1:15" x14ac:dyDescent="0.3">
      <c r="A497" s="2" t="s">
        <v>3289</v>
      </c>
      <c r="B497" s="5">
        <v>43710</v>
      </c>
      <c r="C497" s="2" t="s">
        <v>3290</v>
      </c>
      <c r="D497" s="3" t="s">
        <v>6170</v>
      </c>
      <c r="E497" s="2">
        <v>5</v>
      </c>
      <c r="F497" s="2" t="str">
        <f>_xlfn.XLOOKUP(C497, 'customers'!$A$1:$A$1001, 'customers'!$B$1:$B$1001, ,0)</f>
        <v>Currey MacAllister</v>
      </c>
      <c r="G497" s="2" t="str">
        <f>IF(_xlfn.XLOOKUP(C497, 'customers'!$A$1:$A$1001, 'customers'!$C$1:$C$1001, , 0)=0, "", _xlfn.XLOOKUP(C497, 'customers'!$A$1:$A$1001, 'customers'!$C$1:$C$1001, , 0))</f>
        <v/>
      </c>
      <c r="H497" s="2" t="str">
        <f>_xlfn.XLOOKUP(C497, 'customers'!$A$1:$A$1001, 'customers'!G496:G1496,,0)</f>
        <v>United States</v>
      </c>
      <c r="I497" s="3" t="str">
        <f>_xlfn.XLOOKUP(D497, products!$A$1:$A$49, products!$B$1:$B$49, , 0)</f>
        <v>Lib</v>
      </c>
      <c r="J497" s="3" t="str">
        <f>_xlfn.XLOOKUP(D497, products!$A$1:$A$49, products!$C$1:$C$49,,0)</f>
        <v>L</v>
      </c>
      <c r="K497" s="6">
        <f>_xlfn.XLOOKUP(D497, products!$A$1:$A$49, products!$D$1:$D$49,,0)</f>
        <v>1</v>
      </c>
      <c r="L497" s="7">
        <f>_xlfn.XLOOKUP(D497, products!$A$1:$A$49, products!$E$1:$E$49,,0)</f>
        <v>15.85</v>
      </c>
      <c r="M497" s="7">
        <f t="shared" si="21"/>
        <v>79.25</v>
      </c>
      <c r="N497" s="3" t="str">
        <f t="shared" si="22"/>
        <v>Liberica</v>
      </c>
      <c r="O497" s="3" t="str">
        <f t="shared" si="23"/>
        <v>Lite</v>
      </c>
    </row>
    <row r="498" spans="1:15" x14ac:dyDescent="0.3">
      <c r="A498" s="2" t="s">
        <v>3294</v>
      </c>
      <c r="B498" s="5">
        <v>44438</v>
      </c>
      <c r="C498" s="2" t="s">
        <v>3295</v>
      </c>
      <c r="D498" s="3" t="s">
        <v>6153</v>
      </c>
      <c r="E498" s="2">
        <v>3</v>
      </c>
      <c r="F498" s="2" t="str">
        <f>_xlfn.XLOOKUP(C498, 'customers'!$A$1:$A$1001, 'customers'!$B$1:$B$1001, ,0)</f>
        <v>Hamlen Pallister</v>
      </c>
      <c r="G498" s="2" t="str">
        <f>IF(_xlfn.XLOOKUP(C498, 'customers'!$A$1:$A$1001, 'customers'!$C$1:$C$1001, , 0)=0, "", _xlfn.XLOOKUP(C498, 'customers'!$A$1:$A$1001, 'customers'!$C$1:$C$1001, , 0))</f>
        <v>hpallisterds@ning.com</v>
      </c>
      <c r="H498" s="2" t="str">
        <f>_xlfn.XLOOKUP(C498, 'customers'!$A$1:$A$1001, 'customers'!G497:G1497,,0)</f>
        <v>Ireland</v>
      </c>
      <c r="I498" s="3" t="str">
        <f>_xlfn.XLOOKUP(D498, products!$A$1:$A$49, products!$B$1:$B$49, , 0)</f>
        <v>Exc</v>
      </c>
      <c r="J498" s="3" t="str">
        <f>_xlfn.XLOOKUP(D498, products!$A$1:$A$49, products!$C$1:$C$49,,0)</f>
        <v>D</v>
      </c>
      <c r="K498" s="6">
        <f>_xlfn.XLOOKUP(D498, products!$A$1:$A$49, products!$D$1:$D$49,,0)</f>
        <v>0.2</v>
      </c>
      <c r="L498" s="7">
        <f>_xlfn.XLOOKUP(D498, products!$A$1:$A$49, products!$E$1:$E$49,,0)</f>
        <v>3.645</v>
      </c>
      <c r="M498" s="7">
        <f t="shared" si="21"/>
        <v>10.935</v>
      </c>
      <c r="N498" s="3" t="str">
        <f t="shared" si="22"/>
        <v>Excelsa</v>
      </c>
      <c r="O498" s="3" t="str">
        <f t="shared" si="23"/>
        <v>Dark</v>
      </c>
    </row>
    <row r="499" spans="1:15" x14ac:dyDescent="0.3">
      <c r="A499" s="2" t="s">
        <v>3300</v>
      </c>
      <c r="B499" s="5">
        <v>44351</v>
      </c>
      <c r="C499" s="2" t="s">
        <v>3301</v>
      </c>
      <c r="D499" s="3" t="s">
        <v>6147</v>
      </c>
      <c r="E499" s="2">
        <v>4</v>
      </c>
      <c r="F499" s="2" t="str">
        <f>_xlfn.XLOOKUP(C499, 'customers'!$A$1:$A$1001, 'customers'!$B$1:$B$1001, ,0)</f>
        <v>Chantal Mersh</v>
      </c>
      <c r="G499" s="2" t="str">
        <f>IF(_xlfn.XLOOKUP(C499, 'customers'!$A$1:$A$1001, 'customers'!$C$1:$C$1001, , 0)=0, "", _xlfn.XLOOKUP(C499, 'customers'!$A$1:$A$1001, 'customers'!$C$1:$C$1001, , 0))</f>
        <v>cmershdt@drupal.org</v>
      </c>
      <c r="H499" s="2" t="str">
        <f>_xlfn.XLOOKUP(C499, 'customers'!$A$1:$A$1001, 'customers'!G498:G1498,,0)</f>
        <v>Ireland</v>
      </c>
      <c r="I499" s="3" t="str">
        <f>_xlfn.XLOOKUP(D499, products!$A$1:$A$49, products!$B$1:$B$49, , 0)</f>
        <v>Ara</v>
      </c>
      <c r="J499" s="3" t="str">
        <f>_xlfn.XLOOKUP(D499, products!$A$1:$A$49, products!$C$1:$C$49,,0)</f>
        <v>D</v>
      </c>
      <c r="K499" s="6">
        <f>_xlfn.XLOOKUP(D499, products!$A$1:$A$49, products!$D$1:$D$49,,0)</f>
        <v>1</v>
      </c>
      <c r="L499" s="7">
        <f>_xlfn.XLOOKUP(D499, products!$A$1:$A$49, products!$E$1:$E$49,,0)</f>
        <v>9.9499999999999993</v>
      </c>
      <c r="M499" s="7">
        <f t="shared" si="21"/>
        <v>39.799999999999997</v>
      </c>
      <c r="N499" s="3" t="str">
        <f t="shared" si="22"/>
        <v>Arabica</v>
      </c>
      <c r="O499" s="3" t="str">
        <f t="shared" si="23"/>
        <v>Dark</v>
      </c>
    </row>
    <row r="500" spans="1:15" x14ac:dyDescent="0.3">
      <c r="A500" s="2" t="s">
        <v>3307</v>
      </c>
      <c r="B500" s="5">
        <v>44159</v>
      </c>
      <c r="C500" s="2" t="s">
        <v>3368</v>
      </c>
      <c r="D500" s="3" t="s">
        <v>6138</v>
      </c>
      <c r="E500" s="2">
        <v>5</v>
      </c>
      <c r="F500" s="2" t="str">
        <f>_xlfn.XLOOKUP(C500, 'customers'!$A$1:$A$1001, 'customers'!$B$1:$B$1001, ,0)</f>
        <v>Marja Urion</v>
      </c>
      <c r="G500" s="2" t="str">
        <f>IF(_xlfn.XLOOKUP(C500, 'customers'!$A$1:$A$1001, 'customers'!$C$1:$C$1001, , 0)=0, "", _xlfn.XLOOKUP(C500, 'customers'!$A$1:$A$1001, 'customers'!$C$1:$C$1001, , 0))</f>
        <v>murione5@alexa.com</v>
      </c>
      <c r="H500" s="2">
        <f>_xlfn.XLOOKUP(C500, 'customers'!$A$1:$A$1001, 'customers'!G499:G1499,,0)</f>
        <v>0</v>
      </c>
      <c r="I500" s="3" t="str">
        <f>_xlfn.XLOOKUP(D500, products!$A$1:$A$49, products!$B$1:$B$49, , 0)</f>
        <v>Rob</v>
      </c>
      <c r="J500" s="3" t="str">
        <f>_xlfn.XLOOKUP(D500, products!$A$1:$A$49, products!$C$1:$C$49,,0)</f>
        <v>M</v>
      </c>
      <c r="K500" s="6">
        <f>_xlfn.XLOOKUP(D500, products!$A$1:$A$49, products!$D$1:$D$49,,0)</f>
        <v>1</v>
      </c>
      <c r="L500" s="7">
        <f>_xlfn.XLOOKUP(D500, products!$A$1:$A$49, products!$E$1:$E$49,,0)</f>
        <v>9.9499999999999993</v>
      </c>
      <c r="M500" s="7">
        <f t="shared" si="21"/>
        <v>49.75</v>
      </c>
      <c r="N500" s="3" t="str">
        <f t="shared" si="22"/>
        <v>Robusta</v>
      </c>
      <c r="O500" s="3" t="str">
        <f t="shared" si="23"/>
        <v>Medium</v>
      </c>
    </row>
    <row r="501" spans="1:15" x14ac:dyDescent="0.3">
      <c r="A501" s="2" t="s">
        <v>3313</v>
      </c>
      <c r="B501" s="5">
        <v>44003</v>
      </c>
      <c r="C501" s="2" t="s">
        <v>3314</v>
      </c>
      <c r="D501" s="3" t="s">
        <v>6163</v>
      </c>
      <c r="E501" s="2">
        <v>3</v>
      </c>
      <c r="F501" s="2" t="str">
        <f>_xlfn.XLOOKUP(C501, 'customers'!$A$1:$A$1001, 'customers'!$B$1:$B$1001, ,0)</f>
        <v>Malynda Purbrick</v>
      </c>
      <c r="G501" s="2" t="str">
        <f>IF(_xlfn.XLOOKUP(C501, 'customers'!$A$1:$A$1001, 'customers'!$C$1:$C$1001, , 0)=0, "", _xlfn.XLOOKUP(C501, 'customers'!$A$1:$A$1001, 'customers'!$C$1:$C$1001, , 0))</f>
        <v/>
      </c>
      <c r="H501" s="2" t="str">
        <f>_xlfn.XLOOKUP(C501, 'customers'!$A$1:$A$1001, 'customers'!G500:G1500,,0)</f>
        <v>United States</v>
      </c>
      <c r="I501" s="3" t="str">
        <f>_xlfn.XLOOKUP(D501, products!$A$1:$A$49, products!$B$1:$B$49, , 0)</f>
        <v>Rob</v>
      </c>
      <c r="J501" s="3" t="str">
        <f>_xlfn.XLOOKUP(D501, products!$A$1:$A$49, products!$C$1:$C$49,,0)</f>
        <v>D</v>
      </c>
      <c r="K501" s="6">
        <f>_xlfn.XLOOKUP(D501, products!$A$1:$A$49, products!$D$1:$D$49,,0)</f>
        <v>0.2</v>
      </c>
      <c r="L501" s="7">
        <f>_xlfn.XLOOKUP(D501, products!$A$1:$A$49, products!$E$1:$E$49,,0)</f>
        <v>2.6849999999999996</v>
      </c>
      <c r="M501" s="7">
        <f t="shared" si="21"/>
        <v>8.0549999999999997</v>
      </c>
      <c r="N501" s="3" t="str">
        <f t="shared" si="22"/>
        <v>Robusta</v>
      </c>
      <c r="O501" s="3" t="str">
        <f t="shared" si="23"/>
        <v>Dark</v>
      </c>
    </row>
    <row r="502" spans="1:15" x14ac:dyDescent="0.3">
      <c r="A502" s="2" t="s">
        <v>3318</v>
      </c>
      <c r="B502" s="5">
        <v>44025</v>
      </c>
      <c r="C502" s="2" t="s">
        <v>3319</v>
      </c>
      <c r="D502" s="3" t="s">
        <v>6179</v>
      </c>
      <c r="E502" s="2">
        <v>4</v>
      </c>
      <c r="F502" s="2" t="str">
        <f>_xlfn.XLOOKUP(C502, 'customers'!$A$1:$A$1001, 'customers'!$B$1:$B$1001, ,0)</f>
        <v>Alf Housaman</v>
      </c>
      <c r="G502" s="2" t="str">
        <f>IF(_xlfn.XLOOKUP(C502, 'customers'!$A$1:$A$1001, 'customers'!$C$1:$C$1001, , 0)=0, "", _xlfn.XLOOKUP(C502, 'customers'!$A$1:$A$1001, 'customers'!$C$1:$C$1001, , 0))</f>
        <v/>
      </c>
      <c r="H502" s="2">
        <f>_xlfn.XLOOKUP(C502, 'customers'!$A$1:$A$1001, 'customers'!G501:G1501,,0)</f>
        <v>0</v>
      </c>
      <c r="I502" s="3" t="str">
        <f>_xlfn.XLOOKUP(D502, products!$A$1:$A$49, products!$B$1:$B$49, , 0)</f>
        <v>Rob</v>
      </c>
      <c r="J502" s="3" t="str">
        <f>_xlfn.XLOOKUP(D502, products!$A$1:$A$49, products!$C$1:$C$49,,0)</f>
        <v>L</v>
      </c>
      <c r="K502" s="6">
        <f>_xlfn.XLOOKUP(D502, products!$A$1:$A$49, products!$D$1:$D$49,,0)</f>
        <v>1</v>
      </c>
      <c r="L502" s="7">
        <f>_xlfn.XLOOKUP(D502, products!$A$1:$A$49, products!$E$1:$E$49,,0)</f>
        <v>11.95</v>
      </c>
      <c r="M502" s="7">
        <f t="shared" si="21"/>
        <v>47.8</v>
      </c>
      <c r="N502" s="3" t="str">
        <f t="shared" si="22"/>
        <v>Robusta</v>
      </c>
      <c r="O502" s="3" t="str">
        <f t="shared" si="23"/>
        <v>Lite</v>
      </c>
    </row>
    <row r="503" spans="1:15" x14ac:dyDescent="0.3">
      <c r="A503" s="2" t="s">
        <v>3323</v>
      </c>
      <c r="B503" s="5">
        <v>43467</v>
      </c>
      <c r="C503" s="2" t="s">
        <v>3324</v>
      </c>
      <c r="D503" s="3" t="s">
        <v>6174</v>
      </c>
      <c r="E503" s="2">
        <v>4</v>
      </c>
      <c r="F503" s="2" t="str">
        <f>_xlfn.XLOOKUP(C503, 'customers'!$A$1:$A$1001, 'customers'!$B$1:$B$1001, ,0)</f>
        <v>Gladi Ducker</v>
      </c>
      <c r="G503" s="2" t="str">
        <f>IF(_xlfn.XLOOKUP(C503, 'customers'!$A$1:$A$1001, 'customers'!$C$1:$C$1001, , 0)=0, "", _xlfn.XLOOKUP(C503, 'customers'!$A$1:$A$1001, 'customers'!$C$1:$C$1001, , 0))</f>
        <v>gduckerdx@patch.com</v>
      </c>
      <c r="H503" s="2">
        <f>_xlfn.XLOOKUP(C503, 'customers'!$A$1:$A$1001, 'customers'!G502:G1502,,0)</f>
        <v>0</v>
      </c>
      <c r="I503" s="3" t="str">
        <f>_xlfn.XLOOKUP(D503, products!$A$1:$A$49, products!$B$1:$B$49, , 0)</f>
        <v>Rob</v>
      </c>
      <c r="J503" s="3" t="str">
        <f>_xlfn.XLOOKUP(D503, products!$A$1:$A$49, products!$C$1:$C$49,,0)</f>
        <v>M</v>
      </c>
      <c r="K503" s="6">
        <f>_xlfn.XLOOKUP(D503, products!$A$1:$A$49, products!$D$1:$D$49,,0)</f>
        <v>0.2</v>
      </c>
      <c r="L503" s="7">
        <f>_xlfn.XLOOKUP(D503, products!$A$1:$A$49, products!$E$1:$E$49,,0)</f>
        <v>2.9849999999999999</v>
      </c>
      <c r="M503" s="7">
        <f t="shared" si="21"/>
        <v>11.94</v>
      </c>
      <c r="N503" s="3" t="str">
        <f t="shared" si="22"/>
        <v>Robusta</v>
      </c>
      <c r="O503" s="3" t="str">
        <f t="shared" si="23"/>
        <v>Medium</v>
      </c>
    </row>
    <row r="504" spans="1:15" x14ac:dyDescent="0.3">
      <c r="A504" s="2" t="s">
        <v>3323</v>
      </c>
      <c r="B504" s="5">
        <v>43467</v>
      </c>
      <c r="C504" s="2" t="s">
        <v>3324</v>
      </c>
      <c r="D504" s="3" t="s">
        <v>6156</v>
      </c>
      <c r="E504" s="2">
        <v>4</v>
      </c>
      <c r="F504" s="2" t="str">
        <f>_xlfn.XLOOKUP(C504, 'customers'!$A$1:$A$1001, 'customers'!$B$1:$B$1001, ,0)</f>
        <v>Gladi Ducker</v>
      </c>
      <c r="G504" s="2" t="str">
        <f>IF(_xlfn.XLOOKUP(C504, 'customers'!$A$1:$A$1001, 'customers'!$C$1:$C$1001, , 0)=0, "", _xlfn.XLOOKUP(C504, 'customers'!$A$1:$A$1001, 'customers'!$C$1:$C$1001, , 0))</f>
        <v>gduckerdx@patch.com</v>
      </c>
      <c r="H504" s="2">
        <f>_xlfn.XLOOKUP(C504, 'customers'!$A$1:$A$1001, 'customers'!G503:G1503,,0)</f>
        <v>0</v>
      </c>
      <c r="I504" s="3" t="str">
        <f>_xlfn.XLOOKUP(D504, products!$A$1:$A$49, products!$B$1:$B$49, , 0)</f>
        <v>Exc</v>
      </c>
      <c r="J504" s="3" t="str">
        <f>_xlfn.XLOOKUP(D504, products!$A$1:$A$49, products!$C$1:$C$49,,0)</f>
        <v>M</v>
      </c>
      <c r="K504" s="6">
        <f>_xlfn.XLOOKUP(D504, products!$A$1:$A$49, products!$D$1:$D$49,,0)</f>
        <v>0.2</v>
      </c>
      <c r="L504" s="7">
        <f>_xlfn.XLOOKUP(D504, products!$A$1:$A$49, products!$E$1:$E$49,,0)</f>
        <v>4.125</v>
      </c>
      <c r="M504" s="7">
        <f t="shared" si="21"/>
        <v>16.5</v>
      </c>
      <c r="N504" s="3" t="str">
        <f t="shared" si="22"/>
        <v>Excelsa</v>
      </c>
      <c r="O504" s="3" t="str">
        <f t="shared" si="23"/>
        <v>Medium</v>
      </c>
    </row>
    <row r="505" spans="1:15" x14ac:dyDescent="0.3">
      <c r="A505" s="2" t="s">
        <v>3323</v>
      </c>
      <c r="B505" s="5">
        <v>43467</v>
      </c>
      <c r="C505" s="2" t="s">
        <v>3324</v>
      </c>
      <c r="D505" s="3" t="s">
        <v>6143</v>
      </c>
      <c r="E505" s="2">
        <v>4</v>
      </c>
      <c r="F505" s="2" t="str">
        <f>_xlfn.XLOOKUP(C505, 'customers'!$A$1:$A$1001, 'customers'!$B$1:$B$1001, ,0)</f>
        <v>Gladi Ducker</v>
      </c>
      <c r="G505" s="2" t="str">
        <f>IF(_xlfn.XLOOKUP(C505, 'customers'!$A$1:$A$1001, 'customers'!$C$1:$C$1001, , 0)=0, "", _xlfn.XLOOKUP(C505, 'customers'!$A$1:$A$1001, 'customers'!$C$1:$C$1001, , 0))</f>
        <v>gduckerdx@patch.com</v>
      </c>
      <c r="H505" s="2">
        <f>_xlfn.XLOOKUP(C505, 'customers'!$A$1:$A$1001, 'customers'!G504:G1504,,0)</f>
        <v>0</v>
      </c>
      <c r="I505" s="3" t="str">
        <f>_xlfn.XLOOKUP(D505, products!$A$1:$A$49, products!$B$1:$B$49, , 0)</f>
        <v>Lib</v>
      </c>
      <c r="J505" s="3" t="str">
        <f>_xlfn.XLOOKUP(D505, products!$A$1:$A$49, products!$C$1:$C$49,,0)</f>
        <v>D</v>
      </c>
      <c r="K505" s="6">
        <f>_xlfn.XLOOKUP(D505, products!$A$1:$A$49, products!$D$1:$D$49,,0)</f>
        <v>1</v>
      </c>
      <c r="L505" s="7">
        <f>_xlfn.XLOOKUP(D505, products!$A$1:$A$49, products!$E$1:$E$49,,0)</f>
        <v>12.95</v>
      </c>
      <c r="M505" s="7">
        <f t="shared" si="21"/>
        <v>51.8</v>
      </c>
      <c r="N505" s="3" t="str">
        <f t="shared" si="22"/>
        <v>Liberica</v>
      </c>
      <c r="O505" s="3" t="str">
        <f t="shared" si="23"/>
        <v>Dark</v>
      </c>
    </row>
    <row r="506" spans="1:15" x14ac:dyDescent="0.3">
      <c r="A506" s="2" t="s">
        <v>3323</v>
      </c>
      <c r="B506" s="5">
        <v>43467</v>
      </c>
      <c r="C506" s="2" t="s">
        <v>3324</v>
      </c>
      <c r="D506" s="3" t="s">
        <v>6145</v>
      </c>
      <c r="E506" s="2">
        <v>3</v>
      </c>
      <c r="F506" s="2" t="str">
        <f>_xlfn.XLOOKUP(C506, 'customers'!$A$1:$A$1001, 'customers'!$B$1:$B$1001, ,0)</f>
        <v>Gladi Ducker</v>
      </c>
      <c r="G506" s="2" t="str">
        <f>IF(_xlfn.XLOOKUP(C506, 'customers'!$A$1:$A$1001, 'customers'!$C$1:$C$1001, , 0)=0, "", _xlfn.XLOOKUP(C506, 'customers'!$A$1:$A$1001, 'customers'!$C$1:$C$1001, , 0))</f>
        <v>gduckerdx@patch.com</v>
      </c>
      <c r="H506" s="2">
        <f>_xlfn.XLOOKUP(C506, 'customers'!$A$1:$A$1001, 'customers'!G505:G1505,,0)</f>
        <v>0</v>
      </c>
      <c r="I506" s="3" t="str">
        <f>_xlfn.XLOOKUP(D506, products!$A$1:$A$49, products!$B$1:$B$49, , 0)</f>
        <v>Lib</v>
      </c>
      <c r="J506" s="3" t="str">
        <f>_xlfn.XLOOKUP(D506, products!$A$1:$A$49, products!$C$1:$C$49,,0)</f>
        <v>L</v>
      </c>
      <c r="K506" s="6">
        <f>_xlfn.XLOOKUP(D506, products!$A$1:$A$49, products!$D$1:$D$49,,0)</f>
        <v>0.2</v>
      </c>
      <c r="L506" s="7">
        <f>_xlfn.XLOOKUP(D506, products!$A$1:$A$49, products!$E$1:$E$49,,0)</f>
        <v>4.7549999999999999</v>
      </c>
      <c r="M506" s="7">
        <f t="shared" si="21"/>
        <v>14.265000000000001</v>
      </c>
      <c r="N506" s="3" t="str">
        <f t="shared" si="22"/>
        <v>Liberica</v>
      </c>
      <c r="O506" s="3" t="str">
        <f t="shared" si="23"/>
        <v>Lite</v>
      </c>
    </row>
    <row r="507" spans="1:15" x14ac:dyDescent="0.3">
      <c r="A507" s="2" t="s">
        <v>3343</v>
      </c>
      <c r="B507" s="5">
        <v>44609</v>
      </c>
      <c r="C507" s="2" t="s">
        <v>3344</v>
      </c>
      <c r="D507" s="3" t="s">
        <v>6159</v>
      </c>
      <c r="E507" s="2">
        <v>6</v>
      </c>
      <c r="F507" s="2" t="str">
        <f>_xlfn.XLOOKUP(C507, 'customers'!$A$1:$A$1001, 'customers'!$B$1:$B$1001, ,0)</f>
        <v>Wain Stearley</v>
      </c>
      <c r="G507" s="2" t="str">
        <f>IF(_xlfn.XLOOKUP(C507, 'customers'!$A$1:$A$1001, 'customers'!$C$1:$C$1001, , 0)=0, "", _xlfn.XLOOKUP(C507, 'customers'!$A$1:$A$1001, 'customers'!$C$1:$C$1001, , 0))</f>
        <v>wstearleye1@census.gov</v>
      </c>
      <c r="H507" s="2">
        <f>_xlfn.XLOOKUP(C507, 'customers'!$A$1:$A$1001, 'customers'!G506:G1506,,0)</f>
        <v>0</v>
      </c>
      <c r="I507" s="3" t="str">
        <f>_xlfn.XLOOKUP(D507, products!$A$1:$A$49, products!$B$1:$B$49, , 0)</f>
        <v>Lib</v>
      </c>
      <c r="J507" s="3" t="str">
        <f>_xlfn.XLOOKUP(D507, products!$A$1:$A$49, products!$C$1:$C$49,,0)</f>
        <v>M</v>
      </c>
      <c r="K507" s="6">
        <f>_xlfn.XLOOKUP(D507, products!$A$1:$A$49, products!$D$1:$D$49,,0)</f>
        <v>0.2</v>
      </c>
      <c r="L507" s="7">
        <f>_xlfn.XLOOKUP(D507, products!$A$1:$A$49, products!$E$1:$E$49,,0)</f>
        <v>4.3650000000000002</v>
      </c>
      <c r="M507" s="7">
        <f t="shared" si="21"/>
        <v>26.19</v>
      </c>
      <c r="N507" s="3" t="str">
        <f t="shared" si="22"/>
        <v>Liberica</v>
      </c>
      <c r="O507" s="3" t="str">
        <f t="shared" si="23"/>
        <v>Medium</v>
      </c>
    </row>
    <row r="508" spans="1:15" x14ac:dyDescent="0.3">
      <c r="A508" s="2" t="s">
        <v>3349</v>
      </c>
      <c r="B508" s="5">
        <v>44184</v>
      </c>
      <c r="C508" s="2" t="s">
        <v>3350</v>
      </c>
      <c r="D508" s="3" t="s">
        <v>6140</v>
      </c>
      <c r="E508" s="2">
        <v>2</v>
      </c>
      <c r="F508" s="2" t="str">
        <f>_xlfn.XLOOKUP(C508, 'customers'!$A$1:$A$1001, 'customers'!$B$1:$B$1001, ,0)</f>
        <v>Diane-marie Wincer</v>
      </c>
      <c r="G508" s="2" t="str">
        <f>IF(_xlfn.XLOOKUP(C508, 'customers'!$A$1:$A$1001, 'customers'!$C$1:$C$1001, , 0)=0, "", _xlfn.XLOOKUP(C508, 'customers'!$A$1:$A$1001, 'customers'!$C$1:$C$1001, , 0))</f>
        <v>dwincere2@marriott.com</v>
      </c>
      <c r="H508" s="2">
        <f>_xlfn.XLOOKUP(C508, 'customers'!$A$1:$A$1001, 'customers'!G507:G1507,,0)</f>
        <v>0</v>
      </c>
      <c r="I508" s="3" t="str">
        <f>_xlfn.XLOOKUP(D508, products!$A$1:$A$49, products!$B$1:$B$49, , 0)</f>
        <v>Ara</v>
      </c>
      <c r="J508" s="3" t="str">
        <f>_xlfn.XLOOKUP(D508, products!$A$1:$A$49, products!$C$1:$C$49,,0)</f>
        <v>L</v>
      </c>
      <c r="K508" s="6">
        <f>_xlfn.XLOOKUP(D508, products!$A$1:$A$49, products!$D$1:$D$49,,0)</f>
        <v>1</v>
      </c>
      <c r="L508" s="7">
        <f>_xlfn.XLOOKUP(D508, products!$A$1:$A$49, products!$E$1:$E$49,,0)</f>
        <v>12.95</v>
      </c>
      <c r="M508" s="7">
        <f t="shared" si="21"/>
        <v>25.9</v>
      </c>
      <c r="N508" s="3" t="str">
        <f t="shared" si="22"/>
        <v>Arabica</v>
      </c>
      <c r="O508" s="3" t="str">
        <f t="shared" si="23"/>
        <v>Lite</v>
      </c>
    </row>
    <row r="509" spans="1:15" x14ac:dyDescent="0.3">
      <c r="A509" s="2" t="s">
        <v>3355</v>
      </c>
      <c r="B509" s="5">
        <v>43516</v>
      </c>
      <c r="C509" s="2" t="s">
        <v>3356</v>
      </c>
      <c r="D509" s="3" t="s">
        <v>6182</v>
      </c>
      <c r="E509" s="2">
        <v>3</v>
      </c>
      <c r="F509" s="2" t="str">
        <f>_xlfn.XLOOKUP(C509, 'customers'!$A$1:$A$1001, 'customers'!$B$1:$B$1001, ,0)</f>
        <v>Perry Lyfield</v>
      </c>
      <c r="G509" s="2" t="str">
        <f>IF(_xlfn.XLOOKUP(C509, 'customers'!$A$1:$A$1001, 'customers'!$C$1:$C$1001, , 0)=0, "", _xlfn.XLOOKUP(C509, 'customers'!$A$1:$A$1001, 'customers'!$C$1:$C$1001, , 0))</f>
        <v>plyfielde3@baidu.com</v>
      </c>
      <c r="H509" s="2">
        <f>_xlfn.XLOOKUP(C509, 'customers'!$A$1:$A$1001, 'customers'!G508:G1508,,0)</f>
        <v>0</v>
      </c>
      <c r="I509" s="3" t="str">
        <f>_xlfn.XLOOKUP(D509, products!$A$1:$A$49, products!$B$1:$B$49, , 0)</f>
        <v>Ara</v>
      </c>
      <c r="J509" s="3" t="str">
        <f>_xlfn.XLOOKUP(D509, products!$A$1:$A$49, products!$C$1:$C$49,,0)</f>
        <v>L</v>
      </c>
      <c r="K509" s="6">
        <f>_xlfn.XLOOKUP(D509, products!$A$1:$A$49, products!$D$1:$D$49,,0)</f>
        <v>2.5</v>
      </c>
      <c r="L509" s="7">
        <f>_xlfn.XLOOKUP(D509, products!$A$1:$A$49, products!$E$1:$E$49,,0)</f>
        <v>29.784999999999997</v>
      </c>
      <c r="M509" s="7">
        <f t="shared" si="21"/>
        <v>89.35499999999999</v>
      </c>
      <c r="N509" s="3" t="str">
        <f t="shared" si="22"/>
        <v>Arabica</v>
      </c>
      <c r="O509" s="3" t="str">
        <f t="shared" si="23"/>
        <v>Lite</v>
      </c>
    </row>
    <row r="510" spans="1:15" x14ac:dyDescent="0.3">
      <c r="A510" s="2" t="s">
        <v>3361</v>
      </c>
      <c r="B510" s="5">
        <v>44210</v>
      </c>
      <c r="C510" s="2" t="s">
        <v>3362</v>
      </c>
      <c r="D510" s="3" t="s">
        <v>6169</v>
      </c>
      <c r="E510" s="2">
        <v>6</v>
      </c>
      <c r="F510" s="2" t="str">
        <f>_xlfn.XLOOKUP(C510, 'customers'!$A$1:$A$1001, 'customers'!$B$1:$B$1001, ,0)</f>
        <v>Heall Perris</v>
      </c>
      <c r="G510" s="2" t="str">
        <f>IF(_xlfn.XLOOKUP(C510, 'customers'!$A$1:$A$1001, 'customers'!$C$1:$C$1001, , 0)=0, "", _xlfn.XLOOKUP(C510, 'customers'!$A$1:$A$1001, 'customers'!$C$1:$C$1001, , 0))</f>
        <v>hperrise4@studiopress.com</v>
      </c>
      <c r="H510" s="2">
        <f>_xlfn.XLOOKUP(C510, 'customers'!$A$1:$A$1001, 'customers'!G509:G1509,,0)</f>
        <v>0</v>
      </c>
      <c r="I510" s="3" t="str">
        <f>_xlfn.XLOOKUP(D510, products!$A$1:$A$49, products!$B$1:$B$49, , 0)</f>
        <v>Lib</v>
      </c>
      <c r="J510" s="3" t="str">
        <f>_xlfn.XLOOKUP(D510, products!$A$1:$A$49, products!$C$1:$C$49,,0)</f>
        <v>D</v>
      </c>
      <c r="K510" s="6">
        <f>_xlfn.XLOOKUP(D510, products!$A$1:$A$49, products!$D$1:$D$49,,0)</f>
        <v>0.5</v>
      </c>
      <c r="L510" s="7">
        <f>_xlfn.XLOOKUP(D510, products!$A$1:$A$49, products!$E$1:$E$49,,0)</f>
        <v>7.77</v>
      </c>
      <c r="M510" s="7">
        <f t="shared" si="21"/>
        <v>46.62</v>
      </c>
      <c r="N510" s="3" t="str">
        <f t="shared" si="22"/>
        <v>Liberica</v>
      </c>
      <c r="O510" s="3" t="str">
        <f t="shared" si="23"/>
        <v>Dark</v>
      </c>
    </row>
    <row r="511" spans="1:15" x14ac:dyDescent="0.3">
      <c r="A511" s="2" t="s">
        <v>3367</v>
      </c>
      <c r="B511" s="5">
        <v>43785</v>
      </c>
      <c r="C511" s="2" t="s">
        <v>3368</v>
      </c>
      <c r="D511" s="3" t="s">
        <v>6147</v>
      </c>
      <c r="E511" s="2">
        <v>3</v>
      </c>
      <c r="F511" s="2" t="str">
        <f>_xlfn.XLOOKUP(C511, 'customers'!$A$1:$A$1001, 'customers'!$B$1:$B$1001, ,0)</f>
        <v>Marja Urion</v>
      </c>
      <c r="G511" s="2" t="str">
        <f>IF(_xlfn.XLOOKUP(C511, 'customers'!$A$1:$A$1001, 'customers'!$C$1:$C$1001, , 0)=0, "", _xlfn.XLOOKUP(C511, 'customers'!$A$1:$A$1001, 'customers'!$C$1:$C$1001, , 0))</f>
        <v>murione5@alexa.com</v>
      </c>
      <c r="H511" s="2">
        <f>_xlfn.XLOOKUP(C511, 'customers'!$A$1:$A$1001, 'customers'!G510:G1510,,0)</f>
        <v>0</v>
      </c>
      <c r="I511" s="3" t="str">
        <f>_xlfn.XLOOKUP(D511, products!$A$1:$A$49, products!$B$1:$B$49, , 0)</f>
        <v>Ara</v>
      </c>
      <c r="J511" s="3" t="str">
        <f>_xlfn.XLOOKUP(D511, products!$A$1:$A$49, products!$C$1:$C$49,,0)</f>
        <v>D</v>
      </c>
      <c r="K511" s="6">
        <f>_xlfn.XLOOKUP(D511, products!$A$1:$A$49, products!$D$1:$D$49,,0)</f>
        <v>1</v>
      </c>
      <c r="L511" s="7">
        <f>_xlfn.XLOOKUP(D511, products!$A$1:$A$49, products!$E$1:$E$49,,0)</f>
        <v>9.9499999999999993</v>
      </c>
      <c r="M511" s="7">
        <f t="shared" si="21"/>
        <v>29.849999999999998</v>
      </c>
      <c r="N511" s="3" t="str">
        <f t="shared" si="22"/>
        <v>Arabica</v>
      </c>
      <c r="O511" s="3" t="str">
        <f t="shared" si="23"/>
        <v>Dark</v>
      </c>
    </row>
    <row r="512" spans="1:15" x14ac:dyDescent="0.3">
      <c r="A512" s="2" t="s">
        <v>3373</v>
      </c>
      <c r="B512" s="5">
        <v>43803</v>
      </c>
      <c r="C512" s="2" t="s">
        <v>3374</v>
      </c>
      <c r="D512" s="3" t="s">
        <v>6178</v>
      </c>
      <c r="E512" s="2">
        <v>3</v>
      </c>
      <c r="F512" s="2" t="str">
        <f>_xlfn.XLOOKUP(C512, 'customers'!$A$1:$A$1001, 'customers'!$B$1:$B$1001, ,0)</f>
        <v>Camellia Kid</v>
      </c>
      <c r="G512" s="2" t="str">
        <f>IF(_xlfn.XLOOKUP(C512, 'customers'!$A$1:$A$1001, 'customers'!$C$1:$C$1001, , 0)=0, "", _xlfn.XLOOKUP(C512, 'customers'!$A$1:$A$1001, 'customers'!$C$1:$C$1001, , 0))</f>
        <v>ckide6@narod.ru</v>
      </c>
      <c r="H512" s="2">
        <f>_xlfn.XLOOKUP(C512, 'customers'!$A$1:$A$1001, 'customers'!G511:G1511,,0)</f>
        <v>0</v>
      </c>
      <c r="I512" s="3" t="str">
        <f>_xlfn.XLOOKUP(D512, products!$A$1:$A$49, products!$B$1:$B$49, , 0)</f>
        <v>Rob</v>
      </c>
      <c r="J512" s="3" t="str">
        <f>_xlfn.XLOOKUP(D512, products!$A$1:$A$49, products!$C$1:$C$49,,0)</f>
        <v>L</v>
      </c>
      <c r="K512" s="6">
        <f>_xlfn.XLOOKUP(D512, products!$A$1:$A$49, products!$D$1:$D$49,,0)</f>
        <v>0.2</v>
      </c>
      <c r="L512" s="7">
        <f>_xlfn.XLOOKUP(D512, products!$A$1:$A$49, products!$E$1:$E$49,,0)</f>
        <v>3.5849999999999995</v>
      </c>
      <c r="M512" s="7">
        <f t="shared" si="21"/>
        <v>10.754999999999999</v>
      </c>
      <c r="N512" s="3" t="str">
        <f t="shared" si="22"/>
        <v>Robusta</v>
      </c>
      <c r="O512" s="3" t="str">
        <f t="shared" si="23"/>
        <v>Lite</v>
      </c>
    </row>
    <row r="513" spans="1:15" x14ac:dyDescent="0.3">
      <c r="A513" s="2" t="s">
        <v>3379</v>
      </c>
      <c r="B513" s="5">
        <v>44043</v>
      </c>
      <c r="C513" s="2" t="s">
        <v>3380</v>
      </c>
      <c r="D513" s="3" t="s">
        <v>6152</v>
      </c>
      <c r="E513" s="2">
        <v>4</v>
      </c>
      <c r="F513" s="2" t="str">
        <f>_xlfn.XLOOKUP(C513, 'customers'!$A$1:$A$1001, 'customers'!$B$1:$B$1001, ,0)</f>
        <v>Carolann Beine</v>
      </c>
      <c r="G513" s="2" t="str">
        <f>IF(_xlfn.XLOOKUP(C513, 'customers'!$A$1:$A$1001, 'customers'!$C$1:$C$1001, , 0)=0, "", _xlfn.XLOOKUP(C513, 'customers'!$A$1:$A$1001, 'customers'!$C$1:$C$1001, , 0))</f>
        <v>cbeinee7@xinhuanet.com</v>
      </c>
      <c r="H513" s="2">
        <f>_xlfn.XLOOKUP(C513, 'customers'!$A$1:$A$1001, 'customers'!G512:G1512,,0)</f>
        <v>0</v>
      </c>
      <c r="I513" s="3" t="str">
        <f>_xlfn.XLOOKUP(D513, products!$A$1:$A$49, products!$B$1:$B$49, , 0)</f>
        <v>Ara</v>
      </c>
      <c r="J513" s="3" t="str">
        <f>_xlfn.XLOOKUP(D513, products!$A$1:$A$49, products!$C$1:$C$49,,0)</f>
        <v>M</v>
      </c>
      <c r="K513" s="6">
        <f>_xlfn.XLOOKUP(D513, products!$A$1:$A$49, products!$D$1:$D$49,,0)</f>
        <v>0.2</v>
      </c>
      <c r="L513" s="7">
        <f>_xlfn.XLOOKUP(D513, products!$A$1:$A$49, products!$E$1:$E$49,,0)</f>
        <v>3.375</v>
      </c>
      <c r="M513" s="7">
        <f t="shared" si="21"/>
        <v>13.5</v>
      </c>
      <c r="N513" s="3" t="str">
        <f t="shared" si="22"/>
        <v>Arabica</v>
      </c>
      <c r="O513" s="3" t="str">
        <f t="shared" si="23"/>
        <v>Medium</v>
      </c>
    </row>
    <row r="514" spans="1:15" x14ac:dyDescent="0.3">
      <c r="A514" s="2" t="s">
        <v>3385</v>
      </c>
      <c r="B514" s="5">
        <v>43535</v>
      </c>
      <c r="C514" s="2" t="s">
        <v>3386</v>
      </c>
      <c r="D514" s="3" t="s">
        <v>6170</v>
      </c>
      <c r="E514" s="2">
        <v>3</v>
      </c>
      <c r="F514" s="2" t="str">
        <f>_xlfn.XLOOKUP(C514, 'customers'!$A$1:$A$1001, 'customers'!$B$1:$B$1001, ,0)</f>
        <v>Celia Bakeup</v>
      </c>
      <c r="G514" s="2" t="str">
        <f>IF(_xlfn.XLOOKUP(C514, 'customers'!$A$1:$A$1001, 'customers'!$C$1:$C$1001, , 0)=0, "", _xlfn.XLOOKUP(C514, 'customers'!$A$1:$A$1001, 'customers'!$C$1:$C$1001, , 0))</f>
        <v>cbakeupe8@globo.com</v>
      </c>
      <c r="H514" s="2">
        <f>_xlfn.XLOOKUP(C514, 'customers'!$A$1:$A$1001, 'customers'!G513:G1513,,0)</f>
        <v>0</v>
      </c>
      <c r="I514" s="3" t="str">
        <f>_xlfn.XLOOKUP(D514, products!$A$1:$A$49, products!$B$1:$B$49, , 0)</f>
        <v>Lib</v>
      </c>
      <c r="J514" s="3" t="str">
        <f>_xlfn.XLOOKUP(D514, products!$A$1:$A$49, products!$C$1:$C$49,,0)</f>
        <v>L</v>
      </c>
      <c r="K514" s="6">
        <f>_xlfn.XLOOKUP(D514, products!$A$1:$A$49, products!$D$1:$D$49,,0)</f>
        <v>1</v>
      </c>
      <c r="L514" s="7">
        <f>_xlfn.XLOOKUP(D514, products!$A$1:$A$49, products!$E$1:$E$49,,0)</f>
        <v>15.85</v>
      </c>
      <c r="M514" s="7">
        <f t="shared" si="21"/>
        <v>47.55</v>
      </c>
      <c r="N514" s="3" t="str">
        <f t="shared" si="22"/>
        <v>Liberica</v>
      </c>
      <c r="O514" s="3" t="str">
        <f t="shared" si="23"/>
        <v>Lite</v>
      </c>
    </row>
    <row r="515" spans="1:15" x14ac:dyDescent="0.3">
      <c r="A515" s="2" t="s">
        <v>3391</v>
      </c>
      <c r="B515" s="5">
        <v>44691</v>
      </c>
      <c r="C515" s="2" t="s">
        <v>3392</v>
      </c>
      <c r="D515" s="3" t="s">
        <v>6170</v>
      </c>
      <c r="E515" s="2">
        <v>5</v>
      </c>
      <c r="F515" s="2" t="str">
        <f>_xlfn.XLOOKUP(C515, 'customers'!$A$1:$A$1001, 'customers'!$B$1:$B$1001, ,0)</f>
        <v>Nataniel Helkin</v>
      </c>
      <c r="G515" s="2" t="str">
        <f>IF(_xlfn.XLOOKUP(C515, 'customers'!$A$1:$A$1001, 'customers'!$C$1:$C$1001, , 0)=0, "", _xlfn.XLOOKUP(C515, 'customers'!$A$1:$A$1001, 'customers'!$C$1:$C$1001, , 0))</f>
        <v>nhelkine9@example.com</v>
      </c>
      <c r="H515" s="2">
        <f>_xlfn.XLOOKUP(C515, 'customers'!$A$1:$A$1001, 'customers'!G514:G1514,,0)</f>
        <v>0</v>
      </c>
      <c r="I515" s="3" t="str">
        <f>_xlfn.XLOOKUP(D515, products!$A$1:$A$49, products!$B$1:$B$49, , 0)</f>
        <v>Lib</v>
      </c>
      <c r="J515" s="3" t="str">
        <f>_xlfn.XLOOKUP(D515, products!$A$1:$A$49, products!$C$1:$C$49,,0)</f>
        <v>L</v>
      </c>
      <c r="K515" s="6">
        <f>_xlfn.XLOOKUP(D515, products!$A$1:$A$49, products!$D$1:$D$49,,0)</f>
        <v>1</v>
      </c>
      <c r="L515" s="7">
        <f>_xlfn.XLOOKUP(D515, products!$A$1:$A$49, products!$E$1:$E$49,,0)</f>
        <v>15.85</v>
      </c>
      <c r="M515" s="7">
        <f t="shared" ref="M515:M578" si="24">L515*E515</f>
        <v>79.25</v>
      </c>
      <c r="N515" s="3" t="str">
        <f t="shared" ref="N515:N578" si="25">IF(I515="Rob","Robusta",IF(I515="Exc","Excelsa",IF(I515="Lib","Liberica",IF(I515="Ara","Arabica",""))))</f>
        <v>Liberica</v>
      </c>
      <c r="O515" s="3" t="str">
        <f t="shared" ref="O515:O578" si="26">IF(J515="M", "Medium", IF(J515="L","Lite",IF(J515="D","Dark")))</f>
        <v>Lite</v>
      </c>
    </row>
    <row r="516" spans="1:15" x14ac:dyDescent="0.3">
      <c r="A516" s="2" t="s">
        <v>3396</v>
      </c>
      <c r="B516" s="5">
        <v>44555</v>
      </c>
      <c r="C516" s="2" t="s">
        <v>3397</v>
      </c>
      <c r="D516" s="3" t="s">
        <v>6159</v>
      </c>
      <c r="E516" s="2">
        <v>6</v>
      </c>
      <c r="F516" s="2" t="str">
        <f>_xlfn.XLOOKUP(C516, 'customers'!$A$1:$A$1001, 'customers'!$B$1:$B$1001, ,0)</f>
        <v>Pippo Witherington</v>
      </c>
      <c r="G516" s="2" t="str">
        <f>IF(_xlfn.XLOOKUP(C516, 'customers'!$A$1:$A$1001, 'customers'!$C$1:$C$1001, , 0)=0, "", _xlfn.XLOOKUP(C516, 'customers'!$A$1:$A$1001, 'customers'!$C$1:$C$1001, , 0))</f>
        <v>pwitheringtonea@networkadvertising.org</v>
      </c>
      <c r="H516" s="2">
        <f>_xlfn.XLOOKUP(C516, 'customers'!$A$1:$A$1001, 'customers'!G515:G1515,,0)</f>
        <v>0</v>
      </c>
      <c r="I516" s="3" t="str">
        <f>_xlfn.XLOOKUP(D516, products!$A$1:$A$49, products!$B$1:$B$49, , 0)</f>
        <v>Lib</v>
      </c>
      <c r="J516" s="3" t="str">
        <f>_xlfn.XLOOKUP(D516, products!$A$1:$A$49, products!$C$1:$C$49,,0)</f>
        <v>M</v>
      </c>
      <c r="K516" s="6">
        <f>_xlfn.XLOOKUP(D516, products!$A$1:$A$49, products!$D$1:$D$49,,0)</f>
        <v>0.2</v>
      </c>
      <c r="L516" s="7">
        <f>_xlfn.XLOOKUP(D516, products!$A$1:$A$49, products!$E$1:$E$49,,0)</f>
        <v>4.3650000000000002</v>
      </c>
      <c r="M516" s="7">
        <f t="shared" si="24"/>
        <v>26.19</v>
      </c>
      <c r="N516" s="3" t="str">
        <f t="shared" si="25"/>
        <v>Liberica</v>
      </c>
      <c r="O516" s="3" t="str">
        <f t="shared" si="26"/>
        <v>Medium</v>
      </c>
    </row>
    <row r="517" spans="1:15" x14ac:dyDescent="0.3">
      <c r="A517" s="2" t="s">
        <v>3402</v>
      </c>
      <c r="B517" s="5">
        <v>44673</v>
      </c>
      <c r="C517" s="2" t="s">
        <v>3403</v>
      </c>
      <c r="D517" s="3" t="s">
        <v>6173</v>
      </c>
      <c r="E517" s="2">
        <v>3</v>
      </c>
      <c r="F517" s="2" t="str">
        <f>_xlfn.XLOOKUP(C517, 'customers'!$A$1:$A$1001, 'customers'!$B$1:$B$1001, ,0)</f>
        <v>Tildie Tilzey</v>
      </c>
      <c r="G517" s="2" t="str">
        <f>IF(_xlfn.XLOOKUP(C517, 'customers'!$A$1:$A$1001, 'customers'!$C$1:$C$1001, , 0)=0, "", _xlfn.XLOOKUP(C517, 'customers'!$A$1:$A$1001, 'customers'!$C$1:$C$1001, , 0))</f>
        <v>ttilzeyeb@hostgator.com</v>
      </c>
      <c r="H517" s="2">
        <f>_xlfn.XLOOKUP(C517, 'customers'!$A$1:$A$1001, 'customers'!G516:G1516,,0)</f>
        <v>0</v>
      </c>
      <c r="I517" s="3" t="str">
        <f>_xlfn.XLOOKUP(D517, products!$A$1:$A$49, products!$B$1:$B$49, , 0)</f>
        <v>Rob</v>
      </c>
      <c r="J517" s="3" t="str">
        <f>_xlfn.XLOOKUP(D517, products!$A$1:$A$49, products!$C$1:$C$49,,0)</f>
        <v>L</v>
      </c>
      <c r="K517" s="6">
        <f>_xlfn.XLOOKUP(D517, products!$A$1:$A$49, products!$D$1:$D$49,,0)</f>
        <v>0.5</v>
      </c>
      <c r="L517" s="7">
        <f>_xlfn.XLOOKUP(D517, products!$A$1:$A$49, products!$E$1:$E$49,,0)</f>
        <v>7.169999999999999</v>
      </c>
      <c r="M517" s="7">
        <f t="shared" si="24"/>
        <v>21.509999999999998</v>
      </c>
      <c r="N517" s="3" t="str">
        <f t="shared" si="25"/>
        <v>Robusta</v>
      </c>
      <c r="O517" s="3" t="str">
        <f t="shared" si="26"/>
        <v>Lite</v>
      </c>
    </row>
    <row r="518" spans="1:15" x14ac:dyDescent="0.3">
      <c r="A518" s="2" t="s">
        <v>3408</v>
      </c>
      <c r="B518" s="5">
        <v>44723</v>
      </c>
      <c r="C518" s="2" t="s">
        <v>3409</v>
      </c>
      <c r="D518" s="3" t="s">
        <v>6149</v>
      </c>
      <c r="E518" s="2">
        <v>5</v>
      </c>
      <c r="F518" s="2" t="str">
        <f>_xlfn.XLOOKUP(C518, 'customers'!$A$1:$A$1001, 'customers'!$B$1:$B$1001, ,0)</f>
        <v>Cindra Burling</v>
      </c>
      <c r="G518" s="2" t="str">
        <f>IF(_xlfn.XLOOKUP(C518, 'customers'!$A$1:$A$1001, 'customers'!$C$1:$C$1001, , 0)=0, "", _xlfn.XLOOKUP(C518, 'customers'!$A$1:$A$1001, 'customers'!$C$1:$C$1001, , 0))</f>
        <v/>
      </c>
      <c r="H518" s="2">
        <f>_xlfn.XLOOKUP(C518, 'customers'!$A$1:$A$1001, 'customers'!G517:G1517,,0)</f>
        <v>0</v>
      </c>
      <c r="I518" s="3" t="str">
        <f>_xlfn.XLOOKUP(D518, products!$A$1:$A$49, products!$B$1:$B$49, , 0)</f>
        <v>Rob</v>
      </c>
      <c r="J518" s="3" t="str">
        <f>_xlfn.XLOOKUP(D518, products!$A$1:$A$49, products!$C$1:$C$49,,0)</f>
        <v>D</v>
      </c>
      <c r="K518" s="6">
        <f>_xlfn.XLOOKUP(D518, products!$A$1:$A$49, products!$D$1:$D$49,,0)</f>
        <v>2.5</v>
      </c>
      <c r="L518" s="7">
        <f>_xlfn.XLOOKUP(D518, products!$A$1:$A$49, products!$E$1:$E$49,,0)</f>
        <v>20.584999999999997</v>
      </c>
      <c r="M518" s="7">
        <f t="shared" si="24"/>
        <v>102.92499999999998</v>
      </c>
      <c r="N518" s="3" t="str">
        <f t="shared" si="25"/>
        <v>Robusta</v>
      </c>
      <c r="O518" s="3" t="str">
        <f t="shared" si="26"/>
        <v>Dark</v>
      </c>
    </row>
    <row r="519" spans="1:15" x14ac:dyDescent="0.3">
      <c r="A519" s="2" t="s">
        <v>3413</v>
      </c>
      <c r="B519" s="5">
        <v>44678</v>
      </c>
      <c r="C519" s="2" t="s">
        <v>3414</v>
      </c>
      <c r="D519" s="3" t="s">
        <v>6150</v>
      </c>
      <c r="E519" s="2">
        <v>2</v>
      </c>
      <c r="F519" s="2" t="str">
        <f>_xlfn.XLOOKUP(C519, 'customers'!$A$1:$A$1001, 'customers'!$B$1:$B$1001, ,0)</f>
        <v>Channa Belamy</v>
      </c>
      <c r="G519" s="2" t="str">
        <f>IF(_xlfn.XLOOKUP(C519, 'customers'!$A$1:$A$1001, 'customers'!$C$1:$C$1001, , 0)=0, "", _xlfn.XLOOKUP(C519, 'customers'!$A$1:$A$1001, 'customers'!$C$1:$C$1001, , 0))</f>
        <v/>
      </c>
      <c r="H519" s="2">
        <f>_xlfn.XLOOKUP(C519, 'customers'!$A$1:$A$1001, 'customers'!G518:G1518,,0)</f>
        <v>0</v>
      </c>
      <c r="I519" s="3" t="str">
        <f>_xlfn.XLOOKUP(D519, products!$A$1:$A$49, products!$B$1:$B$49, , 0)</f>
        <v>Lib</v>
      </c>
      <c r="J519" s="3" t="str">
        <f>_xlfn.XLOOKUP(D519, products!$A$1:$A$49, products!$C$1:$C$49,,0)</f>
        <v>D</v>
      </c>
      <c r="K519" s="6">
        <f>_xlfn.XLOOKUP(D519, products!$A$1:$A$49, products!$D$1:$D$49,,0)</f>
        <v>0.2</v>
      </c>
      <c r="L519" s="7">
        <f>_xlfn.XLOOKUP(D519, products!$A$1:$A$49, products!$E$1:$E$49,,0)</f>
        <v>3.8849999999999998</v>
      </c>
      <c r="M519" s="7">
        <f t="shared" si="24"/>
        <v>7.77</v>
      </c>
      <c r="N519" s="3" t="str">
        <f t="shared" si="25"/>
        <v>Liberica</v>
      </c>
      <c r="O519" s="3" t="str">
        <f t="shared" si="26"/>
        <v>Dark</v>
      </c>
    </row>
    <row r="520" spans="1:15" x14ac:dyDescent="0.3">
      <c r="A520" s="2" t="s">
        <v>3418</v>
      </c>
      <c r="B520" s="5">
        <v>44194</v>
      </c>
      <c r="C520" s="2" t="s">
        <v>3419</v>
      </c>
      <c r="D520" s="3" t="s">
        <v>6185</v>
      </c>
      <c r="E520" s="2">
        <v>5</v>
      </c>
      <c r="F520" s="2" t="str">
        <f>_xlfn.XLOOKUP(C520, 'customers'!$A$1:$A$1001, 'customers'!$B$1:$B$1001, ,0)</f>
        <v>Karl Imorts</v>
      </c>
      <c r="G520" s="2" t="str">
        <f>IF(_xlfn.XLOOKUP(C520, 'customers'!$A$1:$A$1001, 'customers'!$C$1:$C$1001, , 0)=0, "", _xlfn.XLOOKUP(C520, 'customers'!$A$1:$A$1001, 'customers'!$C$1:$C$1001, , 0))</f>
        <v>kimortsee@alexa.com</v>
      </c>
      <c r="H520" s="2">
        <f>_xlfn.XLOOKUP(C520, 'customers'!$A$1:$A$1001, 'customers'!G519:G1519,,0)</f>
        <v>0</v>
      </c>
      <c r="I520" s="3" t="str">
        <f>_xlfn.XLOOKUP(D520, products!$A$1:$A$49, products!$B$1:$B$49, , 0)</f>
        <v>Exc</v>
      </c>
      <c r="J520" s="3" t="str">
        <f>_xlfn.XLOOKUP(D520, products!$A$1:$A$49, products!$C$1:$C$49,,0)</f>
        <v>D</v>
      </c>
      <c r="K520" s="6">
        <f>_xlfn.XLOOKUP(D520, products!$A$1:$A$49, products!$D$1:$D$49,,0)</f>
        <v>2.5</v>
      </c>
      <c r="L520" s="7">
        <f>_xlfn.XLOOKUP(D520, products!$A$1:$A$49, products!$E$1:$E$49,,0)</f>
        <v>27.945</v>
      </c>
      <c r="M520" s="7">
        <f t="shared" si="24"/>
        <v>139.72499999999999</v>
      </c>
      <c r="N520" s="3" t="str">
        <f t="shared" si="25"/>
        <v>Excelsa</v>
      </c>
      <c r="O520" s="3" t="str">
        <f t="shared" si="26"/>
        <v>Dark</v>
      </c>
    </row>
    <row r="521" spans="1:15" x14ac:dyDescent="0.3">
      <c r="A521" s="2" t="s">
        <v>3424</v>
      </c>
      <c r="B521" s="5">
        <v>44026</v>
      </c>
      <c r="C521" s="2" t="s">
        <v>3368</v>
      </c>
      <c r="D521" s="3" t="s">
        <v>6158</v>
      </c>
      <c r="E521" s="2">
        <v>2</v>
      </c>
      <c r="F521" s="2" t="str">
        <f>_xlfn.XLOOKUP(C521, 'customers'!$A$1:$A$1001, 'customers'!$B$1:$B$1001, ,0)</f>
        <v>Marja Urion</v>
      </c>
      <c r="G521" s="2" t="str">
        <f>IF(_xlfn.XLOOKUP(C521, 'customers'!$A$1:$A$1001, 'customers'!$C$1:$C$1001, , 0)=0, "", _xlfn.XLOOKUP(C521, 'customers'!$A$1:$A$1001, 'customers'!$C$1:$C$1001, , 0))</f>
        <v>murione5@alexa.com</v>
      </c>
      <c r="H521" s="2">
        <f>_xlfn.XLOOKUP(C521, 'customers'!$A$1:$A$1001, 'customers'!G520:G1520,,0)</f>
        <v>0</v>
      </c>
      <c r="I521" s="3" t="str">
        <f>_xlfn.XLOOKUP(D521, products!$A$1:$A$49, products!$B$1:$B$49, , 0)</f>
        <v>Ara</v>
      </c>
      <c r="J521" s="3" t="str">
        <f>_xlfn.XLOOKUP(D521, products!$A$1:$A$49, products!$C$1:$C$49,,0)</f>
        <v>D</v>
      </c>
      <c r="K521" s="6">
        <f>_xlfn.XLOOKUP(D521, products!$A$1:$A$49, products!$D$1:$D$49,,0)</f>
        <v>0.5</v>
      </c>
      <c r="L521" s="7">
        <f>_xlfn.XLOOKUP(D521, products!$A$1:$A$49, products!$E$1:$E$49,,0)</f>
        <v>5.97</v>
      </c>
      <c r="M521" s="7">
        <f t="shared" si="24"/>
        <v>11.94</v>
      </c>
      <c r="N521" s="3" t="str">
        <f t="shared" si="25"/>
        <v>Arabica</v>
      </c>
      <c r="O521" s="3" t="str">
        <f t="shared" si="26"/>
        <v>Dark</v>
      </c>
    </row>
    <row r="522" spans="1:15" x14ac:dyDescent="0.3">
      <c r="A522" s="2" t="s">
        <v>3430</v>
      </c>
      <c r="B522" s="5">
        <v>44446</v>
      </c>
      <c r="C522" s="2" t="s">
        <v>3431</v>
      </c>
      <c r="D522" s="3" t="s">
        <v>6150</v>
      </c>
      <c r="E522" s="2">
        <v>1</v>
      </c>
      <c r="F522" s="2" t="str">
        <f>_xlfn.XLOOKUP(C522, 'customers'!$A$1:$A$1001, 'customers'!$B$1:$B$1001, ,0)</f>
        <v>Mag Armistead</v>
      </c>
      <c r="G522" s="2" t="str">
        <f>IF(_xlfn.XLOOKUP(C522, 'customers'!$A$1:$A$1001, 'customers'!$C$1:$C$1001, , 0)=0, "", _xlfn.XLOOKUP(C522, 'customers'!$A$1:$A$1001, 'customers'!$C$1:$C$1001, , 0))</f>
        <v>marmisteadeg@blogtalkradio.com</v>
      </c>
      <c r="H522" s="2">
        <f>_xlfn.XLOOKUP(C522, 'customers'!$A$1:$A$1001, 'customers'!G521:G1521,,0)</f>
        <v>0</v>
      </c>
      <c r="I522" s="3" t="str">
        <f>_xlfn.XLOOKUP(D522, products!$A$1:$A$49, products!$B$1:$B$49, , 0)</f>
        <v>Lib</v>
      </c>
      <c r="J522" s="3" t="str">
        <f>_xlfn.XLOOKUP(D522, products!$A$1:$A$49, products!$C$1:$C$49,,0)</f>
        <v>D</v>
      </c>
      <c r="K522" s="6">
        <f>_xlfn.XLOOKUP(D522, products!$A$1:$A$49, products!$D$1:$D$49,,0)</f>
        <v>0.2</v>
      </c>
      <c r="L522" s="7">
        <f>_xlfn.XLOOKUP(D522, products!$A$1:$A$49, products!$E$1:$E$49,,0)</f>
        <v>3.8849999999999998</v>
      </c>
      <c r="M522" s="7">
        <f t="shared" si="24"/>
        <v>3.8849999999999998</v>
      </c>
      <c r="N522" s="3" t="str">
        <f t="shared" si="25"/>
        <v>Liberica</v>
      </c>
      <c r="O522" s="3" t="str">
        <f t="shared" si="26"/>
        <v>Dark</v>
      </c>
    </row>
    <row r="523" spans="1:15" x14ac:dyDescent="0.3">
      <c r="A523" s="2" t="s">
        <v>3430</v>
      </c>
      <c r="B523" s="5">
        <v>44446</v>
      </c>
      <c r="C523" s="2" t="s">
        <v>3431</v>
      </c>
      <c r="D523" s="3" t="s">
        <v>6138</v>
      </c>
      <c r="E523" s="2">
        <v>4</v>
      </c>
      <c r="F523" s="2" t="str">
        <f>_xlfn.XLOOKUP(C523, 'customers'!$A$1:$A$1001, 'customers'!$B$1:$B$1001, ,0)</f>
        <v>Mag Armistead</v>
      </c>
      <c r="G523" s="2" t="str">
        <f>IF(_xlfn.XLOOKUP(C523, 'customers'!$A$1:$A$1001, 'customers'!$C$1:$C$1001, , 0)=0, "", _xlfn.XLOOKUP(C523, 'customers'!$A$1:$A$1001, 'customers'!$C$1:$C$1001, , 0))</f>
        <v>marmisteadeg@blogtalkradio.com</v>
      </c>
      <c r="H523" s="2">
        <f>_xlfn.XLOOKUP(C523, 'customers'!$A$1:$A$1001, 'customers'!G522:G1522,,0)</f>
        <v>0</v>
      </c>
      <c r="I523" s="3" t="str">
        <f>_xlfn.XLOOKUP(D523, products!$A$1:$A$49, products!$B$1:$B$49, , 0)</f>
        <v>Rob</v>
      </c>
      <c r="J523" s="3" t="str">
        <f>_xlfn.XLOOKUP(D523, products!$A$1:$A$49, products!$C$1:$C$49,,0)</f>
        <v>M</v>
      </c>
      <c r="K523" s="6">
        <f>_xlfn.XLOOKUP(D523, products!$A$1:$A$49, products!$D$1:$D$49,,0)</f>
        <v>1</v>
      </c>
      <c r="L523" s="7">
        <f>_xlfn.XLOOKUP(D523, products!$A$1:$A$49, products!$E$1:$E$49,,0)</f>
        <v>9.9499999999999993</v>
      </c>
      <c r="M523" s="7">
        <f t="shared" si="24"/>
        <v>39.799999999999997</v>
      </c>
      <c r="N523" s="3" t="str">
        <f t="shared" si="25"/>
        <v>Robusta</v>
      </c>
      <c r="O523" s="3" t="str">
        <f t="shared" si="26"/>
        <v>Medium</v>
      </c>
    </row>
    <row r="524" spans="1:15" x14ac:dyDescent="0.3">
      <c r="A524" s="2" t="s">
        <v>3441</v>
      </c>
      <c r="B524" s="5">
        <v>43625</v>
      </c>
      <c r="C524" s="2" t="s">
        <v>3442</v>
      </c>
      <c r="D524" s="3" t="s">
        <v>6146</v>
      </c>
      <c r="E524" s="2">
        <v>5</v>
      </c>
      <c r="F524" s="2" t="str">
        <f>_xlfn.XLOOKUP(C524, 'customers'!$A$1:$A$1001, 'customers'!$B$1:$B$1001, ,0)</f>
        <v>Vasili Upstone</v>
      </c>
      <c r="G524" s="2" t="str">
        <f>IF(_xlfn.XLOOKUP(C524, 'customers'!$A$1:$A$1001, 'customers'!$C$1:$C$1001, , 0)=0, "", _xlfn.XLOOKUP(C524, 'customers'!$A$1:$A$1001, 'customers'!$C$1:$C$1001, , 0))</f>
        <v>vupstoneei@google.pl</v>
      </c>
      <c r="H524" s="2">
        <f>_xlfn.XLOOKUP(C524, 'customers'!$A$1:$A$1001, 'customers'!G523:G1523,,0)</f>
        <v>0</v>
      </c>
      <c r="I524" s="3" t="str">
        <f>_xlfn.XLOOKUP(D524, products!$A$1:$A$49, products!$B$1:$B$49, , 0)</f>
        <v>Rob</v>
      </c>
      <c r="J524" s="3" t="str">
        <f>_xlfn.XLOOKUP(D524, products!$A$1:$A$49, products!$C$1:$C$49,,0)</f>
        <v>M</v>
      </c>
      <c r="K524" s="6">
        <f>_xlfn.XLOOKUP(D524, products!$A$1:$A$49, products!$D$1:$D$49,,0)</f>
        <v>0.5</v>
      </c>
      <c r="L524" s="7">
        <f>_xlfn.XLOOKUP(D524, products!$A$1:$A$49, products!$E$1:$E$49,,0)</f>
        <v>5.97</v>
      </c>
      <c r="M524" s="7">
        <f t="shared" si="24"/>
        <v>29.849999999999998</v>
      </c>
      <c r="N524" s="3" t="str">
        <f t="shared" si="25"/>
        <v>Robusta</v>
      </c>
      <c r="O524" s="3" t="str">
        <f t="shared" si="26"/>
        <v>Medium</v>
      </c>
    </row>
    <row r="525" spans="1:15" x14ac:dyDescent="0.3">
      <c r="A525" s="2" t="s">
        <v>3447</v>
      </c>
      <c r="B525" s="5">
        <v>44129</v>
      </c>
      <c r="C525" s="2" t="s">
        <v>3448</v>
      </c>
      <c r="D525" s="3" t="s">
        <v>6165</v>
      </c>
      <c r="E525" s="2">
        <v>1</v>
      </c>
      <c r="F525" s="2" t="str">
        <f>_xlfn.XLOOKUP(C525, 'customers'!$A$1:$A$1001, 'customers'!$B$1:$B$1001, ,0)</f>
        <v>Berty Beelby</v>
      </c>
      <c r="G525" s="2" t="str">
        <f>IF(_xlfn.XLOOKUP(C525, 'customers'!$A$1:$A$1001, 'customers'!$C$1:$C$1001, , 0)=0, "", _xlfn.XLOOKUP(C525, 'customers'!$A$1:$A$1001, 'customers'!$C$1:$C$1001, , 0))</f>
        <v>bbeelbyej@rediff.com</v>
      </c>
      <c r="H525" s="2">
        <f>_xlfn.XLOOKUP(C525, 'customers'!$A$1:$A$1001, 'customers'!G524:G1524,,0)</f>
        <v>0</v>
      </c>
      <c r="I525" s="3" t="str">
        <f>_xlfn.XLOOKUP(D525, products!$A$1:$A$49, products!$B$1:$B$49, , 0)</f>
        <v>Lib</v>
      </c>
      <c r="J525" s="3" t="str">
        <f>_xlfn.XLOOKUP(D525, products!$A$1:$A$49, products!$C$1:$C$49,,0)</f>
        <v>D</v>
      </c>
      <c r="K525" s="6">
        <f>_xlfn.XLOOKUP(D525, products!$A$1:$A$49, products!$D$1:$D$49,,0)</f>
        <v>2.5</v>
      </c>
      <c r="L525" s="7">
        <f>_xlfn.XLOOKUP(D525, products!$A$1:$A$49, products!$E$1:$E$49,,0)</f>
        <v>29.784999999999997</v>
      </c>
      <c r="M525" s="7">
        <f t="shared" si="24"/>
        <v>29.784999999999997</v>
      </c>
      <c r="N525" s="3" t="str">
        <f t="shared" si="25"/>
        <v>Liberica</v>
      </c>
      <c r="O525" s="3" t="str">
        <f t="shared" si="26"/>
        <v>Dark</v>
      </c>
    </row>
    <row r="526" spans="1:15" x14ac:dyDescent="0.3">
      <c r="A526" s="2" t="s">
        <v>3453</v>
      </c>
      <c r="B526" s="5">
        <v>44255</v>
      </c>
      <c r="C526" s="2" t="s">
        <v>3454</v>
      </c>
      <c r="D526" s="3" t="s">
        <v>6164</v>
      </c>
      <c r="E526" s="2">
        <v>2</v>
      </c>
      <c r="F526" s="2" t="str">
        <f>_xlfn.XLOOKUP(C526, 'customers'!$A$1:$A$1001, 'customers'!$B$1:$B$1001, ,0)</f>
        <v>Erny Stenyng</v>
      </c>
      <c r="G526" s="2" t="str">
        <f>IF(_xlfn.XLOOKUP(C526, 'customers'!$A$1:$A$1001, 'customers'!$C$1:$C$1001, , 0)=0, "", _xlfn.XLOOKUP(C526, 'customers'!$A$1:$A$1001, 'customers'!$C$1:$C$1001, , 0))</f>
        <v/>
      </c>
      <c r="H526" s="2">
        <f>_xlfn.XLOOKUP(C526, 'customers'!$A$1:$A$1001, 'customers'!G525:G1525,,0)</f>
        <v>0</v>
      </c>
      <c r="I526" s="3" t="str">
        <f>_xlfn.XLOOKUP(D526, products!$A$1:$A$49, products!$B$1:$B$49, , 0)</f>
        <v>Lib</v>
      </c>
      <c r="J526" s="3" t="str">
        <f>_xlfn.XLOOKUP(D526, products!$A$1:$A$49, products!$C$1:$C$49,,0)</f>
        <v>L</v>
      </c>
      <c r="K526" s="6">
        <f>_xlfn.XLOOKUP(D526, products!$A$1:$A$49, products!$D$1:$D$49,,0)</f>
        <v>2.5</v>
      </c>
      <c r="L526" s="7">
        <f>_xlfn.XLOOKUP(D526, products!$A$1:$A$49, products!$E$1:$E$49,,0)</f>
        <v>36.454999999999998</v>
      </c>
      <c r="M526" s="7">
        <f t="shared" si="24"/>
        <v>72.91</v>
      </c>
      <c r="N526" s="3" t="str">
        <f t="shared" si="25"/>
        <v>Liberica</v>
      </c>
      <c r="O526" s="3" t="str">
        <f t="shared" si="26"/>
        <v>Lite</v>
      </c>
    </row>
    <row r="527" spans="1:15" x14ac:dyDescent="0.3">
      <c r="A527" s="2" t="s">
        <v>3458</v>
      </c>
      <c r="B527" s="5">
        <v>44038</v>
      </c>
      <c r="C527" s="2" t="s">
        <v>3459</v>
      </c>
      <c r="D527" s="3" t="s">
        <v>6163</v>
      </c>
      <c r="E527" s="2">
        <v>5</v>
      </c>
      <c r="F527" s="2" t="str">
        <f>_xlfn.XLOOKUP(C527, 'customers'!$A$1:$A$1001, 'customers'!$B$1:$B$1001, ,0)</f>
        <v>Edin Yantsurev</v>
      </c>
      <c r="G527" s="2" t="str">
        <f>IF(_xlfn.XLOOKUP(C527, 'customers'!$A$1:$A$1001, 'customers'!$C$1:$C$1001, , 0)=0, "", _xlfn.XLOOKUP(C527, 'customers'!$A$1:$A$1001, 'customers'!$C$1:$C$1001, , 0))</f>
        <v/>
      </c>
      <c r="H527" s="2">
        <f>_xlfn.XLOOKUP(C527, 'customers'!$A$1:$A$1001, 'customers'!G526:G1526,,0)</f>
        <v>0</v>
      </c>
      <c r="I527" s="3" t="str">
        <f>_xlfn.XLOOKUP(D527, products!$A$1:$A$49, products!$B$1:$B$49, , 0)</f>
        <v>Rob</v>
      </c>
      <c r="J527" s="3" t="str">
        <f>_xlfn.XLOOKUP(D527, products!$A$1:$A$49, products!$C$1:$C$49,,0)</f>
        <v>D</v>
      </c>
      <c r="K527" s="6">
        <f>_xlfn.XLOOKUP(D527, products!$A$1:$A$49, products!$D$1:$D$49,,0)</f>
        <v>0.2</v>
      </c>
      <c r="L527" s="7">
        <f>_xlfn.XLOOKUP(D527, products!$A$1:$A$49, products!$E$1:$E$49,,0)</f>
        <v>2.6849999999999996</v>
      </c>
      <c r="M527" s="7">
        <f t="shared" si="24"/>
        <v>13.424999999999997</v>
      </c>
      <c r="N527" s="3" t="str">
        <f t="shared" si="25"/>
        <v>Robusta</v>
      </c>
      <c r="O527" s="3" t="str">
        <f t="shared" si="26"/>
        <v>Dark</v>
      </c>
    </row>
    <row r="528" spans="1:15" x14ac:dyDescent="0.3">
      <c r="A528" s="2" t="s">
        <v>3463</v>
      </c>
      <c r="B528" s="5">
        <v>44717</v>
      </c>
      <c r="C528" s="2" t="s">
        <v>3464</v>
      </c>
      <c r="D528" s="3" t="s">
        <v>6166</v>
      </c>
      <c r="E528" s="2">
        <v>4</v>
      </c>
      <c r="F528" s="2" t="str">
        <f>_xlfn.XLOOKUP(C528, 'customers'!$A$1:$A$1001, 'customers'!$B$1:$B$1001, ,0)</f>
        <v>Webb Speechly</v>
      </c>
      <c r="G528" s="2" t="str">
        <f>IF(_xlfn.XLOOKUP(C528, 'customers'!$A$1:$A$1001, 'customers'!$C$1:$C$1001, , 0)=0, "", _xlfn.XLOOKUP(C528, 'customers'!$A$1:$A$1001, 'customers'!$C$1:$C$1001, , 0))</f>
        <v>wspeechlyem@amazon.com</v>
      </c>
      <c r="H528" s="2">
        <f>_xlfn.XLOOKUP(C528, 'customers'!$A$1:$A$1001, 'customers'!G527:G1527,,0)</f>
        <v>0</v>
      </c>
      <c r="I528" s="3" t="str">
        <f>_xlfn.XLOOKUP(D528, products!$A$1:$A$49, products!$B$1:$B$49, , 0)</f>
        <v>Exc</v>
      </c>
      <c r="J528" s="3" t="str">
        <f>_xlfn.XLOOKUP(D528, products!$A$1:$A$49, products!$C$1:$C$49,,0)</f>
        <v>M</v>
      </c>
      <c r="K528" s="6">
        <f>_xlfn.XLOOKUP(D528, products!$A$1:$A$49, products!$D$1:$D$49,,0)</f>
        <v>2.5</v>
      </c>
      <c r="L528" s="7">
        <f>_xlfn.XLOOKUP(D528, products!$A$1:$A$49, products!$E$1:$E$49,,0)</f>
        <v>31.624999999999996</v>
      </c>
      <c r="M528" s="7">
        <f t="shared" si="24"/>
        <v>126.49999999999999</v>
      </c>
      <c r="N528" s="3" t="str">
        <f t="shared" si="25"/>
        <v>Excelsa</v>
      </c>
      <c r="O528" s="3" t="str">
        <f t="shared" si="26"/>
        <v>Medium</v>
      </c>
    </row>
    <row r="529" spans="1:15" x14ac:dyDescent="0.3">
      <c r="A529" s="2" t="s">
        <v>3469</v>
      </c>
      <c r="B529" s="5">
        <v>43517</v>
      </c>
      <c r="C529" s="2" t="s">
        <v>3470</v>
      </c>
      <c r="D529" s="3" t="s">
        <v>6139</v>
      </c>
      <c r="E529" s="2">
        <v>5</v>
      </c>
      <c r="F529" s="2" t="str">
        <f>_xlfn.XLOOKUP(C529, 'customers'!$A$1:$A$1001, 'customers'!$B$1:$B$1001, ,0)</f>
        <v>Irvine Phillpot</v>
      </c>
      <c r="G529" s="2" t="str">
        <f>IF(_xlfn.XLOOKUP(C529, 'customers'!$A$1:$A$1001, 'customers'!$C$1:$C$1001, , 0)=0, "", _xlfn.XLOOKUP(C529, 'customers'!$A$1:$A$1001, 'customers'!$C$1:$C$1001, , 0))</f>
        <v>iphillpoten@buzzfeed.com</v>
      </c>
      <c r="H529" s="2">
        <f>_xlfn.XLOOKUP(C529, 'customers'!$A$1:$A$1001, 'customers'!G528:G1528,,0)</f>
        <v>0</v>
      </c>
      <c r="I529" s="3" t="str">
        <f>_xlfn.XLOOKUP(D529, products!$A$1:$A$49, products!$B$1:$B$49, , 0)</f>
        <v>Exc</v>
      </c>
      <c r="J529" s="3" t="str">
        <f>_xlfn.XLOOKUP(D529, products!$A$1:$A$49, products!$C$1:$C$49,,0)</f>
        <v>M</v>
      </c>
      <c r="K529" s="6">
        <f>_xlfn.XLOOKUP(D529, products!$A$1:$A$49, products!$D$1:$D$49,,0)</f>
        <v>0.5</v>
      </c>
      <c r="L529" s="7">
        <f>_xlfn.XLOOKUP(D529, products!$A$1:$A$49, products!$E$1:$E$49,,0)</f>
        <v>8.25</v>
      </c>
      <c r="M529" s="7">
        <f t="shared" si="24"/>
        <v>41.25</v>
      </c>
      <c r="N529" s="3" t="str">
        <f t="shared" si="25"/>
        <v>Excelsa</v>
      </c>
      <c r="O529" s="3" t="str">
        <f t="shared" si="26"/>
        <v>Medium</v>
      </c>
    </row>
    <row r="530" spans="1:15" x14ac:dyDescent="0.3">
      <c r="A530" s="2" t="s">
        <v>3475</v>
      </c>
      <c r="B530" s="5">
        <v>43926</v>
      </c>
      <c r="C530" s="2" t="s">
        <v>3476</v>
      </c>
      <c r="D530" s="3" t="s">
        <v>6176</v>
      </c>
      <c r="E530" s="2">
        <v>6</v>
      </c>
      <c r="F530" s="2" t="str">
        <f>_xlfn.XLOOKUP(C530, 'customers'!$A$1:$A$1001, 'customers'!$B$1:$B$1001, ,0)</f>
        <v>Lem Pennacci</v>
      </c>
      <c r="G530" s="2" t="str">
        <f>IF(_xlfn.XLOOKUP(C530, 'customers'!$A$1:$A$1001, 'customers'!$C$1:$C$1001, , 0)=0, "", _xlfn.XLOOKUP(C530, 'customers'!$A$1:$A$1001, 'customers'!$C$1:$C$1001, , 0))</f>
        <v>lpennaccieo@statcounter.com</v>
      </c>
      <c r="H530" s="2">
        <f>_xlfn.XLOOKUP(C530, 'customers'!$A$1:$A$1001, 'customers'!G529:G1529,,0)</f>
        <v>0</v>
      </c>
      <c r="I530" s="3" t="str">
        <f>_xlfn.XLOOKUP(D530, products!$A$1:$A$49, products!$B$1:$B$49, , 0)</f>
        <v>Exc</v>
      </c>
      <c r="J530" s="3" t="str">
        <f>_xlfn.XLOOKUP(D530, products!$A$1:$A$49, products!$C$1:$C$49,,0)</f>
        <v>L</v>
      </c>
      <c r="K530" s="6">
        <f>_xlfn.XLOOKUP(D530, products!$A$1:$A$49, products!$D$1:$D$49,,0)</f>
        <v>0.5</v>
      </c>
      <c r="L530" s="7">
        <f>_xlfn.XLOOKUP(D530, products!$A$1:$A$49, products!$E$1:$E$49,,0)</f>
        <v>8.91</v>
      </c>
      <c r="M530" s="7">
        <f t="shared" si="24"/>
        <v>53.46</v>
      </c>
      <c r="N530" s="3" t="str">
        <f t="shared" si="25"/>
        <v>Excelsa</v>
      </c>
      <c r="O530" s="3" t="str">
        <f t="shared" si="26"/>
        <v>Lite</v>
      </c>
    </row>
    <row r="531" spans="1:15" x14ac:dyDescent="0.3">
      <c r="A531" s="2" t="s">
        <v>3481</v>
      </c>
      <c r="B531" s="5">
        <v>43475</v>
      </c>
      <c r="C531" s="2" t="s">
        <v>3482</v>
      </c>
      <c r="D531" s="3" t="s">
        <v>6138</v>
      </c>
      <c r="E531" s="2">
        <v>6</v>
      </c>
      <c r="F531" s="2" t="str">
        <f>_xlfn.XLOOKUP(C531, 'customers'!$A$1:$A$1001, 'customers'!$B$1:$B$1001, ,0)</f>
        <v>Starr Arpin</v>
      </c>
      <c r="G531" s="2" t="str">
        <f>IF(_xlfn.XLOOKUP(C531, 'customers'!$A$1:$A$1001, 'customers'!$C$1:$C$1001, , 0)=0, "", _xlfn.XLOOKUP(C531, 'customers'!$A$1:$A$1001, 'customers'!$C$1:$C$1001, , 0))</f>
        <v>sarpinep@moonfruit.com</v>
      </c>
      <c r="H531" s="2">
        <f>_xlfn.XLOOKUP(C531, 'customers'!$A$1:$A$1001, 'customers'!G530:G1530,,0)</f>
        <v>0</v>
      </c>
      <c r="I531" s="3" t="str">
        <f>_xlfn.XLOOKUP(D531, products!$A$1:$A$49, products!$B$1:$B$49, , 0)</f>
        <v>Rob</v>
      </c>
      <c r="J531" s="3" t="str">
        <f>_xlfn.XLOOKUP(D531, products!$A$1:$A$49, products!$C$1:$C$49,,0)</f>
        <v>M</v>
      </c>
      <c r="K531" s="6">
        <f>_xlfn.XLOOKUP(D531, products!$A$1:$A$49, products!$D$1:$D$49,,0)</f>
        <v>1</v>
      </c>
      <c r="L531" s="7">
        <f>_xlfn.XLOOKUP(D531, products!$A$1:$A$49, products!$E$1:$E$49,,0)</f>
        <v>9.9499999999999993</v>
      </c>
      <c r="M531" s="7">
        <f t="shared" si="24"/>
        <v>59.699999999999996</v>
      </c>
      <c r="N531" s="3" t="str">
        <f t="shared" si="25"/>
        <v>Robusta</v>
      </c>
      <c r="O531" s="3" t="str">
        <f t="shared" si="26"/>
        <v>Medium</v>
      </c>
    </row>
    <row r="532" spans="1:15" x14ac:dyDescent="0.3">
      <c r="A532" s="2" t="s">
        <v>3487</v>
      </c>
      <c r="B532" s="5">
        <v>44663</v>
      </c>
      <c r="C532" s="2" t="s">
        <v>3488</v>
      </c>
      <c r="D532" s="3" t="s">
        <v>6138</v>
      </c>
      <c r="E532" s="2">
        <v>6</v>
      </c>
      <c r="F532" s="2" t="str">
        <f>_xlfn.XLOOKUP(C532, 'customers'!$A$1:$A$1001, 'customers'!$B$1:$B$1001, ,0)</f>
        <v>Donny Fries</v>
      </c>
      <c r="G532" s="2" t="str">
        <f>IF(_xlfn.XLOOKUP(C532, 'customers'!$A$1:$A$1001, 'customers'!$C$1:$C$1001, , 0)=0, "", _xlfn.XLOOKUP(C532, 'customers'!$A$1:$A$1001, 'customers'!$C$1:$C$1001, , 0))</f>
        <v>dfrieseq@cargocollective.com</v>
      </c>
      <c r="H532" s="2">
        <f>_xlfn.XLOOKUP(C532, 'customers'!$A$1:$A$1001, 'customers'!G531:G1531,,0)</f>
        <v>0</v>
      </c>
      <c r="I532" s="3" t="str">
        <f>_xlfn.XLOOKUP(D532, products!$A$1:$A$49, products!$B$1:$B$49, , 0)</f>
        <v>Rob</v>
      </c>
      <c r="J532" s="3" t="str">
        <f>_xlfn.XLOOKUP(D532, products!$A$1:$A$49, products!$C$1:$C$49,,0)</f>
        <v>M</v>
      </c>
      <c r="K532" s="6">
        <f>_xlfn.XLOOKUP(D532, products!$A$1:$A$49, products!$D$1:$D$49,,0)</f>
        <v>1</v>
      </c>
      <c r="L532" s="7">
        <f>_xlfn.XLOOKUP(D532, products!$A$1:$A$49, products!$E$1:$E$49,,0)</f>
        <v>9.9499999999999993</v>
      </c>
      <c r="M532" s="7">
        <f t="shared" si="24"/>
        <v>59.699999999999996</v>
      </c>
      <c r="N532" s="3" t="str">
        <f t="shared" si="25"/>
        <v>Robusta</v>
      </c>
      <c r="O532" s="3" t="str">
        <f t="shared" si="26"/>
        <v>Medium</v>
      </c>
    </row>
    <row r="533" spans="1:15" x14ac:dyDescent="0.3">
      <c r="A533" s="2" t="s">
        <v>3493</v>
      </c>
      <c r="B533" s="5">
        <v>44591</v>
      </c>
      <c r="C533" s="2" t="s">
        <v>3494</v>
      </c>
      <c r="D533" s="3" t="s">
        <v>6177</v>
      </c>
      <c r="E533" s="2">
        <v>5</v>
      </c>
      <c r="F533" s="2" t="str">
        <f>_xlfn.XLOOKUP(C533, 'customers'!$A$1:$A$1001, 'customers'!$B$1:$B$1001, ,0)</f>
        <v>Rana Sharer</v>
      </c>
      <c r="G533" s="2" t="str">
        <f>IF(_xlfn.XLOOKUP(C533, 'customers'!$A$1:$A$1001, 'customers'!$C$1:$C$1001, , 0)=0, "", _xlfn.XLOOKUP(C533, 'customers'!$A$1:$A$1001, 'customers'!$C$1:$C$1001, , 0))</f>
        <v>rsharerer@flavors.me</v>
      </c>
      <c r="H533" s="2">
        <f>_xlfn.XLOOKUP(C533, 'customers'!$A$1:$A$1001, 'customers'!G532:G1532,,0)</f>
        <v>0</v>
      </c>
      <c r="I533" s="3" t="str">
        <f>_xlfn.XLOOKUP(D533, products!$A$1:$A$49, products!$B$1:$B$49, , 0)</f>
        <v>Rob</v>
      </c>
      <c r="J533" s="3" t="str">
        <f>_xlfn.XLOOKUP(D533, products!$A$1:$A$49, products!$C$1:$C$49,,0)</f>
        <v>D</v>
      </c>
      <c r="K533" s="6">
        <f>_xlfn.XLOOKUP(D533, products!$A$1:$A$49, products!$D$1:$D$49,,0)</f>
        <v>1</v>
      </c>
      <c r="L533" s="7">
        <f>_xlfn.XLOOKUP(D533, products!$A$1:$A$49, products!$E$1:$E$49,,0)</f>
        <v>8.9499999999999993</v>
      </c>
      <c r="M533" s="7">
        <f t="shared" si="24"/>
        <v>44.75</v>
      </c>
      <c r="N533" s="3" t="str">
        <f t="shared" si="25"/>
        <v>Robusta</v>
      </c>
      <c r="O533" s="3" t="str">
        <f t="shared" si="26"/>
        <v>Dark</v>
      </c>
    </row>
    <row r="534" spans="1:15" x14ac:dyDescent="0.3">
      <c r="A534" s="2" t="s">
        <v>3499</v>
      </c>
      <c r="B534" s="5">
        <v>44330</v>
      </c>
      <c r="C534" s="2" t="s">
        <v>3500</v>
      </c>
      <c r="D534" s="3" t="s">
        <v>6139</v>
      </c>
      <c r="E534" s="2">
        <v>2</v>
      </c>
      <c r="F534" s="2" t="str">
        <f>_xlfn.XLOOKUP(C534, 'customers'!$A$1:$A$1001, 'customers'!$B$1:$B$1001, ,0)</f>
        <v>Nannie Naseby</v>
      </c>
      <c r="G534" s="2" t="str">
        <f>IF(_xlfn.XLOOKUP(C534, 'customers'!$A$1:$A$1001, 'customers'!$C$1:$C$1001, , 0)=0, "", _xlfn.XLOOKUP(C534, 'customers'!$A$1:$A$1001, 'customers'!$C$1:$C$1001, , 0))</f>
        <v>nnasebyes@umich.edu</v>
      </c>
      <c r="H534" s="2">
        <f>_xlfn.XLOOKUP(C534, 'customers'!$A$1:$A$1001, 'customers'!G533:G1533,,0)</f>
        <v>0</v>
      </c>
      <c r="I534" s="3" t="str">
        <f>_xlfn.XLOOKUP(D534, products!$A$1:$A$49, products!$B$1:$B$49, , 0)</f>
        <v>Exc</v>
      </c>
      <c r="J534" s="3" t="str">
        <f>_xlfn.XLOOKUP(D534, products!$A$1:$A$49, products!$C$1:$C$49,,0)</f>
        <v>M</v>
      </c>
      <c r="K534" s="6">
        <f>_xlfn.XLOOKUP(D534, products!$A$1:$A$49, products!$D$1:$D$49,,0)</f>
        <v>0.5</v>
      </c>
      <c r="L534" s="7">
        <f>_xlfn.XLOOKUP(D534, products!$A$1:$A$49, products!$E$1:$E$49,,0)</f>
        <v>8.25</v>
      </c>
      <c r="M534" s="7">
        <f t="shared" si="24"/>
        <v>16.5</v>
      </c>
      <c r="N534" s="3" t="str">
        <f t="shared" si="25"/>
        <v>Excelsa</v>
      </c>
      <c r="O534" s="3" t="str">
        <f t="shared" si="26"/>
        <v>Medium</v>
      </c>
    </row>
    <row r="535" spans="1:15" x14ac:dyDescent="0.3">
      <c r="A535" s="2" t="s">
        <v>3505</v>
      </c>
      <c r="B535" s="5">
        <v>44724</v>
      </c>
      <c r="C535" s="2" t="s">
        <v>3506</v>
      </c>
      <c r="D535" s="3" t="s">
        <v>6172</v>
      </c>
      <c r="E535" s="2">
        <v>4</v>
      </c>
      <c r="F535" s="2" t="str">
        <f>_xlfn.XLOOKUP(C535, 'customers'!$A$1:$A$1001, 'customers'!$B$1:$B$1001, ,0)</f>
        <v>Rea Offell</v>
      </c>
      <c r="G535" s="2" t="str">
        <f>IF(_xlfn.XLOOKUP(C535, 'customers'!$A$1:$A$1001, 'customers'!$C$1:$C$1001, , 0)=0, "", _xlfn.XLOOKUP(C535, 'customers'!$A$1:$A$1001, 'customers'!$C$1:$C$1001, , 0))</f>
        <v/>
      </c>
      <c r="H535" s="2">
        <f>_xlfn.XLOOKUP(C535, 'customers'!$A$1:$A$1001, 'customers'!G534:G1534,,0)</f>
        <v>0</v>
      </c>
      <c r="I535" s="3" t="str">
        <f>_xlfn.XLOOKUP(D535, products!$A$1:$A$49, products!$B$1:$B$49, , 0)</f>
        <v>Rob</v>
      </c>
      <c r="J535" s="3" t="str">
        <f>_xlfn.XLOOKUP(D535, products!$A$1:$A$49, products!$C$1:$C$49,,0)</f>
        <v>D</v>
      </c>
      <c r="K535" s="6">
        <f>_xlfn.XLOOKUP(D535, products!$A$1:$A$49, products!$D$1:$D$49,,0)</f>
        <v>0.5</v>
      </c>
      <c r="L535" s="7">
        <f>_xlfn.XLOOKUP(D535, products!$A$1:$A$49, products!$E$1:$E$49,,0)</f>
        <v>5.3699999999999992</v>
      </c>
      <c r="M535" s="7">
        <f t="shared" si="24"/>
        <v>21.479999999999997</v>
      </c>
      <c r="N535" s="3" t="str">
        <f t="shared" si="25"/>
        <v>Robusta</v>
      </c>
      <c r="O535" s="3" t="str">
        <f t="shared" si="26"/>
        <v>Dark</v>
      </c>
    </row>
    <row r="536" spans="1:15" x14ac:dyDescent="0.3">
      <c r="A536" s="2" t="s">
        <v>3510</v>
      </c>
      <c r="B536" s="5">
        <v>44563</v>
      </c>
      <c r="C536" s="2" t="s">
        <v>3511</v>
      </c>
      <c r="D536" s="3" t="s">
        <v>6151</v>
      </c>
      <c r="E536" s="2">
        <v>2</v>
      </c>
      <c r="F536" s="2" t="str">
        <f>_xlfn.XLOOKUP(C536, 'customers'!$A$1:$A$1001, 'customers'!$B$1:$B$1001, ,0)</f>
        <v>Kris O'Cullen</v>
      </c>
      <c r="G536" s="2" t="str">
        <f>IF(_xlfn.XLOOKUP(C536, 'customers'!$A$1:$A$1001, 'customers'!$C$1:$C$1001, , 0)=0, "", _xlfn.XLOOKUP(C536, 'customers'!$A$1:$A$1001, 'customers'!$C$1:$C$1001, , 0))</f>
        <v>koculleneu@ca.gov</v>
      </c>
      <c r="H536" s="2">
        <f>_xlfn.XLOOKUP(C536, 'customers'!$A$1:$A$1001, 'customers'!G535:G1535,,0)</f>
        <v>0</v>
      </c>
      <c r="I536" s="3" t="str">
        <f>_xlfn.XLOOKUP(D536, products!$A$1:$A$49, products!$B$1:$B$49, , 0)</f>
        <v>Rob</v>
      </c>
      <c r="J536" s="3" t="str">
        <f>_xlfn.XLOOKUP(D536, products!$A$1:$A$49, products!$C$1:$C$49,,0)</f>
        <v>M</v>
      </c>
      <c r="K536" s="6">
        <f>_xlfn.XLOOKUP(D536, products!$A$1:$A$49, products!$D$1:$D$49,,0)</f>
        <v>2.5</v>
      </c>
      <c r="L536" s="7">
        <f>_xlfn.XLOOKUP(D536, products!$A$1:$A$49, products!$E$1:$E$49,,0)</f>
        <v>22.884999999999998</v>
      </c>
      <c r="M536" s="7">
        <f t="shared" si="24"/>
        <v>45.769999999999996</v>
      </c>
      <c r="N536" s="3" t="str">
        <f t="shared" si="25"/>
        <v>Robusta</v>
      </c>
      <c r="O536" s="3" t="str">
        <f t="shared" si="26"/>
        <v>Medium</v>
      </c>
    </row>
    <row r="537" spans="1:15" x14ac:dyDescent="0.3">
      <c r="A537" s="2" t="s">
        <v>3516</v>
      </c>
      <c r="B537" s="5">
        <v>44585</v>
      </c>
      <c r="C537" s="2" t="s">
        <v>3517</v>
      </c>
      <c r="D537" s="3" t="s">
        <v>6145</v>
      </c>
      <c r="E537" s="2">
        <v>2</v>
      </c>
      <c r="F537" s="2" t="str">
        <f>_xlfn.XLOOKUP(C537, 'customers'!$A$1:$A$1001, 'customers'!$B$1:$B$1001, ,0)</f>
        <v>Timoteo Glisane</v>
      </c>
      <c r="G537" s="2" t="str">
        <f>IF(_xlfn.XLOOKUP(C537, 'customers'!$A$1:$A$1001, 'customers'!$C$1:$C$1001, , 0)=0, "", _xlfn.XLOOKUP(C537, 'customers'!$A$1:$A$1001, 'customers'!$C$1:$C$1001, , 0))</f>
        <v/>
      </c>
      <c r="H537" s="2">
        <f>_xlfn.XLOOKUP(C537, 'customers'!$A$1:$A$1001, 'customers'!G536:G1536,,0)</f>
        <v>0</v>
      </c>
      <c r="I537" s="3" t="str">
        <f>_xlfn.XLOOKUP(D537, products!$A$1:$A$49, products!$B$1:$B$49, , 0)</f>
        <v>Lib</v>
      </c>
      <c r="J537" s="3" t="str">
        <f>_xlfn.XLOOKUP(D537, products!$A$1:$A$49, products!$C$1:$C$49,,0)</f>
        <v>L</v>
      </c>
      <c r="K537" s="6">
        <f>_xlfn.XLOOKUP(D537, products!$A$1:$A$49, products!$D$1:$D$49,,0)</f>
        <v>0.2</v>
      </c>
      <c r="L537" s="7">
        <f>_xlfn.XLOOKUP(D537, products!$A$1:$A$49, products!$E$1:$E$49,,0)</f>
        <v>4.7549999999999999</v>
      </c>
      <c r="M537" s="7">
        <f t="shared" si="24"/>
        <v>9.51</v>
      </c>
      <c r="N537" s="3" t="str">
        <f t="shared" si="25"/>
        <v>Liberica</v>
      </c>
      <c r="O537" s="3" t="str">
        <f t="shared" si="26"/>
        <v>Lite</v>
      </c>
    </row>
    <row r="538" spans="1:15" x14ac:dyDescent="0.3">
      <c r="A538" s="2" t="s">
        <v>3521</v>
      </c>
      <c r="B538" s="5">
        <v>43544</v>
      </c>
      <c r="C538" s="2" t="s">
        <v>3368</v>
      </c>
      <c r="D538" s="3" t="s">
        <v>6163</v>
      </c>
      <c r="E538" s="2">
        <v>3</v>
      </c>
      <c r="F538" s="2" t="str">
        <f>_xlfn.XLOOKUP(C538, 'customers'!$A$1:$A$1001, 'customers'!$B$1:$B$1001, ,0)</f>
        <v>Marja Urion</v>
      </c>
      <c r="G538" s="2" t="str">
        <f>IF(_xlfn.XLOOKUP(C538, 'customers'!$A$1:$A$1001, 'customers'!$C$1:$C$1001, , 0)=0, "", _xlfn.XLOOKUP(C538, 'customers'!$A$1:$A$1001, 'customers'!$C$1:$C$1001, , 0))</f>
        <v>murione5@alexa.com</v>
      </c>
      <c r="H538" s="2">
        <f>_xlfn.XLOOKUP(C538, 'customers'!$A$1:$A$1001, 'customers'!G537:G1537,,0)</f>
        <v>0</v>
      </c>
      <c r="I538" s="3" t="str">
        <f>_xlfn.XLOOKUP(D538, products!$A$1:$A$49, products!$B$1:$B$49, , 0)</f>
        <v>Rob</v>
      </c>
      <c r="J538" s="3" t="str">
        <f>_xlfn.XLOOKUP(D538, products!$A$1:$A$49, products!$C$1:$C$49,,0)</f>
        <v>D</v>
      </c>
      <c r="K538" s="6">
        <f>_xlfn.XLOOKUP(D538, products!$A$1:$A$49, products!$D$1:$D$49,,0)</f>
        <v>0.2</v>
      </c>
      <c r="L538" s="7">
        <f>_xlfn.XLOOKUP(D538, products!$A$1:$A$49, products!$E$1:$E$49,,0)</f>
        <v>2.6849999999999996</v>
      </c>
      <c r="M538" s="7">
        <f t="shared" si="24"/>
        <v>8.0549999999999997</v>
      </c>
      <c r="N538" s="3" t="str">
        <f t="shared" si="25"/>
        <v>Robusta</v>
      </c>
      <c r="O538" s="3" t="str">
        <f t="shared" si="26"/>
        <v>Dark</v>
      </c>
    </row>
    <row r="539" spans="1:15" x14ac:dyDescent="0.3">
      <c r="A539" s="2" t="s">
        <v>3527</v>
      </c>
      <c r="B539" s="5">
        <v>44156</v>
      </c>
      <c r="C539" s="2" t="s">
        <v>3528</v>
      </c>
      <c r="D539" s="3" t="s">
        <v>6185</v>
      </c>
      <c r="E539" s="2">
        <v>4</v>
      </c>
      <c r="F539" s="2" t="str">
        <f>_xlfn.XLOOKUP(C539, 'customers'!$A$1:$A$1001, 'customers'!$B$1:$B$1001, ,0)</f>
        <v>Hildegarde Brangan</v>
      </c>
      <c r="G539" s="2" t="str">
        <f>IF(_xlfn.XLOOKUP(C539, 'customers'!$A$1:$A$1001, 'customers'!$C$1:$C$1001, , 0)=0, "", _xlfn.XLOOKUP(C539, 'customers'!$A$1:$A$1001, 'customers'!$C$1:$C$1001, , 0))</f>
        <v>hbranganex@woothemes.com</v>
      </c>
      <c r="H539" s="2">
        <f>_xlfn.XLOOKUP(C539, 'customers'!$A$1:$A$1001, 'customers'!G538:G1538,,0)</f>
        <v>0</v>
      </c>
      <c r="I539" s="3" t="str">
        <f>_xlfn.XLOOKUP(D539, products!$A$1:$A$49, products!$B$1:$B$49, , 0)</f>
        <v>Exc</v>
      </c>
      <c r="J539" s="3" t="str">
        <f>_xlfn.XLOOKUP(D539, products!$A$1:$A$49, products!$C$1:$C$49,,0)</f>
        <v>D</v>
      </c>
      <c r="K539" s="6">
        <f>_xlfn.XLOOKUP(D539, products!$A$1:$A$49, products!$D$1:$D$49,,0)</f>
        <v>2.5</v>
      </c>
      <c r="L539" s="7">
        <f>_xlfn.XLOOKUP(D539, products!$A$1:$A$49, products!$E$1:$E$49,,0)</f>
        <v>27.945</v>
      </c>
      <c r="M539" s="7">
        <f t="shared" si="24"/>
        <v>111.78</v>
      </c>
      <c r="N539" s="3" t="str">
        <f t="shared" si="25"/>
        <v>Excelsa</v>
      </c>
      <c r="O539" s="3" t="str">
        <f t="shared" si="26"/>
        <v>Dark</v>
      </c>
    </row>
    <row r="540" spans="1:15" x14ac:dyDescent="0.3">
      <c r="A540" s="2" t="s">
        <v>3532</v>
      </c>
      <c r="B540" s="5">
        <v>44482</v>
      </c>
      <c r="C540" s="2" t="s">
        <v>3533</v>
      </c>
      <c r="D540" s="3" t="s">
        <v>6163</v>
      </c>
      <c r="E540" s="2">
        <v>4</v>
      </c>
      <c r="F540" s="2" t="str">
        <f>_xlfn.XLOOKUP(C540, 'customers'!$A$1:$A$1001, 'customers'!$B$1:$B$1001, ,0)</f>
        <v>Amii Gallyon</v>
      </c>
      <c r="G540" s="2" t="str">
        <f>IF(_xlfn.XLOOKUP(C540, 'customers'!$A$1:$A$1001, 'customers'!$C$1:$C$1001, , 0)=0, "", _xlfn.XLOOKUP(C540, 'customers'!$A$1:$A$1001, 'customers'!$C$1:$C$1001, , 0))</f>
        <v>agallyoney@engadget.com</v>
      </c>
      <c r="H540" s="2">
        <f>_xlfn.XLOOKUP(C540, 'customers'!$A$1:$A$1001, 'customers'!G539:G1539,,0)</f>
        <v>0</v>
      </c>
      <c r="I540" s="3" t="str">
        <f>_xlfn.XLOOKUP(D540, products!$A$1:$A$49, products!$B$1:$B$49, , 0)</f>
        <v>Rob</v>
      </c>
      <c r="J540" s="3" t="str">
        <f>_xlfn.XLOOKUP(D540, products!$A$1:$A$49, products!$C$1:$C$49,,0)</f>
        <v>D</v>
      </c>
      <c r="K540" s="6">
        <f>_xlfn.XLOOKUP(D540, products!$A$1:$A$49, products!$D$1:$D$49,,0)</f>
        <v>0.2</v>
      </c>
      <c r="L540" s="7">
        <f>_xlfn.XLOOKUP(D540, products!$A$1:$A$49, products!$E$1:$E$49,,0)</f>
        <v>2.6849999999999996</v>
      </c>
      <c r="M540" s="7">
        <f t="shared" si="24"/>
        <v>10.739999999999998</v>
      </c>
      <c r="N540" s="3" t="str">
        <f t="shared" si="25"/>
        <v>Robusta</v>
      </c>
      <c r="O540" s="3" t="str">
        <f t="shared" si="26"/>
        <v>Dark</v>
      </c>
    </row>
    <row r="541" spans="1:15" x14ac:dyDescent="0.3">
      <c r="A541" s="2" t="s">
        <v>3537</v>
      </c>
      <c r="B541" s="5">
        <v>44488</v>
      </c>
      <c r="C541" s="2" t="s">
        <v>3538</v>
      </c>
      <c r="D541" s="3" t="s">
        <v>6172</v>
      </c>
      <c r="E541" s="2">
        <v>5</v>
      </c>
      <c r="F541" s="2" t="str">
        <f>_xlfn.XLOOKUP(C541, 'customers'!$A$1:$A$1001, 'customers'!$B$1:$B$1001, ,0)</f>
        <v>Birgit Domange</v>
      </c>
      <c r="G541" s="2" t="str">
        <f>IF(_xlfn.XLOOKUP(C541, 'customers'!$A$1:$A$1001, 'customers'!$C$1:$C$1001, , 0)=0, "", _xlfn.XLOOKUP(C541, 'customers'!$A$1:$A$1001, 'customers'!$C$1:$C$1001, , 0))</f>
        <v>bdomangeez@yahoo.co.jp</v>
      </c>
      <c r="H541" s="2">
        <f>_xlfn.XLOOKUP(C541, 'customers'!$A$1:$A$1001, 'customers'!G540:G1540,,0)</f>
        <v>0</v>
      </c>
      <c r="I541" s="3" t="str">
        <f>_xlfn.XLOOKUP(D541, products!$A$1:$A$49, products!$B$1:$B$49, , 0)</f>
        <v>Rob</v>
      </c>
      <c r="J541" s="3" t="str">
        <f>_xlfn.XLOOKUP(D541, products!$A$1:$A$49, products!$C$1:$C$49,,0)</f>
        <v>D</v>
      </c>
      <c r="K541" s="6">
        <f>_xlfn.XLOOKUP(D541, products!$A$1:$A$49, products!$D$1:$D$49,,0)</f>
        <v>0.5</v>
      </c>
      <c r="L541" s="7">
        <f>_xlfn.XLOOKUP(D541, products!$A$1:$A$49, products!$E$1:$E$49,,0)</f>
        <v>5.3699999999999992</v>
      </c>
      <c r="M541" s="7">
        <f t="shared" si="24"/>
        <v>26.849999999999994</v>
      </c>
      <c r="N541" s="3" t="str">
        <f t="shared" si="25"/>
        <v>Robusta</v>
      </c>
      <c r="O541" s="3" t="str">
        <f t="shared" si="26"/>
        <v>Dark</v>
      </c>
    </row>
    <row r="542" spans="1:15" x14ac:dyDescent="0.3">
      <c r="A542" s="2" t="s">
        <v>3542</v>
      </c>
      <c r="B542" s="5">
        <v>43584</v>
      </c>
      <c r="C542" s="2" t="s">
        <v>3543</v>
      </c>
      <c r="D542" s="3" t="s">
        <v>6170</v>
      </c>
      <c r="E542" s="2">
        <v>4</v>
      </c>
      <c r="F542" s="2" t="str">
        <f>_xlfn.XLOOKUP(C542, 'customers'!$A$1:$A$1001, 'customers'!$B$1:$B$1001, ,0)</f>
        <v>Killian Osler</v>
      </c>
      <c r="G542" s="2" t="str">
        <f>IF(_xlfn.XLOOKUP(C542, 'customers'!$A$1:$A$1001, 'customers'!$C$1:$C$1001, , 0)=0, "", _xlfn.XLOOKUP(C542, 'customers'!$A$1:$A$1001, 'customers'!$C$1:$C$1001, , 0))</f>
        <v>koslerf0@gmpg.org</v>
      </c>
      <c r="H542" s="2">
        <f>_xlfn.XLOOKUP(C542, 'customers'!$A$1:$A$1001, 'customers'!G541:G1541,,0)</f>
        <v>0</v>
      </c>
      <c r="I542" s="3" t="str">
        <f>_xlfn.XLOOKUP(D542, products!$A$1:$A$49, products!$B$1:$B$49, , 0)</f>
        <v>Lib</v>
      </c>
      <c r="J542" s="3" t="str">
        <f>_xlfn.XLOOKUP(D542, products!$A$1:$A$49, products!$C$1:$C$49,,0)</f>
        <v>L</v>
      </c>
      <c r="K542" s="6">
        <f>_xlfn.XLOOKUP(D542, products!$A$1:$A$49, products!$D$1:$D$49,,0)</f>
        <v>1</v>
      </c>
      <c r="L542" s="7">
        <f>_xlfn.XLOOKUP(D542, products!$A$1:$A$49, products!$E$1:$E$49,,0)</f>
        <v>15.85</v>
      </c>
      <c r="M542" s="7">
        <f t="shared" si="24"/>
        <v>63.4</v>
      </c>
      <c r="N542" s="3" t="str">
        <f t="shared" si="25"/>
        <v>Liberica</v>
      </c>
      <c r="O542" s="3" t="str">
        <f t="shared" si="26"/>
        <v>Lite</v>
      </c>
    </row>
    <row r="543" spans="1:15" x14ac:dyDescent="0.3">
      <c r="A543" s="2" t="s">
        <v>3548</v>
      </c>
      <c r="B543" s="5">
        <v>43750</v>
      </c>
      <c r="C543" s="2" t="s">
        <v>3549</v>
      </c>
      <c r="D543" s="3" t="s">
        <v>6168</v>
      </c>
      <c r="E543" s="2">
        <v>1</v>
      </c>
      <c r="F543" s="2" t="str">
        <f>_xlfn.XLOOKUP(C543, 'customers'!$A$1:$A$1001, 'customers'!$B$1:$B$1001, ,0)</f>
        <v>Lora Dukes</v>
      </c>
      <c r="G543" s="2" t="str">
        <f>IF(_xlfn.XLOOKUP(C543, 'customers'!$A$1:$A$1001, 'customers'!$C$1:$C$1001, , 0)=0, "", _xlfn.XLOOKUP(C543, 'customers'!$A$1:$A$1001, 'customers'!$C$1:$C$1001, , 0))</f>
        <v/>
      </c>
      <c r="H543" s="2">
        <f>_xlfn.XLOOKUP(C543, 'customers'!$A$1:$A$1001, 'customers'!G542:G1542,,0)</f>
        <v>0</v>
      </c>
      <c r="I543" s="3" t="str">
        <f>_xlfn.XLOOKUP(D543, products!$A$1:$A$49, products!$B$1:$B$49, , 0)</f>
        <v>Ara</v>
      </c>
      <c r="J543" s="3" t="str">
        <f>_xlfn.XLOOKUP(D543, products!$A$1:$A$49, products!$C$1:$C$49,,0)</f>
        <v>D</v>
      </c>
      <c r="K543" s="6">
        <f>_xlfn.XLOOKUP(D543, products!$A$1:$A$49, products!$D$1:$D$49,,0)</f>
        <v>2.5</v>
      </c>
      <c r="L543" s="7">
        <f>_xlfn.XLOOKUP(D543, products!$A$1:$A$49, products!$E$1:$E$49,,0)</f>
        <v>22.884999999999998</v>
      </c>
      <c r="M543" s="7">
        <f t="shared" si="24"/>
        <v>22.884999999999998</v>
      </c>
      <c r="N543" s="3" t="str">
        <f t="shared" si="25"/>
        <v>Arabica</v>
      </c>
      <c r="O543" s="3" t="str">
        <f t="shared" si="26"/>
        <v>Dark</v>
      </c>
    </row>
    <row r="544" spans="1:15" x14ac:dyDescent="0.3">
      <c r="A544" s="2" t="s">
        <v>3553</v>
      </c>
      <c r="B544" s="5">
        <v>44335</v>
      </c>
      <c r="C544" s="2" t="s">
        <v>3554</v>
      </c>
      <c r="D544" s="3" t="s">
        <v>6175</v>
      </c>
      <c r="E544" s="2">
        <v>4</v>
      </c>
      <c r="F544" s="2" t="str">
        <f>_xlfn.XLOOKUP(C544, 'customers'!$A$1:$A$1001, 'customers'!$B$1:$B$1001, ,0)</f>
        <v>Zack Pellett</v>
      </c>
      <c r="G544" s="2" t="str">
        <f>IF(_xlfn.XLOOKUP(C544, 'customers'!$A$1:$A$1001, 'customers'!$C$1:$C$1001, , 0)=0, "", _xlfn.XLOOKUP(C544, 'customers'!$A$1:$A$1001, 'customers'!$C$1:$C$1001, , 0))</f>
        <v>zpellettf2@dailymotion.com</v>
      </c>
      <c r="H544" s="2">
        <f>_xlfn.XLOOKUP(C544, 'customers'!$A$1:$A$1001, 'customers'!G543:G1543,,0)</f>
        <v>0</v>
      </c>
      <c r="I544" s="3" t="str">
        <f>_xlfn.XLOOKUP(D544, products!$A$1:$A$49, products!$B$1:$B$49, , 0)</f>
        <v>Ara</v>
      </c>
      <c r="J544" s="3" t="str">
        <f>_xlfn.XLOOKUP(D544, products!$A$1:$A$49, products!$C$1:$C$49,,0)</f>
        <v>M</v>
      </c>
      <c r="K544" s="6">
        <f>_xlfn.XLOOKUP(D544, products!$A$1:$A$49, products!$D$1:$D$49,,0)</f>
        <v>2.5</v>
      </c>
      <c r="L544" s="7">
        <f>_xlfn.XLOOKUP(D544, products!$A$1:$A$49, products!$E$1:$E$49,,0)</f>
        <v>25.874999999999996</v>
      </c>
      <c r="M544" s="7">
        <f t="shared" si="24"/>
        <v>103.49999999999999</v>
      </c>
      <c r="N544" s="3" t="str">
        <f t="shared" si="25"/>
        <v>Arabica</v>
      </c>
      <c r="O544" s="3" t="str">
        <f t="shared" si="26"/>
        <v>Medium</v>
      </c>
    </row>
    <row r="545" spans="1:15" x14ac:dyDescent="0.3">
      <c r="A545" s="2" t="s">
        <v>3559</v>
      </c>
      <c r="B545" s="5">
        <v>44380</v>
      </c>
      <c r="C545" s="2" t="s">
        <v>3560</v>
      </c>
      <c r="D545" s="3" t="s">
        <v>6142</v>
      </c>
      <c r="E545" s="2">
        <v>2</v>
      </c>
      <c r="F545" s="2" t="str">
        <f>_xlfn.XLOOKUP(C545, 'customers'!$A$1:$A$1001, 'customers'!$B$1:$B$1001, ,0)</f>
        <v>Ilaire Sprakes</v>
      </c>
      <c r="G545" s="2" t="str">
        <f>IF(_xlfn.XLOOKUP(C545, 'customers'!$A$1:$A$1001, 'customers'!$C$1:$C$1001, , 0)=0, "", _xlfn.XLOOKUP(C545, 'customers'!$A$1:$A$1001, 'customers'!$C$1:$C$1001, , 0))</f>
        <v>isprakesf3@spiegel.de</v>
      </c>
      <c r="H545" s="2">
        <f>_xlfn.XLOOKUP(C545, 'customers'!$A$1:$A$1001, 'customers'!G544:G1544,,0)</f>
        <v>0</v>
      </c>
      <c r="I545" s="3" t="str">
        <f>_xlfn.XLOOKUP(D545, products!$A$1:$A$49, products!$B$1:$B$49, , 0)</f>
        <v>Rob</v>
      </c>
      <c r="J545" s="3" t="str">
        <f>_xlfn.XLOOKUP(D545, products!$A$1:$A$49, products!$C$1:$C$49,,0)</f>
        <v>L</v>
      </c>
      <c r="K545" s="6">
        <f>_xlfn.XLOOKUP(D545, products!$A$1:$A$49, products!$D$1:$D$49,,0)</f>
        <v>2.5</v>
      </c>
      <c r="L545" s="7">
        <f>_xlfn.XLOOKUP(D545, products!$A$1:$A$49, products!$E$1:$E$49,,0)</f>
        <v>27.484999999999996</v>
      </c>
      <c r="M545" s="7">
        <f t="shared" si="24"/>
        <v>54.969999999999992</v>
      </c>
      <c r="N545" s="3" t="str">
        <f t="shared" si="25"/>
        <v>Robusta</v>
      </c>
      <c r="O545" s="3" t="str">
        <f t="shared" si="26"/>
        <v>Lite</v>
      </c>
    </row>
    <row r="546" spans="1:15" x14ac:dyDescent="0.3">
      <c r="A546" s="2" t="s">
        <v>3565</v>
      </c>
      <c r="B546" s="5">
        <v>43869</v>
      </c>
      <c r="C546" s="2" t="s">
        <v>3566</v>
      </c>
      <c r="D546" s="3" t="s">
        <v>6180</v>
      </c>
      <c r="E546" s="2">
        <v>2</v>
      </c>
      <c r="F546" s="2" t="str">
        <f>_xlfn.XLOOKUP(C546, 'customers'!$A$1:$A$1001, 'customers'!$B$1:$B$1001, ,0)</f>
        <v>Heda Fromant</v>
      </c>
      <c r="G546" s="2" t="str">
        <f>IF(_xlfn.XLOOKUP(C546, 'customers'!$A$1:$A$1001, 'customers'!$C$1:$C$1001, , 0)=0, "", _xlfn.XLOOKUP(C546, 'customers'!$A$1:$A$1001, 'customers'!$C$1:$C$1001, , 0))</f>
        <v>hfromantf4@ucsd.edu</v>
      </c>
      <c r="H546" s="2">
        <f>_xlfn.XLOOKUP(C546, 'customers'!$A$1:$A$1001, 'customers'!G545:G1545,,0)</f>
        <v>0</v>
      </c>
      <c r="I546" s="3" t="str">
        <f>_xlfn.XLOOKUP(D546, products!$A$1:$A$49, products!$B$1:$B$49, , 0)</f>
        <v>Ara</v>
      </c>
      <c r="J546" s="3" t="str">
        <f>_xlfn.XLOOKUP(D546, products!$A$1:$A$49, products!$C$1:$C$49,,0)</f>
        <v>L</v>
      </c>
      <c r="K546" s="6">
        <f>_xlfn.XLOOKUP(D546, products!$A$1:$A$49, products!$D$1:$D$49,,0)</f>
        <v>0.5</v>
      </c>
      <c r="L546" s="7">
        <f>_xlfn.XLOOKUP(D546, products!$A$1:$A$49, products!$E$1:$E$49,,0)</f>
        <v>7.77</v>
      </c>
      <c r="M546" s="7">
        <f t="shared" si="24"/>
        <v>15.54</v>
      </c>
      <c r="N546" s="3" t="str">
        <f t="shared" si="25"/>
        <v>Arabica</v>
      </c>
      <c r="O546" s="3" t="str">
        <f t="shared" si="26"/>
        <v>Lite</v>
      </c>
    </row>
    <row r="547" spans="1:15" x14ac:dyDescent="0.3">
      <c r="A547" s="2" t="s">
        <v>3571</v>
      </c>
      <c r="B547" s="5">
        <v>44120</v>
      </c>
      <c r="C547" s="2" t="s">
        <v>3572</v>
      </c>
      <c r="D547" s="3" t="s">
        <v>6150</v>
      </c>
      <c r="E547" s="2">
        <v>4</v>
      </c>
      <c r="F547" s="2" t="str">
        <f>_xlfn.XLOOKUP(C547, 'customers'!$A$1:$A$1001, 'customers'!$B$1:$B$1001, ,0)</f>
        <v>Rufus Flear</v>
      </c>
      <c r="G547" s="2" t="str">
        <f>IF(_xlfn.XLOOKUP(C547, 'customers'!$A$1:$A$1001, 'customers'!$C$1:$C$1001, , 0)=0, "", _xlfn.XLOOKUP(C547, 'customers'!$A$1:$A$1001, 'customers'!$C$1:$C$1001, , 0))</f>
        <v>rflearf5@artisteer.com</v>
      </c>
      <c r="H547" s="2">
        <f>_xlfn.XLOOKUP(C547, 'customers'!$A$1:$A$1001, 'customers'!G546:G1546,,0)</f>
        <v>0</v>
      </c>
      <c r="I547" s="3" t="str">
        <f>_xlfn.XLOOKUP(D547, products!$A$1:$A$49, products!$B$1:$B$49, , 0)</f>
        <v>Lib</v>
      </c>
      <c r="J547" s="3" t="str">
        <f>_xlfn.XLOOKUP(D547, products!$A$1:$A$49, products!$C$1:$C$49,,0)</f>
        <v>D</v>
      </c>
      <c r="K547" s="6">
        <f>_xlfn.XLOOKUP(D547, products!$A$1:$A$49, products!$D$1:$D$49,,0)</f>
        <v>0.2</v>
      </c>
      <c r="L547" s="7">
        <f>_xlfn.XLOOKUP(D547, products!$A$1:$A$49, products!$E$1:$E$49,,0)</f>
        <v>3.8849999999999998</v>
      </c>
      <c r="M547" s="7">
        <f t="shared" si="24"/>
        <v>15.54</v>
      </c>
      <c r="N547" s="3" t="str">
        <f t="shared" si="25"/>
        <v>Liberica</v>
      </c>
      <c r="O547" s="3" t="str">
        <f t="shared" si="26"/>
        <v>Dark</v>
      </c>
    </row>
    <row r="548" spans="1:15" x14ac:dyDescent="0.3">
      <c r="A548" s="2" t="s">
        <v>3577</v>
      </c>
      <c r="B548" s="5">
        <v>44127</v>
      </c>
      <c r="C548" s="2" t="s">
        <v>3578</v>
      </c>
      <c r="D548" s="3" t="s">
        <v>6185</v>
      </c>
      <c r="E548" s="2">
        <v>3</v>
      </c>
      <c r="F548" s="2" t="str">
        <f>_xlfn.XLOOKUP(C548, 'customers'!$A$1:$A$1001, 'customers'!$B$1:$B$1001, ,0)</f>
        <v>Dom Milella</v>
      </c>
      <c r="G548" s="2" t="str">
        <f>IF(_xlfn.XLOOKUP(C548, 'customers'!$A$1:$A$1001, 'customers'!$C$1:$C$1001, , 0)=0, "", _xlfn.XLOOKUP(C548, 'customers'!$A$1:$A$1001, 'customers'!$C$1:$C$1001, , 0))</f>
        <v/>
      </c>
      <c r="H548" s="2">
        <f>_xlfn.XLOOKUP(C548, 'customers'!$A$1:$A$1001, 'customers'!G547:G1547,,0)</f>
        <v>0</v>
      </c>
      <c r="I548" s="3" t="str">
        <f>_xlfn.XLOOKUP(D548, products!$A$1:$A$49, products!$B$1:$B$49, , 0)</f>
        <v>Exc</v>
      </c>
      <c r="J548" s="3" t="str">
        <f>_xlfn.XLOOKUP(D548, products!$A$1:$A$49, products!$C$1:$C$49,,0)</f>
        <v>D</v>
      </c>
      <c r="K548" s="6">
        <f>_xlfn.XLOOKUP(D548, products!$A$1:$A$49, products!$D$1:$D$49,,0)</f>
        <v>2.5</v>
      </c>
      <c r="L548" s="7">
        <f>_xlfn.XLOOKUP(D548, products!$A$1:$A$49, products!$E$1:$E$49,,0)</f>
        <v>27.945</v>
      </c>
      <c r="M548" s="7">
        <f t="shared" si="24"/>
        <v>83.835000000000008</v>
      </c>
      <c r="N548" s="3" t="str">
        <f t="shared" si="25"/>
        <v>Excelsa</v>
      </c>
      <c r="O548" s="3" t="str">
        <f t="shared" si="26"/>
        <v>Dark</v>
      </c>
    </row>
    <row r="549" spans="1:15" x14ac:dyDescent="0.3">
      <c r="A549" s="2" t="s">
        <v>3582</v>
      </c>
      <c r="B549" s="5">
        <v>44265</v>
      </c>
      <c r="C549" s="2" t="s">
        <v>3594</v>
      </c>
      <c r="D549" s="3" t="s">
        <v>6178</v>
      </c>
      <c r="E549" s="2">
        <v>3</v>
      </c>
      <c r="F549" s="2" t="str">
        <f>_xlfn.XLOOKUP(C549, 'customers'!$A$1:$A$1001, 'customers'!$B$1:$B$1001, ,0)</f>
        <v>Wilek Lightollers</v>
      </c>
      <c r="G549" s="2" t="str">
        <f>IF(_xlfn.XLOOKUP(C549, 'customers'!$A$1:$A$1001, 'customers'!$C$1:$C$1001, , 0)=0, "", _xlfn.XLOOKUP(C549, 'customers'!$A$1:$A$1001, 'customers'!$C$1:$C$1001, , 0))</f>
        <v>wlightollersf9@baidu.com</v>
      </c>
      <c r="H549" s="2">
        <f>_xlfn.XLOOKUP(C549, 'customers'!$A$1:$A$1001, 'customers'!G548:G1548,,0)</f>
        <v>0</v>
      </c>
      <c r="I549" s="3" t="str">
        <f>_xlfn.XLOOKUP(D549, products!$A$1:$A$49, products!$B$1:$B$49, , 0)</f>
        <v>Rob</v>
      </c>
      <c r="J549" s="3" t="str">
        <f>_xlfn.XLOOKUP(D549, products!$A$1:$A$49, products!$C$1:$C$49,,0)</f>
        <v>L</v>
      </c>
      <c r="K549" s="6">
        <f>_xlfn.XLOOKUP(D549, products!$A$1:$A$49, products!$D$1:$D$49,,0)</f>
        <v>0.2</v>
      </c>
      <c r="L549" s="7">
        <f>_xlfn.XLOOKUP(D549, products!$A$1:$A$49, products!$E$1:$E$49,,0)</f>
        <v>3.5849999999999995</v>
      </c>
      <c r="M549" s="7">
        <f t="shared" si="24"/>
        <v>10.754999999999999</v>
      </c>
      <c r="N549" s="3" t="str">
        <f t="shared" si="25"/>
        <v>Robusta</v>
      </c>
      <c r="O549" s="3" t="str">
        <f t="shared" si="26"/>
        <v>Lite</v>
      </c>
    </row>
    <row r="550" spans="1:15" x14ac:dyDescent="0.3">
      <c r="A550" s="2" t="s">
        <v>3587</v>
      </c>
      <c r="B550" s="5">
        <v>44384</v>
      </c>
      <c r="C550" s="2" t="s">
        <v>3588</v>
      </c>
      <c r="D550" s="3" t="s">
        <v>6184</v>
      </c>
      <c r="E550" s="2">
        <v>3</v>
      </c>
      <c r="F550" s="2" t="str">
        <f>_xlfn.XLOOKUP(C550, 'customers'!$A$1:$A$1001, 'customers'!$B$1:$B$1001, ,0)</f>
        <v>Bette-ann Munden</v>
      </c>
      <c r="G550" s="2" t="str">
        <f>IF(_xlfn.XLOOKUP(C550, 'customers'!$A$1:$A$1001, 'customers'!$C$1:$C$1001, , 0)=0, "", _xlfn.XLOOKUP(C550, 'customers'!$A$1:$A$1001, 'customers'!$C$1:$C$1001, , 0))</f>
        <v>bmundenf8@elpais.com</v>
      </c>
      <c r="H550" s="2">
        <f>_xlfn.XLOOKUP(C550, 'customers'!$A$1:$A$1001, 'customers'!G549:G1549,,0)</f>
        <v>0</v>
      </c>
      <c r="I550" s="3" t="str">
        <f>_xlfn.XLOOKUP(D550, products!$A$1:$A$49, products!$B$1:$B$49, , 0)</f>
        <v>Exc</v>
      </c>
      <c r="J550" s="3" t="str">
        <f>_xlfn.XLOOKUP(D550, products!$A$1:$A$49, products!$C$1:$C$49,,0)</f>
        <v>L</v>
      </c>
      <c r="K550" s="6">
        <f>_xlfn.XLOOKUP(D550, products!$A$1:$A$49, products!$D$1:$D$49,,0)</f>
        <v>0.2</v>
      </c>
      <c r="L550" s="7">
        <f>_xlfn.XLOOKUP(D550, products!$A$1:$A$49, products!$E$1:$E$49,,0)</f>
        <v>4.4550000000000001</v>
      </c>
      <c r="M550" s="7">
        <f t="shared" si="24"/>
        <v>13.365</v>
      </c>
      <c r="N550" s="3" t="str">
        <f t="shared" si="25"/>
        <v>Excelsa</v>
      </c>
      <c r="O550" s="3" t="str">
        <f t="shared" si="26"/>
        <v>Lite</v>
      </c>
    </row>
    <row r="551" spans="1:15" x14ac:dyDescent="0.3">
      <c r="A551" s="2" t="s">
        <v>3593</v>
      </c>
      <c r="B551" s="5">
        <v>44232</v>
      </c>
      <c r="C551" s="2" t="s">
        <v>3594</v>
      </c>
      <c r="D551" s="3" t="s">
        <v>6184</v>
      </c>
      <c r="E551" s="2">
        <v>4</v>
      </c>
      <c r="F551" s="2" t="str">
        <f>_xlfn.XLOOKUP(C551, 'customers'!$A$1:$A$1001, 'customers'!$B$1:$B$1001, ,0)</f>
        <v>Wilek Lightollers</v>
      </c>
      <c r="G551" s="2" t="str">
        <f>IF(_xlfn.XLOOKUP(C551, 'customers'!$A$1:$A$1001, 'customers'!$C$1:$C$1001, , 0)=0, "", _xlfn.XLOOKUP(C551, 'customers'!$A$1:$A$1001, 'customers'!$C$1:$C$1001, , 0))</f>
        <v>wlightollersf9@baidu.com</v>
      </c>
      <c r="H551" s="2">
        <f>_xlfn.XLOOKUP(C551, 'customers'!$A$1:$A$1001, 'customers'!G550:G1550,,0)</f>
        <v>0</v>
      </c>
      <c r="I551" s="3" t="str">
        <f>_xlfn.XLOOKUP(D551, products!$A$1:$A$49, products!$B$1:$B$49, , 0)</f>
        <v>Exc</v>
      </c>
      <c r="J551" s="3" t="str">
        <f>_xlfn.XLOOKUP(D551, products!$A$1:$A$49, products!$C$1:$C$49,,0)</f>
        <v>L</v>
      </c>
      <c r="K551" s="6">
        <f>_xlfn.XLOOKUP(D551, products!$A$1:$A$49, products!$D$1:$D$49,,0)</f>
        <v>0.2</v>
      </c>
      <c r="L551" s="7">
        <f>_xlfn.XLOOKUP(D551, products!$A$1:$A$49, products!$E$1:$E$49,,0)</f>
        <v>4.4550000000000001</v>
      </c>
      <c r="M551" s="7">
        <f t="shared" si="24"/>
        <v>17.82</v>
      </c>
      <c r="N551" s="3" t="str">
        <f t="shared" si="25"/>
        <v>Excelsa</v>
      </c>
      <c r="O551" s="3" t="str">
        <f t="shared" si="26"/>
        <v>Lite</v>
      </c>
    </row>
    <row r="552" spans="1:15" x14ac:dyDescent="0.3">
      <c r="A552" s="2" t="s">
        <v>3599</v>
      </c>
      <c r="B552" s="5">
        <v>44176</v>
      </c>
      <c r="C552" s="2" t="s">
        <v>3600</v>
      </c>
      <c r="D552" s="3" t="s">
        <v>6150</v>
      </c>
      <c r="E552" s="2">
        <v>6</v>
      </c>
      <c r="F552" s="2" t="str">
        <f>_xlfn.XLOOKUP(C552, 'customers'!$A$1:$A$1001, 'customers'!$B$1:$B$1001, ,0)</f>
        <v>Nick Brakespear</v>
      </c>
      <c r="G552" s="2" t="str">
        <f>IF(_xlfn.XLOOKUP(C552, 'customers'!$A$1:$A$1001, 'customers'!$C$1:$C$1001, , 0)=0, "", _xlfn.XLOOKUP(C552, 'customers'!$A$1:$A$1001, 'customers'!$C$1:$C$1001, , 0))</f>
        <v>nbrakespearfa@rediff.com</v>
      </c>
      <c r="H552" s="2">
        <f>_xlfn.XLOOKUP(C552, 'customers'!$A$1:$A$1001, 'customers'!G551:G1551,,0)</f>
        <v>0</v>
      </c>
      <c r="I552" s="3" t="str">
        <f>_xlfn.XLOOKUP(D552, products!$A$1:$A$49, products!$B$1:$B$49, , 0)</f>
        <v>Lib</v>
      </c>
      <c r="J552" s="3" t="str">
        <f>_xlfn.XLOOKUP(D552, products!$A$1:$A$49, products!$C$1:$C$49,,0)</f>
        <v>D</v>
      </c>
      <c r="K552" s="6">
        <f>_xlfn.XLOOKUP(D552, products!$A$1:$A$49, products!$D$1:$D$49,,0)</f>
        <v>0.2</v>
      </c>
      <c r="L552" s="7">
        <f>_xlfn.XLOOKUP(D552, products!$A$1:$A$49, products!$E$1:$E$49,,0)</f>
        <v>3.8849999999999998</v>
      </c>
      <c r="M552" s="7">
        <f t="shared" si="24"/>
        <v>23.31</v>
      </c>
      <c r="N552" s="3" t="str">
        <f t="shared" si="25"/>
        <v>Liberica</v>
      </c>
      <c r="O552" s="3" t="str">
        <f t="shared" si="26"/>
        <v>Dark</v>
      </c>
    </row>
    <row r="553" spans="1:15" x14ac:dyDescent="0.3">
      <c r="A553" s="2" t="s">
        <v>3605</v>
      </c>
      <c r="B553" s="5">
        <v>44694</v>
      </c>
      <c r="C553" s="2" t="s">
        <v>3606</v>
      </c>
      <c r="D553" s="3" t="s">
        <v>6153</v>
      </c>
      <c r="E553" s="2">
        <v>2</v>
      </c>
      <c r="F553" s="2" t="str">
        <f>_xlfn.XLOOKUP(C553, 'customers'!$A$1:$A$1001, 'customers'!$B$1:$B$1001, ,0)</f>
        <v>Malynda Glawsop</v>
      </c>
      <c r="G553" s="2" t="str">
        <f>IF(_xlfn.XLOOKUP(C553, 'customers'!$A$1:$A$1001, 'customers'!$C$1:$C$1001, , 0)=0, "", _xlfn.XLOOKUP(C553, 'customers'!$A$1:$A$1001, 'customers'!$C$1:$C$1001, , 0))</f>
        <v>mglawsopfb@reverbnation.com</v>
      </c>
      <c r="H553" s="2">
        <f>_xlfn.XLOOKUP(C553, 'customers'!$A$1:$A$1001, 'customers'!G552:G1552,,0)</f>
        <v>0</v>
      </c>
      <c r="I553" s="3" t="str">
        <f>_xlfn.XLOOKUP(D553, products!$A$1:$A$49, products!$B$1:$B$49, , 0)</f>
        <v>Exc</v>
      </c>
      <c r="J553" s="3" t="str">
        <f>_xlfn.XLOOKUP(D553, products!$A$1:$A$49, products!$C$1:$C$49,,0)</f>
        <v>D</v>
      </c>
      <c r="K553" s="6">
        <f>_xlfn.XLOOKUP(D553, products!$A$1:$A$49, products!$D$1:$D$49,,0)</f>
        <v>0.2</v>
      </c>
      <c r="L553" s="7">
        <f>_xlfn.XLOOKUP(D553, products!$A$1:$A$49, products!$E$1:$E$49,,0)</f>
        <v>3.645</v>
      </c>
      <c r="M553" s="7">
        <f t="shared" si="24"/>
        <v>7.29</v>
      </c>
      <c r="N553" s="3" t="str">
        <f t="shared" si="25"/>
        <v>Excelsa</v>
      </c>
      <c r="O553" s="3" t="str">
        <f t="shared" si="26"/>
        <v>Dark</v>
      </c>
    </row>
    <row r="554" spans="1:15" x14ac:dyDescent="0.3">
      <c r="A554" s="2" t="s">
        <v>3611</v>
      </c>
      <c r="B554" s="5">
        <v>43761</v>
      </c>
      <c r="C554" s="2" t="s">
        <v>3612</v>
      </c>
      <c r="D554" s="3" t="s">
        <v>6184</v>
      </c>
      <c r="E554" s="2">
        <v>4</v>
      </c>
      <c r="F554" s="2" t="str">
        <f>_xlfn.XLOOKUP(C554, 'customers'!$A$1:$A$1001, 'customers'!$B$1:$B$1001, ,0)</f>
        <v>Granville Alberts</v>
      </c>
      <c r="G554" s="2" t="str">
        <f>IF(_xlfn.XLOOKUP(C554, 'customers'!$A$1:$A$1001, 'customers'!$C$1:$C$1001, , 0)=0, "", _xlfn.XLOOKUP(C554, 'customers'!$A$1:$A$1001, 'customers'!$C$1:$C$1001, , 0))</f>
        <v>galbertsfc@etsy.com</v>
      </c>
      <c r="H554" s="2">
        <f>_xlfn.XLOOKUP(C554, 'customers'!$A$1:$A$1001, 'customers'!G553:G1553,,0)</f>
        <v>0</v>
      </c>
      <c r="I554" s="3" t="str">
        <f>_xlfn.XLOOKUP(D554, products!$A$1:$A$49, products!$B$1:$B$49, , 0)</f>
        <v>Exc</v>
      </c>
      <c r="J554" s="3" t="str">
        <f>_xlfn.XLOOKUP(D554, products!$A$1:$A$49, products!$C$1:$C$49,,0)</f>
        <v>L</v>
      </c>
      <c r="K554" s="6">
        <f>_xlfn.XLOOKUP(D554, products!$A$1:$A$49, products!$D$1:$D$49,,0)</f>
        <v>0.2</v>
      </c>
      <c r="L554" s="7">
        <f>_xlfn.XLOOKUP(D554, products!$A$1:$A$49, products!$E$1:$E$49,,0)</f>
        <v>4.4550000000000001</v>
      </c>
      <c r="M554" s="7">
        <f t="shared" si="24"/>
        <v>17.82</v>
      </c>
      <c r="N554" s="3" t="str">
        <f t="shared" si="25"/>
        <v>Excelsa</v>
      </c>
      <c r="O554" s="3" t="str">
        <f t="shared" si="26"/>
        <v>Lite</v>
      </c>
    </row>
    <row r="555" spans="1:15" x14ac:dyDescent="0.3">
      <c r="A555" s="2" t="s">
        <v>3617</v>
      </c>
      <c r="B555" s="5">
        <v>44085</v>
      </c>
      <c r="C555" s="2" t="s">
        <v>3618</v>
      </c>
      <c r="D555" s="3" t="s">
        <v>6141</v>
      </c>
      <c r="E555" s="2">
        <v>5</v>
      </c>
      <c r="F555" s="2" t="str">
        <f>_xlfn.XLOOKUP(C555, 'customers'!$A$1:$A$1001, 'customers'!$B$1:$B$1001, ,0)</f>
        <v>Vasily Polglase</v>
      </c>
      <c r="G555" s="2" t="str">
        <f>IF(_xlfn.XLOOKUP(C555, 'customers'!$A$1:$A$1001, 'customers'!$C$1:$C$1001, , 0)=0, "", _xlfn.XLOOKUP(C555, 'customers'!$A$1:$A$1001, 'customers'!$C$1:$C$1001, , 0))</f>
        <v>vpolglasefd@about.me</v>
      </c>
      <c r="H555" s="2">
        <f>_xlfn.XLOOKUP(C555, 'customers'!$A$1:$A$1001, 'customers'!G554:G1554,,0)</f>
        <v>0</v>
      </c>
      <c r="I555" s="3" t="str">
        <f>_xlfn.XLOOKUP(D555, products!$A$1:$A$49, products!$B$1:$B$49, , 0)</f>
        <v>Exc</v>
      </c>
      <c r="J555" s="3" t="str">
        <f>_xlfn.XLOOKUP(D555, products!$A$1:$A$49, products!$C$1:$C$49,,0)</f>
        <v>M</v>
      </c>
      <c r="K555" s="6">
        <f>_xlfn.XLOOKUP(D555, products!$A$1:$A$49, products!$D$1:$D$49,,0)</f>
        <v>1</v>
      </c>
      <c r="L555" s="7">
        <f>_xlfn.XLOOKUP(D555, products!$A$1:$A$49, products!$E$1:$E$49,,0)</f>
        <v>13.75</v>
      </c>
      <c r="M555" s="7">
        <f t="shared" si="24"/>
        <v>68.75</v>
      </c>
      <c r="N555" s="3" t="str">
        <f t="shared" si="25"/>
        <v>Excelsa</v>
      </c>
      <c r="O555" s="3" t="str">
        <f t="shared" si="26"/>
        <v>Medium</v>
      </c>
    </row>
    <row r="556" spans="1:15" x14ac:dyDescent="0.3">
      <c r="A556" s="2" t="s">
        <v>3622</v>
      </c>
      <c r="B556" s="5">
        <v>43737</v>
      </c>
      <c r="C556" s="2" t="s">
        <v>3623</v>
      </c>
      <c r="D556" s="3" t="s">
        <v>6142</v>
      </c>
      <c r="E556" s="2">
        <v>2</v>
      </c>
      <c r="F556" s="2" t="str">
        <f>_xlfn.XLOOKUP(C556, 'customers'!$A$1:$A$1001, 'customers'!$B$1:$B$1001, ,0)</f>
        <v>Madelaine Sharples</v>
      </c>
      <c r="G556" s="2" t="str">
        <f>IF(_xlfn.XLOOKUP(C556, 'customers'!$A$1:$A$1001, 'customers'!$C$1:$C$1001, , 0)=0, "", _xlfn.XLOOKUP(C556, 'customers'!$A$1:$A$1001, 'customers'!$C$1:$C$1001, , 0))</f>
        <v/>
      </c>
      <c r="H556" s="2">
        <f>_xlfn.XLOOKUP(C556, 'customers'!$A$1:$A$1001, 'customers'!G555:G1555,,0)</f>
        <v>0</v>
      </c>
      <c r="I556" s="3" t="str">
        <f>_xlfn.XLOOKUP(D556, products!$A$1:$A$49, products!$B$1:$B$49, , 0)</f>
        <v>Rob</v>
      </c>
      <c r="J556" s="3" t="str">
        <f>_xlfn.XLOOKUP(D556, products!$A$1:$A$49, products!$C$1:$C$49,,0)</f>
        <v>L</v>
      </c>
      <c r="K556" s="6">
        <f>_xlfn.XLOOKUP(D556, products!$A$1:$A$49, products!$D$1:$D$49,,0)</f>
        <v>2.5</v>
      </c>
      <c r="L556" s="7">
        <f>_xlfn.XLOOKUP(D556, products!$A$1:$A$49, products!$E$1:$E$49,,0)</f>
        <v>27.484999999999996</v>
      </c>
      <c r="M556" s="7">
        <f t="shared" si="24"/>
        <v>54.969999999999992</v>
      </c>
      <c r="N556" s="3" t="str">
        <f t="shared" si="25"/>
        <v>Robusta</v>
      </c>
      <c r="O556" s="3" t="str">
        <f t="shared" si="26"/>
        <v>Lite</v>
      </c>
    </row>
    <row r="557" spans="1:15" x14ac:dyDescent="0.3">
      <c r="A557" s="2" t="s">
        <v>3627</v>
      </c>
      <c r="B557" s="5">
        <v>44258</v>
      </c>
      <c r="C557" s="2" t="s">
        <v>3628</v>
      </c>
      <c r="D557" s="3" t="s">
        <v>6141</v>
      </c>
      <c r="E557" s="2">
        <v>6</v>
      </c>
      <c r="F557" s="2" t="str">
        <f>_xlfn.XLOOKUP(C557, 'customers'!$A$1:$A$1001, 'customers'!$B$1:$B$1001, ,0)</f>
        <v>Sigfrid Busch</v>
      </c>
      <c r="G557" s="2" t="str">
        <f>IF(_xlfn.XLOOKUP(C557, 'customers'!$A$1:$A$1001, 'customers'!$C$1:$C$1001, , 0)=0, "", _xlfn.XLOOKUP(C557, 'customers'!$A$1:$A$1001, 'customers'!$C$1:$C$1001, , 0))</f>
        <v>sbuschff@so-net.ne.jp</v>
      </c>
      <c r="H557" s="2">
        <f>_xlfn.XLOOKUP(C557, 'customers'!$A$1:$A$1001, 'customers'!G556:G1556,,0)</f>
        <v>0</v>
      </c>
      <c r="I557" s="3" t="str">
        <f>_xlfn.XLOOKUP(D557, products!$A$1:$A$49, products!$B$1:$B$49, , 0)</f>
        <v>Exc</v>
      </c>
      <c r="J557" s="3" t="str">
        <f>_xlfn.XLOOKUP(D557, products!$A$1:$A$49, products!$C$1:$C$49,,0)</f>
        <v>M</v>
      </c>
      <c r="K557" s="6">
        <f>_xlfn.XLOOKUP(D557, products!$A$1:$A$49, products!$D$1:$D$49,,0)</f>
        <v>1</v>
      </c>
      <c r="L557" s="7">
        <f>_xlfn.XLOOKUP(D557, products!$A$1:$A$49, products!$E$1:$E$49,,0)</f>
        <v>13.75</v>
      </c>
      <c r="M557" s="7">
        <f t="shared" si="24"/>
        <v>82.5</v>
      </c>
      <c r="N557" s="3" t="str">
        <f t="shared" si="25"/>
        <v>Excelsa</v>
      </c>
      <c r="O557" s="3" t="str">
        <f t="shared" si="26"/>
        <v>Medium</v>
      </c>
    </row>
    <row r="558" spans="1:15" x14ac:dyDescent="0.3">
      <c r="A558" s="2" t="s">
        <v>3633</v>
      </c>
      <c r="B558" s="5">
        <v>44523</v>
      </c>
      <c r="C558" s="2" t="s">
        <v>3634</v>
      </c>
      <c r="D558" s="3" t="s">
        <v>6159</v>
      </c>
      <c r="E558" s="2">
        <v>2</v>
      </c>
      <c r="F558" s="2" t="str">
        <f>_xlfn.XLOOKUP(C558, 'customers'!$A$1:$A$1001, 'customers'!$B$1:$B$1001, ,0)</f>
        <v>Cissiee Raisbeck</v>
      </c>
      <c r="G558" s="2" t="str">
        <f>IF(_xlfn.XLOOKUP(C558, 'customers'!$A$1:$A$1001, 'customers'!$C$1:$C$1001, , 0)=0, "", _xlfn.XLOOKUP(C558, 'customers'!$A$1:$A$1001, 'customers'!$C$1:$C$1001, , 0))</f>
        <v>craisbeckfg@webnode.com</v>
      </c>
      <c r="H558" s="2">
        <f>_xlfn.XLOOKUP(C558, 'customers'!$A$1:$A$1001, 'customers'!G557:G1557,,0)</f>
        <v>0</v>
      </c>
      <c r="I558" s="3" t="str">
        <f>_xlfn.XLOOKUP(D558, products!$A$1:$A$49, products!$B$1:$B$49, , 0)</f>
        <v>Lib</v>
      </c>
      <c r="J558" s="3" t="str">
        <f>_xlfn.XLOOKUP(D558, products!$A$1:$A$49, products!$C$1:$C$49,,0)</f>
        <v>M</v>
      </c>
      <c r="K558" s="6">
        <f>_xlfn.XLOOKUP(D558, products!$A$1:$A$49, products!$D$1:$D$49,,0)</f>
        <v>0.2</v>
      </c>
      <c r="L558" s="7">
        <f>_xlfn.XLOOKUP(D558, products!$A$1:$A$49, products!$E$1:$E$49,,0)</f>
        <v>4.3650000000000002</v>
      </c>
      <c r="M558" s="7">
        <f t="shared" si="24"/>
        <v>8.73</v>
      </c>
      <c r="N558" s="3" t="str">
        <f t="shared" si="25"/>
        <v>Liberica</v>
      </c>
      <c r="O558" s="3" t="str">
        <f t="shared" si="26"/>
        <v>Medium</v>
      </c>
    </row>
    <row r="559" spans="1:15" x14ac:dyDescent="0.3">
      <c r="A559" s="2" t="s">
        <v>3638</v>
      </c>
      <c r="B559" s="5">
        <v>44506</v>
      </c>
      <c r="C559" s="2" t="s">
        <v>3368</v>
      </c>
      <c r="D559" s="3" t="s">
        <v>6171</v>
      </c>
      <c r="E559" s="2">
        <v>4</v>
      </c>
      <c r="F559" s="2" t="str">
        <f>_xlfn.XLOOKUP(C559, 'customers'!$A$1:$A$1001, 'customers'!$B$1:$B$1001, ,0)</f>
        <v>Marja Urion</v>
      </c>
      <c r="G559" s="2" t="str">
        <f>IF(_xlfn.XLOOKUP(C559, 'customers'!$A$1:$A$1001, 'customers'!$C$1:$C$1001, , 0)=0, "", _xlfn.XLOOKUP(C559, 'customers'!$A$1:$A$1001, 'customers'!$C$1:$C$1001, , 0))</f>
        <v>murione5@alexa.com</v>
      </c>
      <c r="H559" s="2">
        <f>_xlfn.XLOOKUP(C559, 'customers'!$A$1:$A$1001, 'customers'!G558:G1558,,0)</f>
        <v>0</v>
      </c>
      <c r="I559" s="3" t="str">
        <f>_xlfn.XLOOKUP(D559, products!$A$1:$A$49, products!$B$1:$B$49, , 0)</f>
        <v>Exc</v>
      </c>
      <c r="J559" s="3" t="str">
        <f>_xlfn.XLOOKUP(D559, products!$A$1:$A$49, products!$C$1:$C$49,,0)</f>
        <v>L</v>
      </c>
      <c r="K559" s="6">
        <f>_xlfn.XLOOKUP(D559, products!$A$1:$A$49, products!$D$1:$D$49,,0)</f>
        <v>1</v>
      </c>
      <c r="L559" s="7">
        <f>_xlfn.XLOOKUP(D559, products!$A$1:$A$49, products!$E$1:$E$49,,0)</f>
        <v>14.85</v>
      </c>
      <c r="M559" s="7">
        <f t="shared" si="24"/>
        <v>59.4</v>
      </c>
      <c r="N559" s="3" t="str">
        <f t="shared" si="25"/>
        <v>Excelsa</v>
      </c>
      <c r="O559" s="3" t="str">
        <f t="shared" si="26"/>
        <v>Lite</v>
      </c>
    </row>
    <row r="560" spans="1:15" x14ac:dyDescent="0.3">
      <c r="A560" s="2" t="s">
        <v>3643</v>
      </c>
      <c r="B560" s="5">
        <v>44225</v>
      </c>
      <c r="C560" s="2" t="s">
        <v>3644</v>
      </c>
      <c r="D560" s="3" t="s">
        <v>6150</v>
      </c>
      <c r="E560" s="2">
        <v>4</v>
      </c>
      <c r="F560" s="2" t="str">
        <f>_xlfn.XLOOKUP(C560, 'customers'!$A$1:$A$1001, 'customers'!$B$1:$B$1001, ,0)</f>
        <v>Kenton Wetherick</v>
      </c>
      <c r="G560" s="2" t="str">
        <f>IF(_xlfn.XLOOKUP(C560, 'customers'!$A$1:$A$1001, 'customers'!$C$1:$C$1001, , 0)=0, "", _xlfn.XLOOKUP(C560, 'customers'!$A$1:$A$1001, 'customers'!$C$1:$C$1001, , 0))</f>
        <v/>
      </c>
      <c r="H560" s="2">
        <f>_xlfn.XLOOKUP(C560, 'customers'!$A$1:$A$1001, 'customers'!G559:G1559,,0)</f>
        <v>0</v>
      </c>
      <c r="I560" s="3" t="str">
        <f>_xlfn.XLOOKUP(D560, products!$A$1:$A$49, products!$B$1:$B$49, , 0)</f>
        <v>Lib</v>
      </c>
      <c r="J560" s="3" t="str">
        <f>_xlfn.XLOOKUP(D560, products!$A$1:$A$49, products!$C$1:$C$49,,0)</f>
        <v>D</v>
      </c>
      <c r="K560" s="6">
        <f>_xlfn.XLOOKUP(D560, products!$A$1:$A$49, products!$D$1:$D$49,,0)</f>
        <v>0.2</v>
      </c>
      <c r="L560" s="7">
        <f>_xlfn.XLOOKUP(D560, products!$A$1:$A$49, products!$E$1:$E$49,,0)</f>
        <v>3.8849999999999998</v>
      </c>
      <c r="M560" s="7">
        <f t="shared" si="24"/>
        <v>15.54</v>
      </c>
      <c r="N560" s="3" t="str">
        <f t="shared" si="25"/>
        <v>Liberica</v>
      </c>
      <c r="O560" s="3" t="str">
        <f t="shared" si="26"/>
        <v>Dark</v>
      </c>
    </row>
    <row r="561" spans="1:15" x14ac:dyDescent="0.3">
      <c r="A561" s="2" t="s">
        <v>3648</v>
      </c>
      <c r="B561" s="5">
        <v>44667</v>
      </c>
      <c r="C561" s="2" t="s">
        <v>3649</v>
      </c>
      <c r="D561" s="3" t="s">
        <v>6140</v>
      </c>
      <c r="E561" s="2">
        <v>3</v>
      </c>
      <c r="F561" s="2" t="str">
        <f>_xlfn.XLOOKUP(C561, 'customers'!$A$1:$A$1001, 'customers'!$B$1:$B$1001, ,0)</f>
        <v>Reamonn Aynold</v>
      </c>
      <c r="G561" s="2" t="str">
        <f>IF(_xlfn.XLOOKUP(C561, 'customers'!$A$1:$A$1001, 'customers'!$C$1:$C$1001, , 0)=0, "", _xlfn.XLOOKUP(C561, 'customers'!$A$1:$A$1001, 'customers'!$C$1:$C$1001, , 0))</f>
        <v>raynoldfj@ustream.tv</v>
      </c>
      <c r="H561" s="2">
        <f>_xlfn.XLOOKUP(C561, 'customers'!$A$1:$A$1001, 'customers'!G560:G1560,,0)</f>
        <v>0</v>
      </c>
      <c r="I561" s="3" t="str">
        <f>_xlfn.XLOOKUP(D561, products!$A$1:$A$49, products!$B$1:$B$49, , 0)</f>
        <v>Ara</v>
      </c>
      <c r="J561" s="3" t="str">
        <f>_xlfn.XLOOKUP(D561, products!$A$1:$A$49, products!$C$1:$C$49,,0)</f>
        <v>L</v>
      </c>
      <c r="K561" s="6">
        <f>_xlfn.XLOOKUP(D561, products!$A$1:$A$49, products!$D$1:$D$49,,0)</f>
        <v>1</v>
      </c>
      <c r="L561" s="7">
        <f>_xlfn.XLOOKUP(D561, products!$A$1:$A$49, products!$E$1:$E$49,,0)</f>
        <v>12.95</v>
      </c>
      <c r="M561" s="7">
        <f t="shared" si="24"/>
        <v>38.849999999999994</v>
      </c>
      <c r="N561" s="3" t="str">
        <f t="shared" si="25"/>
        <v>Arabica</v>
      </c>
      <c r="O561" s="3" t="str">
        <f t="shared" si="26"/>
        <v>Lite</v>
      </c>
    </row>
    <row r="562" spans="1:15" x14ac:dyDescent="0.3">
      <c r="A562" s="2" t="s">
        <v>3654</v>
      </c>
      <c r="B562" s="5">
        <v>44401</v>
      </c>
      <c r="C562" s="2" t="s">
        <v>3655</v>
      </c>
      <c r="D562" s="3" t="s">
        <v>6166</v>
      </c>
      <c r="E562" s="2">
        <v>6</v>
      </c>
      <c r="F562" s="2" t="str">
        <f>_xlfn.XLOOKUP(C562, 'customers'!$A$1:$A$1001, 'customers'!$B$1:$B$1001, ,0)</f>
        <v>Hatty Dovydenas</v>
      </c>
      <c r="G562" s="2" t="str">
        <f>IF(_xlfn.XLOOKUP(C562, 'customers'!$A$1:$A$1001, 'customers'!$C$1:$C$1001, , 0)=0, "", _xlfn.XLOOKUP(C562, 'customers'!$A$1:$A$1001, 'customers'!$C$1:$C$1001, , 0))</f>
        <v/>
      </c>
      <c r="H562" s="2">
        <f>_xlfn.XLOOKUP(C562, 'customers'!$A$1:$A$1001, 'customers'!G561:G1561,,0)</f>
        <v>0</v>
      </c>
      <c r="I562" s="3" t="str">
        <f>_xlfn.XLOOKUP(D562, products!$A$1:$A$49, products!$B$1:$B$49, , 0)</f>
        <v>Exc</v>
      </c>
      <c r="J562" s="3" t="str">
        <f>_xlfn.XLOOKUP(D562, products!$A$1:$A$49, products!$C$1:$C$49,,0)</f>
        <v>M</v>
      </c>
      <c r="K562" s="6">
        <f>_xlfn.XLOOKUP(D562, products!$A$1:$A$49, products!$D$1:$D$49,,0)</f>
        <v>2.5</v>
      </c>
      <c r="L562" s="7">
        <f>_xlfn.XLOOKUP(D562, products!$A$1:$A$49, products!$E$1:$E$49,,0)</f>
        <v>31.624999999999996</v>
      </c>
      <c r="M562" s="7">
        <f t="shared" si="24"/>
        <v>189.74999999999997</v>
      </c>
      <c r="N562" s="3" t="str">
        <f t="shared" si="25"/>
        <v>Excelsa</v>
      </c>
      <c r="O562" s="3" t="str">
        <f t="shared" si="26"/>
        <v>Medium</v>
      </c>
    </row>
    <row r="563" spans="1:15" x14ac:dyDescent="0.3">
      <c r="A563" s="2" t="s">
        <v>3659</v>
      </c>
      <c r="B563" s="5">
        <v>43688</v>
      </c>
      <c r="C563" s="2" t="s">
        <v>3660</v>
      </c>
      <c r="D563" s="3" t="s">
        <v>6154</v>
      </c>
      <c r="E563" s="2">
        <v>6</v>
      </c>
      <c r="F563" s="2" t="str">
        <f>_xlfn.XLOOKUP(C563, 'customers'!$A$1:$A$1001, 'customers'!$B$1:$B$1001, ,0)</f>
        <v>Nathaniel Bloxland</v>
      </c>
      <c r="G563" s="2" t="str">
        <f>IF(_xlfn.XLOOKUP(C563, 'customers'!$A$1:$A$1001, 'customers'!$C$1:$C$1001, , 0)=0, "", _xlfn.XLOOKUP(C563, 'customers'!$A$1:$A$1001, 'customers'!$C$1:$C$1001, , 0))</f>
        <v/>
      </c>
      <c r="H563" s="2">
        <f>_xlfn.XLOOKUP(C563, 'customers'!$A$1:$A$1001, 'customers'!G562:G1562,,0)</f>
        <v>0</v>
      </c>
      <c r="I563" s="3" t="str">
        <f>_xlfn.XLOOKUP(D563, products!$A$1:$A$49, products!$B$1:$B$49, , 0)</f>
        <v>Ara</v>
      </c>
      <c r="J563" s="3" t="str">
        <f>_xlfn.XLOOKUP(D563, products!$A$1:$A$49, products!$C$1:$C$49,,0)</f>
        <v>D</v>
      </c>
      <c r="K563" s="6">
        <f>_xlfn.XLOOKUP(D563, products!$A$1:$A$49, products!$D$1:$D$49,,0)</f>
        <v>0.2</v>
      </c>
      <c r="L563" s="7">
        <f>_xlfn.XLOOKUP(D563, products!$A$1:$A$49, products!$E$1:$E$49,,0)</f>
        <v>2.9849999999999999</v>
      </c>
      <c r="M563" s="7">
        <f t="shared" si="24"/>
        <v>17.91</v>
      </c>
      <c r="N563" s="3" t="str">
        <f t="shared" si="25"/>
        <v>Arabica</v>
      </c>
      <c r="O563" s="3" t="str">
        <f t="shared" si="26"/>
        <v>Dark</v>
      </c>
    </row>
    <row r="564" spans="1:15" x14ac:dyDescent="0.3">
      <c r="A564" s="2" t="s">
        <v>3665</v>
      </c>
      <c r="B564" s="5">
        <v>43669</v>
      </c>
      <c r="C564" s="2" t="s">
        <v>3666</v>
      </c>
      <c r="D564" s="3" t="s">
        <v>6145</v>
      </c>
      <c r="E564" s="2">
        <v>6</v>
      </c>
      <c r="F564" s="2" t="str">
        <f>_xlfn.XLOOKUP(C564, 'customers'!$A$1:$A$1001, 'customers'!$B$1:$B$1001, ,0)</f>
        <v>Brendan Grece</v>
      </c>
      <c r="G564" s="2" t="str">
        <f>IF(_xlfn.XLOOKUP(C564, 'customers'!$A$1:$A$1001, 'customers'!$C$1:$C$1001, , 0)=0, "", _xlfn.XLOOKUP(C564, 'customers'!$A$1:$A$1001, 'customers'!$C$1:$C$1001, , 0))</f>
        <v>bgrecefm@naver.com</v>
      </c>
      <c r="H564" s="2">
        <f>_xlfn.XLOOKUP(C564, 'customers'!$A$1:$A$1001, 'customers'!G563:G1563,,0)</f>
        <v>0</v>
      </c>
      <c r="I564" s="3" t="str">
        <f>_xlfn.XLOOKUP(D564, products!$A$1:$A$49, products!$B$1:$B$49, , 0)</f>
        <v>Lib</v>
      </c>
      <c r="J564" s="3" t="str">
        <f>_xlfn.XLOOKUP(D564, products!$A$1:$A$49, products!$C$1:$C$49,,0)</f>
        <v>L</v>
      </c>
      <c r="K564" s="6">
        <f>_xlfn.XLOOKUP(D564, products!$A$1:$A$49, products!$D$1:$D$49,,0)</f>
        <v>0.2</v>
      </c>
      <c r="L564" s="7">
        <f>_xlfn.XLOOKUP(D564, products!$A$1:$A$49, products!$E$1:$E$49,,0)</f>
        <v>4.7549999999999999</v>
      </c>
      <c r="M564" s="7">
        <f t="shared" si="24"/>
        <v>28.53</v>
      </c>
      <c r="N564" s="3" t="str">
        <f t="shared" si="25"/>
        <v>Liberica</v>
      </c>
      <c r="O564" s="3" t="str">
        <f t="shared" si="26"/>
        <v>Lite</v>
      </c>
    </row>
    <row r="565" spans="1:15" x14ac:dyDescent="0.3">
      <c r="A565" s="2" t="s">
        <v>3671</v>
      </c>
      <c r="B565" s="5">
        <v>43991</v>
      </c>
      <c r="C565" s="2" t="s">
        <v>3752</v>
      </c>
      <c r="D565" s="3" t="s">
        <v>6141</v>
      </c>
      <c r="E565" s="2">
        <v>6</v>
      </c>
      <c r="F565" s="2" t="str">
        <f>_xlfn.XLOOKUP(C565, 'customers'!$A$1:$A$1001, 'customers'!$B$1:$B$1001, ,0)</f>
        <v>Don Flintiff</v>
      </c>
      <c r="G565" s="2" t="str">
        <f>IF(_xlfn.XLOOKUP(C565, 'customers'!$A$1:$A$1001, 'customers'!$C$1:$C$1001, , 0)=0, "", _xlfn.XLOOKUP(C565, 'customers'!$A$1:$A$1001, 'customers'!$C$1:$C$1001, , 0))</f>
        <v>dflintiffg1@e-recht24.de</v>
      </c>
      <c r="H565" s="2">
        <f>_xlfn.XLOOKUP(C565, 'customers'!$A$1:$A$1001, 'customers'!G564:G1564,,0)</f>
        <v>0</v>
      </c>
      <c r="I565" s="3" t="str">
        <f>_xlfn.XLOOKUP(D565, products!$A$1:$A$49, products!$B$1:$B$49, , 0)</f>
        <v>Exc</v>
      </c>
      <c r="J565" s="3" t="str">
        <f>_xlfn.XLOOKUP(D565, products!$A$1:$A$49, products!$C$1:$C$49,,0)</f>
        <v>M</v>
      </c>
      <c r="K565" s="6">
        <f>_xlfn.XLOOKUP(D565, products!$A$1:$A$49, products!$D$1:$D$49,,0)</f>
        <v>1</v>
      </c>
      <c r="L565" s="7">
        <f>_xlfn.XLOOKUP(D565, products!$A$1:$A$49, products!$E$1:$E$49,,0)</f>
        <v>13.75</v>
      </c>
      <c r="M565" s="7">
        <f t="shared" si="24"/>
        <v>82.5</v>
      </c>
      <c r="N565" s="3" t="str">
        <f t="shared" si="25"/>
        <v>Excelsa</v>
      </c>
      <c r="O565" s="3" t="str">
        <f t="shared" si="26"/>
        <v>Medium</v>
      </c>
    </row>
    <row r="566" spans="1:15" x14ac:dyDescent="0.3">
      <c r="A566" s="2" t="s">
        <v>3677</v>
      </c>
      <c r="B566" s="5">
        <v>43883</v>
      </c>
      <c r="C566" s="2" t="s">
        <v>3678</v>
      </c>
      <c r="D566" s="3" t="s">
        <v>6173</v>
      </c>
      <c r="E566" s="2">
        <v>2</v>
      </c>
      <c r="F566" s="2" t="str">
        <f>_xlfn.XLOOKUP(C566, 'customers'!$A$1:$A$1001, 'customers'!$B$1:$B$1001, ,0)</f>
        <v>Abbe Thys</v>
      </c>
      <c r="G566" s="2" t="str">
        <f>IF(_xlfn.XLOOKUP(C566, 'customers'!$A$1:$A$1001, 'customers'!$C$1:$C$1001, , 0)=0, "", _xlfn.XLOOKUP(C566, 'customers'!$A$1:$A$1001, 'customers'!$C$1:$C$1001, , 0))</f>
        <v>athysfo@cdc.gov</v>
      </c>
      <c r="H566" s="2">
        <f>_xlfn.XLOOKUP(C566, 'customers'!$A$1:$A$1001, 'customers'!G565:G1565,,0)</f>
        <v>0</v>
      </c>
      <c r="I566" s="3" t="str">
        <f>_xlfn.XLOOKUP(D566, products!$A$1:$A$49, products!$B$1:$B$49, , 0)</f>
        <v>Rob</v>
      </c>
      <c r="J566" s="3" t="str">
        <f>_xlfn.XLOOKUP(D566, products!$A$1:$A$49, products!$C$1:$C$49,,0)</f>
        <v>L</v>
      </c>
      <c r="K566" s="6">
        <f>_xlfn.XLOOKUP(D566, products!$A$1:$A$49, products!$D$1:$D$49,,0)</f>
        <v>0.5</v>
      </c>
      <c r="L566" s="7">
        <f>_xlfn.XLOOKUP(D566, products!$A$1:$A$49, products!$E$1:$E$49,,0)</f>
        <v>7.169999999999999</v>
      </c>
      <c r="M566" s="7">
        <f t="shared" si="24"/>
        <v>14.339999999999998</v>
      </c>
      <c r="N566" s="3" t="str">
        <f t="shared" si="25"/>
        <v>Robusta</v>
      </c>
      <c r="O566" s="3" t="str">
        <f t="shared" si="26"/>
        <v>Lite</v>
      </c>
    </row>
    <row r="567" spans="1:15" x14ac:dyDescent="0.3">
      <c r="A567" s="2" t="s">
        <v>3683</v>
      </c>
      <c r="B567" s="5">
        <v>44031</v>
      </c>
      <c r="C567" s="2" t="s">
        <v>3684</v>
      </c>
      <c r="D567" s="3" t="s">
        <v>6149</v>
      </c>
      <c r="E567" s="2">
        <v>4</v>
      </c>
      <c r="F567" s="2" t="str">
        <f>_xlfn.XLOOKUP(C567, 'customers'!$A$1:$A$1001, 'customers'!$B$1:$B$1001, ,0)</f>
        <v>Jackquelin Chugg</v>
      </c>
      <c r="G567" s="2" t="str">
        <f>IF(_xlfn.XLOOKUP(C567, 'customers'!$A$1:$A$1001, 'customers'!$C$1:$C$1001, , 0)=0, "", _xlfn.XLOOKUP(C567, 'customers'!$A$1:$A$1001, 'customers'!$C$1:$C$1001, , 0))</f>
        <v>jchuggfp@about.me</v>
      </c>
      <c r="H567" s="2">
        <f>_xlfn.XLOOKUP(C567, 'customers'!$A$1:$A$1001, 'customers'!G566:G1566,,0)</f>
        <v>0</v>
      </c>
      <c r="I567" s="3" t="str">
        <f>_xlfn.XLOOKUP(D567, products!$A$1:$A$49, products!$B$1:$B$49, , 0)</f>
        <v>Rob</v>
      </c>
      <c r="J567" s="3" t="str">
        <f>_xlfn.XLOOKUP(D567, products!$A$1:$A$49, products!$C$1:$C$49,,0)</f>
        <v>D</v>
      </c>
      <c r="K567" s="6">
        <f>_xlfn.XLOOKUP(D567, products!$A$1:$A$49, products!$D$1:$D$49,,0)</f>
        <v>2.5</v>
      </c>
      <c r="L567" s="7">
        <f>_xlfn.XLOOKUP(D567, products!$A$1:$A$49, products!$E$1:$E$49,,0)</f>
        <v>20.584999999999997</v>
      </c>
      <c r="M567" s="7">
        <f t="shared" si="24"/>
        <v>82.339999999999989</v>
      </c>
      <c r="N567" s="3" t="str">
        <f t="shared" si="25"/>
        <v>Robusta</v>
      </c>
      <c r="O567" s="3" t="str">
        <f t="shared" si="26"/>
        <v>Dark</v>
      </c>
    </row>
    <row r="568" spans="1:15" x14ac:dyDescent="0.3">
      <c r="A568" s="2" t="s">
        <v>3689</v>
      </c>
      <c r="B568" s="5">
        <v>44459</v>
      </c>
      <c r="C568" s="2" t="s">
        <v>3690</v>
      </c>
      <c r="D568" s="3" t="s">
        <v>6152</v>
      </c>
      <c r="E568" s="2">
        <v>6</v>
      </c>
      <c r="F568" s="2" t="str">
        <f>_xlfn.XLOOKUP(C568, 'customers'!$A$1:$A$1001, 'customers'!$B$1:$B$1001, ,0)</f>
        <v>Audra Kelston</v>
      </c>
      <c r="G568" s="2" t="str">
        <f>IF(_xlfn.XLOOKUP(C568, 'customers'!$A$1:$A$1001, 'customers'!$C$1:$C$1001, , 0)=0, "", _xlfn.XLOOKUP(C568, 'customers'!$A$1:$A$1001, 'customers'!$C$1:$C$1001, , 0))</f>
        <v>akelstonfq@sakura.ne.jp</v>
      </c>
      <c r="H568" s="2">
        <f>_xlfn.XLOOKUP(C568, 'customers'!$A$1:$A$1001, 'customers'!G567:G1567,,0)</f>
        <v>0</v>
      </c>
      <c r="I568" s="3" t="str">
        <f>_xlfn.XLOOKUP(D568, products!$A$1:$A$49, products!$B$1:$B$49, , 0)</f>
        <v>Ara</v>
      </c>
      <c r="J568" s="3" t="str">
        <f>_xlfn.XLOOKUP(D568, products!$A$1:$A$49, products!$C$1:$C$49,,0)</f>
        <v>M</v>
      </c>
      <c r="K568" s="6">
        <f>_xlfn.XLOOKUP(D568, products!$A$1:$A$49, products!$D$1:$D$49,,0)</f>
        <v>0.2</v>
      </c>
      <c r="L568" s="7">
        <f>_xlfn.XLOOKUP(D568, products!$A$1:$A$49, products!$E$1:$E$49,,0)</f>
        <v>3.375</v>
      </c>
      <c r="M568" s="7">
        <f t="shared" si="24"/>
        <v>20.25</v>
      </c>
      <c r="N568" s="3" t="str">
        <f t="shared" si="25"/>
        <v>Arabica</v>
      </c>
      <c r="O568" s="3" t="str">
        <f t="shared" si="26"/>
        <v>Medium</v>
      </c>
    </row>
    <row r="569" spans="1:15" x14ac:dyDescent="0.3">
      <c r="A569" s="2" t="s">
        <v>3695</v>
      </c>
      <c r="B569" s="5">
        <v>44318</v>
      </c>
      <c r="C569" s="2" t="s">
        <v>3696</v>
      </c>
      <c r="D569" s="3" t="s">
        <v>6142</v>
      </c>
      <c r="E569" s="2">
        <v>6</v>
      </c>
      <c r="F569" s="2" t="str">
        <f>_xlfn.XLOOKUP(C569, 'customers'!$A$1:$A$1001, 'customers'!$B$1:$B$1001, ,0)</f>
        <v>Elvina Angel</v>
      </c>
      <c r="G569" s="2" t="str">
        <f>IF(_xlfn.XLOOKUP(C569, 'customers'!$A$1:$A$1001, 'customers'!$C$1:$C$1001, , 0)=0, "", _xlfn.XLOOKUP(C569, 'customers'!$A$1:$A$1001, 'customers'!$C$1:$C$1001, , 0))</f>
        <v/>
      </c>
      <c r="H569" s="2">
        <f>_xlfn.XLOOKUP(C569, 'customers'!$A$1:$A$1001, 'customers'!G568:G1568,,0)</f>
        <v>0</v>
      </c>
      <c r="I569" s="3" t="str">
        <f>_xlfn.XLOOKUP(D569, products!$A$1:$A$49, products!$B$1:$B$49, , 0)</f>
        <v>Rob</v>
      </c>
      <c r="J569" s="3" t="str">
        <f>_xlfn.XLOOKUP(D569, products!$A$1:$A$49, products!$C$1:$C$49,,0)</f>
        <v>L</v>
      </c>
      <c r="K569" s="6">
        <f>_xlfn.XLOOKUP(D569, products!$A$1:$A$49, products!$D$1:$D$49,,0)</f>
        <v>2.5</v>
      </c>
      <c r="L569" s="7">
        <f>_xlfn.XLOOKUP(D569, products!$A$1:$A$49, products!$E$1:$E$49,,0)</f>
        <v>27.484999999999996</v>
      </c>
      <c r="M569" s="7">
        <f t="shared" si="24"/>
        <v>164.90999999999997</v>
      </c>
      <c r="N569" s="3" t="str">
        <f t="shared" si="25"/>
        <v>Robusta</v>
      </c>
      <c r="O569" s="3" t="str">
        <f t="shared" si="26"/>
        <v>Lite</v>
      </c>
    </row>
    <row r="570" spans="1:15" x14ac:dyDescent="0.3">
      <c r="A570" s="2" t="s">
        <v>3700</v>
      </c>
      <c r="B570" s="5">
        <v>44526</v>
      </c>
      <c r="C570" s="2" t="s">
        <v>3701</v>
      </c>
      <c r="D570" s="3" t="s">
        <v>6145</v>
      </c>
      <c r="E570" s="2">
        <v>4</v>
      </c>
      <c r="F570" s="2" t="str">
        <f>_xlfn.XLOOKUP(C570, 'customers'!$A$1:$A$1001, 'customers'!$B$1:$B$1001, ,0)</f>
        <v>Claiborne Mottram</v>
      </c>
      <c r="G570" s="2" t="str">
        <f>IF(_xlfn.XLOOKUP(C570, 'customers'!$A$1:$A$1001, 'customers'!$C$1:$C$1001, , 0)=0, "", _xlfn.XLOOKUP(C570, 'customers'!$A$1:$A$1001, 'customers'!$C$1:$C$1001, , 0))</f>
        <v>cmottramfs@harvard.edu</v>
      </c>
      <c r="H570" s="2">
        <f>_xlfn.XLOOKUP(C570, 'customers'!$A$1:$A$1001, 'customers'!G569:G1569,,0)</f>
        <v>0</v>
      </c>
      <c r="I570" s="3" t="str">
        <f>_xlfn.XLOOKUP(D570, products!$A$1:$A$49, products!$B$1:$B$49, , 0)</f>
        <v>Lib</v>
      </c>
      <c r="J570" s="3" t="str">
        <f>_xlfn.XLOOKUP(D570, products!$A$1:$A$49, products!$C$1:$C$49,,0)</f>
        <v>L</v>
      </c>
      <c r="K570" s="6">
        <f>_xlfn.XLOOKUP(D570, products!$A$1:$A$49, products!$D$1:$D$49,,0)</f>
        <v>0.2</v>
      </c>
      <c r="L570" s="7">
        <f>_xlfn.XLOOKUP(D570, products!$A$1:$A$49, products!$E$1:$E$49,,0)</f>
        <v>4.7549999999999999</v>
      </c>
      <c r="M570" s="7">
        <f t="shared" si="24"/>
        <v>19.02</v>
      </c>
      <c r="N570" s="3" t="str">
        <f t="shared" si="25"/>
        <v>Liberica</v>
      </c>
      <c r="O570" s="3" t="str">
        <f t="shared" si="26"/>
        <v>Lite</v>
      </c>
    </row>
    <row r="571" spans="1:15" x14ac:dyDescent="0.3">
      <c r="A571" s="2" t="s">
        <v>3706</v>
      </c>
      <c r="B571" s="5">
        <v>43879</v>
      </c>
      <c r="C571" s="2" t="s">
        <v>3752</v>
      </c>
      <c r="D571" s="3" t="s">
        <v>6168</v>
      </c>
      <c r="E571" s="2">
        <v>6</v>
      </c>
      <c r="F571" s="2" t="str">
        <f>_xlfn.XLOOKUP(C571, 'customers'!$A$1:$A$1001, 'customers'!$B$1:$B$1001, ,0)</f>
        <v>Don Flintiff</v>
      </c>
      <c r="G571" s="2" t="str">
        <f>IF(_xlfn.XLOOKUP(C571, 'customers'!$A$1:$A$1001, 'customers'!$C$1:$C$1001, , 0)=0, "", _xlfn.XLOOKUP(C571, 'customers'!$A$1:$A$1001, 'customers'!$C$1:$C$1001, , 0))</f>
        <v>dflintiffg1@e-recht24.de</v>
      </c>
      <c r="H571" s="2">
        <f>_xlfn.XLOOKUP(C571, 'customers'!$A$1:$A$1001, 'customers'!G570:G1570,,0)</f>
        <v>0</v>
      </c>
      <c r="I571" s="3" t="str">
        <f>_xlfn.XLOOKUP(D571, products!$A$1:$A$49, products!$B$1:$B$49, , 0)</f>
        <v>Ara</v>
      </c>
      <c r="J571" s="3" t="str">
        <f>_xlfn.XLOOKUP(D571, products!$A$1:$A$49, products!$C$1:$C$49,,0)</f>
        <v>D</v>
      </c>
      <c r="K571" s="6">
        <f>_xlfn.XLOOKUP(D571, products!$A$1:$A$49, products!$D$1:$D$49,,0)</f>
        <v>2.5</v>
      </c>
      <c r="L571" s="7">
        <f>_xlfn.XLOOKUP(D571, products!$A$1:$A$49, products!$E$1:$E$49,,0)</f>
        <v>22.884999999999998</v>
      </c>
      <c r="M571" s="7">
        <f t="shared" si="24"/>
        <v>137.31</v>
      </c>
      <c r="N571" s="3" t="str">
        <f t="shared" si="25"/>
        <v>Arabica</v>
      </c>
      <c r="O571" s="3" t="str">
        <f t="shared" si="26"/>
        <v>Dark</v>
      </c>
    </row>
    <row r="572" spans="1:15" x14ac:dyDescent="0.3">
      <c r="A572" s="2" t="s">
        <v>3712</v>
      </c>
      <c r="B572" s="5">
        <v>43928</v>
      </c>
      <c r="C572" s="2" t="s">
        <v>3713</v>
      </c>
      <c r="D572" s="3" t="s">
        <v>6157</v>
      </c>
      <c r="E572" s="2">
        <v>4</v>
      </c>
      <c r="F572" s="2" t="str">
        <f>_xlfn.XLOOKUP(C572, 'customers'!$A$1:$A$1001, 'customers'!$B$1:$B$1001, ,0)</f>
        <v>Donalt Sangwin</v>
      </c>
      <c r="G572" s="2" t="str">
        <f>IF(_xlfn.XLOOKUP(C572, 'customers'!$A$1:$A$1001, 'customers'!$C$1:$C$1001, , 0)=0, "", _xlfn.XLOOKUP(C572, 'customers'!$A$1:$A$1001, 'customers'!$C$1:$C$1001, , 0))</f>
        <v>dsangwinfu@weebly.com</v>
      </c>
      <c r="H572" s="2">
        <f>_xlfn.XLOOKUP(C572, 'customers'!$A$1:$A$1001, 'customers'!G571:G1571,,0)</f>
        <v>0</v>
      </c>
      <c r="I572" s="3" t="str">
        <f>_xlfn.XLOOKUP(D572, products!$A$1:$A$49, products!$B$1:$B$49, , 0)</f>
        <v>Ara</v>
      </c>
      <c r="J572" s="3" t="str">
        <f>_xlfn.XLOOKUP(D572, products!$A$1:$A$49, products!$C$1:$C$49,,0)</f>
        <v>M</v>
      </c>
      <c r="K572" s="6">
        <f>_xlfn.XLOOKUP(D572, products!$A$1:$A$49, products!$D$1:$D$49,,0)</f>
        <v>0.5</v>
      </c>
      <c r="L572" s="7">
        <f>_xlfn.XLOOKUP(D572, products!$A$1:$A$49, products!$E$1:$E$49,,0)</f>
        <v>6.75</v>
      </c>
      <c r="M572" s="7">
        <f t="shared" si="24"/>
        <v>27</v>
      </c>
      <c r="N572" s="3" t="str">
        <f t="shared" si="25"/>
        <v>Arabica</v>
      </c>
      <c r="O572" s="3" t="str">
        <f t="shared" si="26"/>
        <v>Medium</v>
      </c>
    </row>
    <row r="573" spans="1:15" x14ac:dyDescent="0.3">
      <c r="A573" s="2" t="s">
        <v>3718</v>
      </c>
      <c r="B573" s="5">
        <v>44592</v>
      </c>
      <c r="C573" s="2" t="s">
        <v>3719</v>
      </c>
      <c r="D573" s="3" t="s">
        <v>6176</v>
      </c>
      <c r="E573" s="2">
        <v>4</v>
      </c>
      <c r="F573" s="2" t="str">
        <f>_xlfn.XLOOKUP(C573, 'customers'!$A$1:$A$1001, 'customers'!$B$1:$B$1001, ,0)</f>
        <v>Elizabet Aizikowitz</v>
      </c>
      <c r="G573" s="2" t="str">
        <f>IF(_xlfn.XLOOKUP(C573, 'customers'!$A$1:$A$1001, 'customers'!$C$1:$C$1001, , 0)=0, "", _xlfn.XLOOKUP(C573, 'customers'!$A$1:$A$1001, 'customers'!$C$1:$C$1001, , 0))</f>
        <v>eaizikowitzfv@virginia.edu</v>
      </c>
      <c r="H573" s="2">
        <f>_xlfn.XLOOKUP(C573, 'customers'!$A$1:$A$1001, 'customers'!G572:G1572,,0)</f>
        <v>0</v>
      </c>
      <c r="I573" s="3" t="str">
        <f>_xlfn.XLOOKUP(D573, products!$A$1:$A$49, products!$B$1:$B$49, , 0)</f>
        <v>Exc</v>
      </c>
      <c r="J573" s="3" t="str">
        <f>_xlfn.XLOOKUP(D573, products!$A$1:$A$49, products!$C$1:$C$49,,0)</f>
        <v>L</v>
      </c>
      <c r="K573" s="6">
        <f>_xlfn.XLOOKUP(D573, products!$A$1:$A$49, products!$D$1:$D$49,,0)</f>
        <v>0.5</v>
      </c>
      <c r="L573" s="7">
        <f>_xlfn.XLOOKUP(D573, products!$A$1:$A$49, products!$E$1:$E$49,,0)</f>
        <v>8.91</v>
      </c>
      <c r="M573" s="7">
        <f t="shared" si="24"/>
        <v>35.64</v>
      </c>
      <c r="N573" s="3" t="str">
        <f t="shared" si="25"/>
        <v>Excelsa</v>
      </c>
      <c r="O573" s="3" t="str">
        <f t="shared" si="26"/>
        <v>Lite</v>
      </c>
    </row>
    <row r="574" spans="1:15" x14ac:dyDescent="0.3">
      <c r="A574" s="2" t="s">
        <v>3724</v>
      </c>
      <c r="B574" s="5">
        <v>43515</v>
      </c>
      <c r="C574" s="2" t="s">
        <v>3725</v>
      </c>
      <c r="D574" s="3" t="s">
        <v>6154</v>
      </c>
      <c r="E574" s="2">
        <v>2</v>
      </c>
      <c r="F574" s="2" t="str">
        <f>_xlfn.XLOOKUP(C574, 'customers'!$A$1:$A$1001, 'customers'!$B$1:$B$1001, ,0)</f>
        <v>Herbie Peppard</v>
      </c>
      <c r="G574" s="2" t="str">
        <f>IF(_xlfn.XLOOKUP(C574, 'customers'!$A$1:$A$1001, 'customers'!$C$1:$C$1001, , 0)=0, "", _xlfn.XLOOKUP(C574, 'customers'!$A$1:$A$1001, 'customers'!$C$1:$C$1001, , 0))</f>
        <v/>
      </c>
      <c r="H574" s="2">
        <f>_xlfn.XLOOKUP(C574, 'customers'!$A$1:$A$1001, 'customers'!G573:G1573,,0)</f>
        <v>0</v>
      </c>
      <c r="I574" s="3" t="str">
        <f>_xlfn.XLOOKUP(D574, products!$A$1:$A$49, products!$B$1:$B$49, , 0)</f>
        <v>Ara</v>
      </c>
      <c r="J574" s="3" t="str">
        <f>_xlfn.XLOOKUP(D574, products!$A$1:$A$49, products!$C$1:$C$49,,0)</f>
        <v>D</v>
      </c>
      <c r="K574" s="6">
        <f>_xlfn.XLOOKUP(D574, products!$A$1:$A$49, products!$D$1:$D$49,,0)</f>
        <v>0.2</v>
      </c>
      <c r="L574" s="7">
        <f>_xlfn.XLOOKUP(D574, products!$A$1:$A$49, products!$E$1:$E$49,,0)</f>
        <v>2.9849999999999999</v>
      </c>
      <c r="M574" s="7">
        <f t="shared" si="24"/>
        <v>5.97</v>
      </c>
      <c r="N574" s="3" t="str">
        <f t="shared" si="25"/>
        <v>Arabica</v>
      </c>
      <c r="O574" s="3" t="str">
        <f t="shared" si="26"/>
        <v>Dark</v>
      </c>
    </row>
    <row r="575" spans="1:15" x14ac:dyDescent="0.3">
      <c r="A575" s="2" t="s">
        <v>3728</v>
      </c>
      <c r="B575" s="5">
        <v>43781</v>
      </c>
      <c r="C575" s="2" t="s">
        <v>3729</v>
      </c>
      <c r="D575" s="3" t="s">
        <v>6155</v>
      </c>
      <c r="E575" s="2">
        <v>6</v>
      </c>
      <c r="F575" s="2" t="str">
        <f>_xlfn.XLOOKUP(C575, 'customers'!$A$1:$A$1001, 'customers'!$B$1:$B$1001, ,0)</f>
        <v>Cornie Venour</v>
      </c>
      <c r="G575" s="2" t="str">
        <f>IF(_xlfn.XLOOKUP(C575, 'customers'!$A$1:$A$1001, 'customers'!$C$1:$C$1001, , 0)=0, "", _xlfn.XLOOKUP(C575, 'customers'!$A$1:$A$1001, 'customers'!$C$1:$C$1001, , 0))</f>
        <v>cvenourfx@ask.com</v>
      </c>
      <c r="H575" s="2">
        <f>_xlfn.XLOOKUP(C575, 'customers'!$A$1:$A$1001, 'customers'!G574:G1574,,0)</f>
        <v>0</v>
      </c>
      <c r="I575" s="3" t="str">
        <f>_xlfn.XLOOKUP(D575, products!$A$1:$A$49, products!$B$1:$B$49, , 0)</f>
        <v>Ara</v>
      </c>
      <c r="J575" s="3" t="str">
        <f>_xlfn.XLOOKUP(D575, products!$A$1:$A$49, products!$C$1:$C$49,,0)</f>
        <v>M</v>
      </c>
      <c r="K575" s="6">
        <f>_xlfn.XLOOKUP(D575, products!$A$1:$A$49, products!$D$1:$D$49,,0)</f>
        <v>1</v>
      </c>
      <c r="L575" s="7">
        <f>_xlfn.XLOOKUP(D575, products!$A$1:$A$49, products!$E$1:$E$49,,0)</f>
        <v>11.25</v>
      </c>
      <c r="M575" s="7">
        <f t="shared" si="24"/>
        <v>67.5</v>
      </c>
      <c r="N575" s="3" t="str">
        <f t="shared" si="25"/>
        <v>Arabica</v>
      </c>
      <c r="O575" s="3" t="str">
        <f t="shared" si="26"/>
        <v>Medium</v>
      </c>
    </row>
    <row r="576" spans="1:15" x14ac:dyDescent="0.3">
      <c r="A576" s="2" t="s">
        <v>3734</v>
      </c>
      <c r="B576" s="5">
        <v>44697</v>
      </c>
      <c r="C576" s="2" t="s">
        <v>3735</v>
      </c>
      <c r="D576" s="3" t="s">
        <v>6178</v>
      </c>
      <c r="E576" s="2">
        <v>6</v>
      </c>
      <c r="F576" s="2" t="str">
        <f>_xlfn.XLOOKUP(C576, 'customers'!$A$1:$A$1001, 'customers'!$B$1:$B$1001, ,0)</f>
        <v>Maggy Harby</v>
      </c>
      <c r="G576" s="2" t="str">
        <f>IF(_xlfn.XLOOKUP(C576, 'customers'!$A$1:$A$1001, 'customers'!$C$1:$C$1001, , 0)=0, "", _xlfn.XLOOKUP(C576, 'customers'!$A$1:$A$1001, 'customers'!$C$1:$C$1001, , 0))</f>
        <v>mharbyfy@163.com</v>
      </c>
      <c r="H576" s="2">
        <f>_xlfn.XLOOKUP(C576, 'customers'!$A$1:$A$1001, 'customers'!G575:G1575,,0)</f>
        <v>0</v>
      </c>
      <c r="I576" s="3" t="str">
        <f>_xlfn.XLOOKUP(D576, products!$A$1:$A$49, products!$B$1:$B$49, , 0)</f>
        <v>Rob</v>
      </c>
      <c r="J576" s="3" t="str">
        <f>_xlfn.XLOOKUP(D576, products!$A$1:$A$49, products!$C$1:$C$49,,0)</f>
        <v>L</v>
      </c>
      <c r="K576" s="6">
        <f>_xlfn.XLOOKUP(D576, products!$A$1:$A$49, products!$D$1:$D$49,,0)</f>
        <v>0.2</v>
      </c>
      <c r="L576" s="7">
        <f>_xlfn.XLOOKUP(D576, products!$A$1:$A$49, products!$E$1:$E$49,,0)</f>
        <v>3.5849999999999995</v>
      </c>
      <c r="M576" s="7">
        <f t="shared" si="24"/>
        <v>21.509999999999998</v>
      </c>
      <c r="N576" s="3" t="str">
        <f t="shared" si="25"/>
        <v>Robusta</v>
      </c>
      <c r="O576" s="3" t="str">
        <f t="shared" si="26"/>
        <v>Lite</v>
      </c>
    </row>
    <row r="577" spans="1:15" x14ac:dyDescent="0.3">
      <c r="A577" s="2" t="s">
        <v>3739</v>
      </c>
      <c r="B577" s="5">
        <v>44239</v>
      </c>
      <c r="C577" s="2" t="s">
        <v>3740</v>
      </c>
      <c r="D577" s="3" t="s">
        <v>6181</v>
      </c>
      <c r="E577" s="2">
        <v>2</v>
      </c>
      <c r="F577" s="2" t="str">
        <f>_xlfn.XLOOKUP(C577, 'customers'!$A$1:$A$1001, 'customers'!$B$1:$B$1001, ,0)</f>
        <v>Reggie Thickpenny</v>
      </c>
      <c r="G577" s="2" t="str">
        <f>IF(_xlfn.XLOOKUP(C577, 'customers'!$A$1:$A$1001, 'customers'!$C$1:$C$1001, , 0)=0, "", _xlfn.XLOOKUP(C577, 'customers'!$A$1:$A$1001, 'customers'!$C$1:$C$1001, , 0))</f>
        <v>rthickpennyfz@cafepress.com</v>
      </c>
      <c r="H577" s="2">
        <f>_xlfn.XLOOKUP(C577, 'customers'!$A$1:$A$1001, 'customers'!G576:G1576,,0)</f>
        <v>0</v>
      </c>
      <c r="I577" s="3" t="str">
        <f>_xlfn.XLOOKUP(D577, products!$A$1:$A$49, products!$B$1:$B$49, , 0)</f>
        <v>Lib</v>
      </c>
      <c r="J577" s="3" t="str">
        <f>_xlfn.XLOOKUP(D577, products!$A$1:$A$49, products!$C$1:$C$49,,0)</f>
        <v>M</v>
      </c>
      <c r="K577" s="6">
        <f>_xlfn.XLOOKUP(D577, products!$A$1:$A$49, products!$D$1:$D$49,,0)</f>
        <v>2.5</v>
      </c>
      <c r="L577" s="7">
        <f>_xlfn.XLOOKUP(D577, products!$A$1:$A$49, products!$E$1:$E$49,,0)</f>
        <v>33.464999999999996</v>
      </c>
      <c r="M577" s="7">
        <f t="shared" si="24"/>
        <v>66.929999999999993</v>
      </c>
      <c r="N577" s="3" t="str">
        <f t="shared" si="25"/>
        <v>Liberica</v>
      </c>
      <c r="O577" s="3" t="str">
        <f t="shared" si="26"/>
        <v>Medium</v>
      </c>
    </row>
    <row r="578" spans="1:15" x14ac:dyDescent="0.3">
      <c r="A578" s="2" t="s">
        <v>3745</v>
      </c>
      <c r="B578" s="5">
        <v>44290</v>
      </c>
      <c r="C578" s="2" t="s">
        <v>3746</v>
      </c>
      <c r="D578" s="3" t="s">
        <v>6154</v>
      </c>
      <c r="E578" s="2">
        <v>6</v>
      </c>
      <c r="F578" s="2" t="str">
        <f>_xlfn.XLOOKUP(C578, 'customers'!$A$1:$A$1001, 'customers'!$B$1:$B$1001, ,0)</f>
        <v>Phyllys Ormerod</v>
      </c>
      <c r="G578" s="2" t="str">
        <f>IF(_xlfn.XLOOKUP(C578, 'customers'!$A$1:$A$1001, 'customers'!$C$1:$C$1001, , 0)=0, "", _xlfn.XLOOKUP(C578, 'customers'!$A$1:$A$1001, 'customers'!$C$1:$C$1001, , 0))</f>
        <v>pormerodg0@redcross.org</v>
      </c>
      <c r="H578" s="2">
        <f>_xlfn.XLOOKUP(C578, 'customers'!$A$1:$A$1001, 'customers'!G577:G1577,,0)</f>
        <v>0</v>
      </c>
      <c r="I578" s="3" t="str">
        <f>_xlfn.XLOOKUP(D578, products!$A$1:$A$49, products!$B$1:$B$49, , 0)</f>
        <v>Ara</v>
      </c>
      <c r="J578" s="3" t="str">
        <f>_xlfn.XLOOKUP(D578, products!$A$1:$A$49, products!$C$1:$C$49,,0)</f>
        <v>D</v>
      </c>
      <c r="K578" s="6">
        <f>_xlfn.XLOOKUP(D578, products!$A$1:$A$49, products!$D$1:$D$49,,0)</f>
        <v>0.2</v>
      </c>
      <c r="L578" s="7">
        <f>_xlfn.XLOOKUP(D578, products!$A$1:$A$49, products!$E$1:$E$49,,0)</f>
        <v>2.9849999999999999</v>
      </c>
      <c r="M578" s="7">
        <f t="shared" si="24"/>
        <v>17.91</v>
      </c>
      <c r="N578" s="3" t="str">
        <f t="shared" si="25"/>
        <v>Arabica</v>
      </c>
      <c r="O578" s="3" t="str">
        <f t="shared" si="26"/>
        <v>Dark</v>
      </c>
    </row>
    <row r="579" spans="1:15" x14ac:dyDescent="0.3">
      <c r="A579" s="2" t="s">
        <v>3751</v>
      </c>
      <c r="B579" s="5">
        <v>44410</v>
      </c>
      <c r="C579" s="2" t="s">
        <v>3752</v>
      </c>
      <c r="D579" s="3" t="s">
        <v>6162</v>
      </c>
      <c r="E579" s="2">
        <v>4</v>
      </c>
      <c r="F579" s="2" t="str">
        <f>_xlfn.XLOOKUP(C579, 'customers'!$A$1:$A$1001, 'customers'!$B$1:$B$1001, ,0)</f>
        <v>Don Flintiff</v>
      </c>
      <c r="G579" s="2" t="str">
        <f>IF(_xlfn.XLOOKUP(C579, 'customers'!$A$1:$A$1001, 'customers'!$C$1:$C$1001, , 0)=0, "", _xlfn.XLOOKUP(C579, 'customers'!$A$1:$A$1001, 'customers'!$C$1:$C$1001, , 0))</f>
        <v>dflintiffg1@e-recht24.de</v>
      </c>
      <c r="H579" s="2">
        <f>_xlfn.XLOOKUP(C579, 'customers'!$A$1:$A$1001, 'customers'!G578:G1578,,0)</f>
        <v>0</v>
      </c>
      <c r="I579" s="3" t="str">
        <f>_xlfn.XLOOKUP(D579, products!$A$1:$A$49, products!$B$1:$B$49, , 0)</f>
        <v>Lib</v>
      </c>
      <c r="J579" s="3" t="str">
        <f>_xlfn.XLOOKUP(D579, products!$A$1:$A$49, products!$C$1:$C$49,,0)</f>
        <v>M</v>
      </c>
      <c r="K579" s="6">
        <f>_xlfn.XLOOKUP(D579, products!$A$1:$A$49, products!$D$1:$D$49,,0)</f>
        <v>1</v>
      </c>
      <c r="L579" s="7">
        <f>_xlfn.XLOOKUP(D579, products!$A$1:$A$49, products!$E$1:$E$49,,0)</f>
        <v>14.55</v>
      </c>
      <c r="M579" s="7">
        <f t="shared" ref="M579:M642" si="27">L579*E579</f>
        <v>58.2</v>
      </c>
      <c r="N579" s="3" t="str">
        <f t="shared" ref="N579:N642" si="28">IF(I579="Rob","Robusta",IF(I579="Exc","Excelsa",IF(I579="Lib","Liberica",IF(I579="Ara","Arabica",""))))</f>
        <v>Liberica</v>
      </c>
      <c r="O579" s="3" t="str">
        <f t="shared" ref="O579:O642" si="29">IF(J579="M", "Medium", IF(J579="L","Lite",IF(J579="D","Dark")))</f>
        <v>Medium</v>
      </c>
    </row>
    <row r="580" spans="1:15" x14ac:dyDescent="0.3">
      <c r="A580" s="2" t="s">
        <v>3756</v>
      </c>
      <c r="B580" s="5">
        <v>44720</v>
      </c>
      <c r="C580" s="2" t="s">
        <v>3757</v>
      </c>
      <c r="D580" s="3" t="s">
        <v>6184</v>
      </c>
      <c r="E580" s="2">
        <v>3</v>
      </c>
      <c r="F580" s="2" t="str">
        <f>_xlfn.XLOOKUP(C580, 'customers'!$A$1:$A$1001, 'customers'!$B$1:$B$1001, ,0)</f>
        <v>Tymon Zanetti</v>
      </c>
      <c r="G580" s="2" t="str">
        <f>IF(_xlfn.XLOOKUP(C580, 'customers'!$A$1:$A$1001, 'customers'!$C$1:$C$1001, , 0)=0, "", _xlfn.XLOOKUP(C580, 'customers'!$A$1:$A$1001, 'customers'!$C$1:$C$1001, , 0))</f>
        <v>tzanettig2@gravatar.com</v>
      </c>
      <c r="H580" s="2">
        <f>_xlfn.XLOOKUP(C580, 'customers'!$A$1:$A$1001, 'customers'!G579:G1579,,0)</f>
        <v>0</v>
      </c>
      <c r="I580" s="3" t="str">
        <f>_xlfn.XLOOKUP(D580, products!$A$1:$A$49, products!$B$1:$B$49, , 0)</f>
        <v>Exc</v>
      </c>
      <c r="J580" s="3" t="str">
        <f>_xlfn.XLOOKUP(D580, products!$A$1:$A$49, products!$C$1:$C$49,,0)</f>
        <v>L</v>
      </c>
      <c r="K580" s="6">
        <f>_xlfn.XLOOKUP(D580, products!$A$1:$A$49, products!$D$1:$D$49,,0)</f>
        <v>0.2</v>
      </c>
      <c r="L580" s="7">
        <f>_xlfn.XLOOKUP(D580, products!$A$1:$A$49, products!$E$1:$E$49,,0)</f>
        <v>4.4550000000000001</v>
      </c>
      <c r="M580" s="7">
        <f t="shared" si="27"/>
        <v>13.365</v>
      </c>
      <c r="N580" s="3" t="str">
        <f t="shared" si="28"/>
        <v>Excelsa</v>
      </c>
      <c r="O580" s="3" t="str">
        <f t="shared" si="29"/>
        <v>Lite</v>
      </c>
    </row>
    <row r="581" spans="1:15" x14ac:dyDescent="0.3">
      <c r="A581" s="2" t="s">
        <v>3756</v>
      </c>
      <c r="B581" s="5">
        <v>44720</v>
      </c>
      <c r="C581" s="2" t="s">
        <v>3757</v>
      </c>
      <c r="D581" s="3" t="s">
        <v>6157</v>
      </c>
      <c r="E581" s="2">
        <v>5</v>
      </c>
      <c r="F581" s="2" t="str">
        <f>_xlfn.XLOOKUP(C581, 'customers'!$A$1:$A$1001, 'customers'!$B$1:$B$1001, ,0)</f>
        <v>Tymon Zanetti</v>
      </c>
      <c r="G581" s="2" t="str">
        <f>IF(_xlfn.XLOOKUP(C581, 'customers'!$A$1:$A$1001, 'customers'!$C$1:$C$1001, , 0)=0, "", _xlfn.XLOOKUP(C581, 'customers'!$A$1:$A$1001, 'customers'!$C$1:$C$1001, , 0))</f>
        <v>tzanettig2@gravatar.com</v>
      </c>
      <c r="H581" s="2">
        <f>_xlfn.XLOOKUP(C581, 'customers'!$A$1:$A$1001, 'customers'!G580:G1580,,0)</f>
        <v>0</v>
      </c>
      <c r="I581" s="3" t="str">
        <f>_xlfn.XLOOKUP(D581, products!$A$1:$A$49, products!$B$1:$B$49, , 0)</f>
        <v>Ara</v>
      </c>
      <c r="J581" s="3" t="str">
        <f>_xlfn.XLOOKUP(D581, products!$A$1:$A$49, products!$C$1:$C$49,,0)</f>
        <v>M</v>
      </c>
      <c r="K581" s="6">
        <f>_xlfn.XLOOKUP(D581, products!$A$1:$A$49, products!$D$1:$D$49,,0)</f>
        <v>0.5</v>
      </c>
      <c r="L581" s="7">
        <f>_xlfn.XLOOKUP(D581, products!$A$1:$A$49, products!$E$1:$E$49,,0)</f>
        <v>6.75</v>
      </c>
      <c r="M581" s="7">
        <f t="shared" si="27"/>
        <v>33.75</v>
      </c>
      <c r="N581" s="3" t="str">
        <f t="shared" si="28"/>
        <v>Arabica</v>
      </c>
      <c r="O581" s="3" t="str">
        <f t="shared" si="29"/>
        <v>Medium</v>
      </c>
    </row>
    <row r="582" spans="1:15" x14ac:dyDescent="0.3">
      <c r="A582" s="2" t="s">
        <v>3767</v>
      </c>
      <c r="B582" s="5">
        <v>43965</v>
      </c>
      <c r="C582" s="2" t="s">
        <v>3768</v>
      </c>
      <c r="D582" s="3" t="s">
        <v>6171</v>
      </c>
      <c r="E582" s="2">
        <v>3</v>
      </c>
      <c r="F582" s="2" t="str">
        <f>_xlfn.XLOOKUP(C582, 'customers'!$A$1:$A$1001, 'customers'!$B$1:$B$1001, ,0)</f>
        <v>Reinaldos Kirtley</v>
      </c>
      <c r="G582" s="2" t="str">
        <f>IF(_xlfn.XLOOKUP(C582, 'customers'!$A$1:$A$1001, 'customers'!$C$1:$C$1001, , 0)=0, "", _xlfn.XLOOKUP(C582, 'customers'!$A$1:$A$1001, 'customers'!$C$1:$C$1001, , 0))</f>
        <v>rkirtleyg4@hatena.ne.jp</v>
      </c>
      <c r="H582" s="2">
        <f>_xlfn.XLOOKUP(C582, 'customers'!$A$1:$A$1001, 'customers'!G581:G1581,,0)</f>
        <v>0</v>
      </c>
      <c r="I582" s="3" t="str">
        <f>_xlfn.XLOOKUP(D582, products!$A$1:$A$49, products!$B$1:$B$49, , 0)</f>
        <v>Exc</v>
      </c>
      <c r="J582" s="3" t="str">
        <f>_xlfn.XLOOKUP(D582, products!$A$1:$A$49, products!$C$1:$C$49,,0)</f>
        <v>L</v>
      </c>
      <c r="K582" s="6">
        <f>_xlfn.XLOOKUP(D582, products!$A$1:$A$49, products!$D$1:$D$49,,0)</f>
        <v>1</v>
      </c>
      <c r="L582" s="7">
        <f>_xlfn.XLOOKUP(D582, products!$A$1:$A$49, products!$E$1:$E$49,,0)</f>
        <v>14.85</v>
      </c>
      <c r="M582" s="7">
        <f t="shared" si="27"/>
        <v>44.55</v>
      </c>
      <c r="N582" s="3" t="str">
        <f t="shared" si="28"/>
        <v>Excelsa</v>
      </c>
      <c r="O582" s="3" t="str">
        <f t="shared" si="29"/>
        <v>Lite</v>
      </c>
    </row>
    <row r="583" spans="1:15" x14ac:dyDescent="0.3">
      <c r="A583" s="2" t="s">
        <v>3773</v>
      </c>
      <c r="B583" s="5">
        <v>44190</v>
      </c>
      <c r="C583" s="2" t="s">
        <v>3774</v>
      </c>
      <c r="D583" s="3" t="s">
        <v>6176</v>
      </c>
      <c r="E583" s="2">
        <v>5</v>
      </c>
      <c r="F583" s="2" t="str">
        <f>_xlfn.XLOOKUP(C583, 'customers'!$A$1:$A$1001, 'customers'!$B$1:$B$1001, ,0)</f>
        <v>Carney Clemencet</v>
      </c>
      <c r="G583" s="2" t="str">
        <f>IF(_xlfn.XLOOKUP(C583, 'customers'!$A$1:$A$1001, 'customers'!$C$1:$C$1001, , 0)=0, "", _xlfn.XLOOKUP(C583, 'customers'!$A$1:$A$1001, 'customers'!$C$1:$C$1001, , 0))</f>
        <v>cclemencetg5@weather.com</v>
      </c>
      <c r="H583" s="2">
        <f>_xlfn.XLOOKUP(C583, 'customers'!$A$1:$A$1001, 'customers'!G582:G1582,,0)</f>
        <v>0</v>
      </c>
      <c r="I583" s="3" t="str">
        <f>_xlfn.XLOOKUP(D583, products!$A$1:$A$49, products!$B$1:$B$49, , 0)</f>
        <v>Exc</v>
      </c>
      <c r="J583" s="3" t="str">
        <f>_xlfn.XLOOKUP(D583, products!$A$1:$A$49, products!$C$1:$C$49,,0)</f>
        <v>L</v>
      </c>
      <c r="K583" s="6">
        <f>_xlfn.XLOOKUP(D583, products!$A$1:$A$49, products!$D$1:$D$49,,0)</f>
        <v>0.5</v>
      </c>
      <c r="L583" s="7">
        <f>_xlfn.XLOOKUP(D583, products!$A$1:$A$49, products!$E$1:$E$49,,0)</f>
        <v>8.91</v>
      </c>
      <c r="M583" s="7">
        <f t="shared" si="27"/>
        <v>44.55</v>
      </c>
      <c r="N583" s="3" t="str">
        <f t="shared" si="28"/>
        <v>Excelsa</v>
      </c>
      <c r="O583" s="3" t="str">
        <f t="shared" si="29"/>
        <v>Lite</v>
      </c>
    </row>
    <row r="584" spans="1:15" x14ac:dyDescent="0.3">
      <c r="A584" s="2" t="s">
        <v>3778</v>
      </c>
      <c r="B584" s="5">
        <v>44382</v>
      </c>
      <c r="C584" s="2" t="s">
        <v>3779</v>
      </c>
      <c r="D584" s="3" t="s">
        <v>6183</v>
      </c>
      <c r="E584" s="2">
        <v>5</v>
      </c>
      <c r="F584" s="2" t="str">
        <f>_xlfn.XLOOKUP(C584, 'customers'!$A$1:$A$1001, 'customers'!$B$1:$B$1001, ,0)</f>
        <v>Russell Donet</v>
      </c>
      <c r="G584" s="2" t="str">
        <f>IF(_xlfn.XLOOKUP(C584, 'customers'!$A$1:$A$1001, 'customers'!$C$1:$C$1001, , 0)=0, "", _xlfn.XLOOKUP(C584, 'customers'!$A$1:$A$1001, 'customers'!$C$1:$C$1001, , 0))</f>
        <v>rdonetg6@oakley.com</v>
      </c>
      <c r="H584" s="2">
        <f>_xlfn.XLOOKUP(C584, 'customers'!$A$1:$A$1001, 'customers'!G583:G1583,,0)</f>
        <v>0</v>
      </c>
      <c r="I584" s="3" t="str">
        <f>_xlfn.XLOOKUP(D584, products!$A$1:$A$49, products!$B$1:$B$49, , 0)</f>
        <v>Exc</v>
      </c>
      <c r="J584" s="3" t="str">
        <f>_xlfn.XLOOKUP(D584, products!$A$1:$A$49, products!$C$1:$C$49,,0)</f>
        <v>D</v>
      </c>
      <c r="K584" s="6">
        <f>_xlfn.XLOOKUP(D584, products!$A$1:$A$49, products!$D$1:$D$49,,0)</f>
        <v>1</v>
      </c>
      <c r="L584" s="7">
        <f>_xlfn.XLOOKUP(D584, products!$A$1:$A$49, products!$E$1:$E$49,,0)</f>
        <v>12.15</v>
      </c>
      <c r="M584" s="7">
        <f t="shared" si="27"/>
        <v>60.75</v>
      </c>
      <c r="N584" s="3" t="str">
        <f t="shared" si="28"/>
        <v>Excelsa</v>
      </c>
      <c r="O584" s="3" t="str">
        <f t="shared" si="29"/>
        <v>Dark</v>
      </c>
    </row>
    <row r="585" spans="1:15" x14ac:dyDescent="0.3">
      <c r="A585" s="2" t="s">
        <v>3784</v>
      </c>
      <c r="B585" s="5">
        <v>43538</v>
      </c>
      <c r="C585" s="2" t="s">
        <v>3785</v>
      </c>
      <c r="D585" s="3" t="s">
        <v>6178</v>
      </c>
      <c r="E585" s="2">
        <v>1</v>
      </c>
      <c r="F585" s="2" t="str">
        <f>_xlfn.XLOOKUP(C585, 'customers'!$A$1:$A$1001, 'customers'!$B$1:$B$1001, ,0)</f>
        <v>Sidney Gawen</v>
      </c>
      <c r="G585" s="2" t="str">
        <f>IF(_xlfn.XLOOKUP(C585, 'customers'!$A$1:$A$1001, 'customers'!$C$1:$C$1001, , 0)=0, "", _xlfn.XLOOKUP(C585, 'customers'!$A$1:$A$1001, 'customers'!$C$1:$C$1001, , 0))</f>
        <v>sgaweng7@creativecommons.org</v>
      </c>
      <c r="H585" s="2">
        <f>_xlfn.XLOOKUP(C585, 'customers'!$A$1:$A$1001, 'customers'!G584:G1584,,0)</f>
        <v>0</v>
      </c>
      <c r="I585" s="3" t="str">
        <f>_xlfn.XLOOKUP(D585, products!$A$1:$A$49, products!$B$1:$B$49, , 0)</f>
        <v>Rob</v>
      </c>
      <c r="J585" s="3" t="str">
        <f>_xlfn.XLOOKUP(D585, products!$A$1:$A$49, products!$C$1:$C$49,,0)</f>
        <v>L</v>
      </c>
      <c r="K585" s="6">
        <f>_xlfn.XLOOKUP(D585, products!$A$1:$A$49, products!$D$1:$D$49,,0)</f>
        <v>0.2</v>
      </c>
      <c r="L585" s="7">
        <f>_xlfn.XLOOKUP(D585, products!$A$1:$A$49, products!$E$1:$E$49,,0)</f>
        <v>3.5849999999999995</v>
      </c>
      <c r="M585" s="7">
        <f t="shared" si="27"/>
        <v>3.5849999999999995</v>
      </c>
      <c r="N585" s="3" t="str">
        <f t="shared" si="28"/>
        <v>Robusta</v>
      </c>
      <c r="O585" s="3" t="str">
        <f t="shared" si="29"/>
        <v>Lite</v>
      </c>
    </row>
    <row r="586" spans="1:15" x14ac:dyDescent="0.3">
      <c r="A586" s="2" t="s">
        <v>3790</v>
      </c>
      <c r="B586" s="5">
        <v>44262</v>
      </c>
      <c r="C586" s="2" t="s">
        <v>3791</v>
      </c>
      <c r="D586" s="3" t="s">
        <v>6178</v>
      </c>
      <c r="E586" s="2">
        <v>6</v>
      </c>
      <c r="F586" s="2" t="str">
        <f>_xlfn.XLOOKUP(C586, 'customers'!$A$1:$A$1001, 'customers'!$B$1:$B$1001, ,0)</f>
        <v>Rickey Readie</v>
      </c>
      <c r="G586" s="2" t="str">
        <f>IF(_xlfn.XLOOKUP(C586, 'customers'!$A$1:$A$1001, 'customers'!$C$1:$C$1001, , 0)=0, "", _xlfn.XLOOKUP(C586, 'customers'!$A$1:$A$1001, 'customers'!$C$1:$C$1001, , 0))</f>
        <v>rreadieg8@guardian.co.uk</v>
      </c>
      <c r="H586" s="2">
        <f>_xlfn.XLOOKUP(C586, 'customers'!$A$1:$A$1001, 'customers'!G585:G1585,,0)</f>
        <v>0</v>
      </c>
      <c r="I586" s="3" t="str">
        <f>_xlfn.XLOOKUP(D586, products!$A$1:$A$49, products!$B$1:$B$49, , 0)</f>
        <v>Rob</v>
      </c>
      <c r="J586" s="3" t="str">
        <f>_xlfn.XLOOKUP(D586, products!$A$1:$A$49, products!$C$1:$C$49,,0)</f>
        <v>L</v>
      </c>
      <c r="K586" s="6">
        <f>_xlfn.XLOOKUP(D586, products!$A$1:$A$49, products!$D$1:$D$49,,0)</f>
        <v>0.2</v>
      </c>
      <c r="L586" s="7">
        <f>_xlfn.XLOOKUP(D586, products!$A$1:$A$49, products!$E$1:$E$49,,0)</f>
        <v>3.5849999999999995</v>
      </c>
      <c r="M586" s="7">
        <f t="shared" si="27"/>
        <v>21.509999999999998</v>
      </c>
      <c r="N586" s="3" t="str">
        <f t="shared" si="28"/>
        <v>Robusta</v>
      </c>
      <c r="O586" s="3" t="str">
        <f t="shared" si="29"/>
        <v>Lite</v>
      </c>
    </row>
    <row r="587" spans="1:15" x14ac:dyDescent="0.3">
      <c r="A587" s="2" t="s">
        <v>3796</v>
      </c>
      <c r="B587" s="5">
        <v>44505</v>
      </c>
      <c r="C587" s="2" t="s">
        <v>3840</v>
      </c>
      <c r="D587" s="3" t="s">
        <v>6139</v>
      </c>
      <c r="E587" s="2">
        <v>2</v>
      </c>
      <c r="F587" s="2" t="str">
        <f>_xlfn.XLOOKUP(C587, 'customers'!$A$1:$A$1001, 'customers'!$B$1:$B$1001, ,0)</f>
        <v>Cody Verissimo</v>
      </c>
      <c r="G587" s="2" t="str">
        <f>IF(_xlfn.XLOOKUP(C587, 'customers'!$A$1:$A$1001, 'customers'!$C$1:$C$1001, , 0)=0, "", _xlfn.XLOOKUP(C587, 'customers'!$A$1:$A$1001, 'customers'!$C$1:$C$1001, , 0))</f>
        <v>cverissimogh@theglobeandmail.com</v>
      </c>
      <c r="H587" s="2">
        <f>_xlfn.XLOOKUP(C587, 'customers'!$A$1:$A$1001, 'customers'!G586:G1586,,0)</f>
        <v>0</v>
      </c>
      <c r="I587" s="3" t="str">
        <f>_xlfn.XLOOKUP(D587, products!$A$1:$A$49, products!$B$1:$B$49, , 0)</f>
        <v>Exc</v>
      </c>
      <c r="J587" s="3" t="str">
        <f>_xlfn.XLOOKUP(D587, products!$A$1:$A$49, products!$C$1:$C$49,,0)</f>
        <v>M</v>
      </c>
      <c r="K587" s="6">
        <f>_xlfn.XLOOKUP(D587, products!$A$1:$A$49, products!$D$1:$D$49,,0)</f>
        <v>0.5</v>
      </c>
      <c r="L587" s="7">
        <f>_xlfn.XLOOKUP(D587, products!$A$1:$A$49, products!$E$1:$E$49,,0)</f>
        <v>8.25</v>
      </c>
      <c r="M587" s="7">
        <f t="shared" si="27"/>
        <v>16.5</v>
      </c>
      <c r="N587" s="3" t="str">
        <f t="shared" si="28"/>
        <v>Excelsa</v>
      </c>
      <c r="O587" s="3" t="str">
        <f t="shared" si="29"/>
        <v>Medium</v>
      </c>
    </row>
    <row r="588" spans="1:15" x14ac:dyDescent="0.3">
      <c r="A588" s="2" t="s">
        <v>3802</v>
      </c>
      <c r="B588" s="5">
        <v>43867</v>
      </c>
      <c r="C588" s="2" t="s">
        <v>3803</v>
      </c>
      <c r="D588" s="3" t="s">
        <v>6142</v>
      </c>
      <c r="E588" s="2">
        <v>3</v>
      </c>
      <c r="F588" s="2" t="str">
        <f>_xlfn.XLOOKUP(C588, 'customers'!$A$1:$A$1001, 'customers'!$B$1:$B$1001, ,0)</f>
        <v>Zilvia Claisse</v>
      </c>
      <c r="G588" s="2" t="str">
        <f>IF(_xlfn.XLOOKUP(C588, 'customers'!$A$1:$A$1001, 'customers'!$C$1:$C$1001, , 0)=0, "", _xlfn.XLOOKUP(C588, 'customers'!$A$1:$A$1001, 'customers'!$C$1:$C$1001, , 0))</f>
        <v/>
      </c>
      <c r="H588" s="2">
        <f>_xlfn.XLOOKUP(C588, 'customers'!$A$1:$A$1001, 'customers'!G587:G1587,,0)</f>
        <v>0</v>
      </c>
      <c r="I588" s="3" t="str">
        <f>_xlfn.XLOOKUP(D588, products!$A$1:$A$49, products!$B$1:$B$49, , 0)</f>
        <v>Rob</v>
      </c>
      <c r="J588" s="3" t="str">
        <f>_xlfn.XLOOKUP(D588, products!$A$1:$A$49, products!$C$1:$C$49,,0)</f>
        <v>L</v>
      </c>
      <c r="K588" s="6">
        <f>_xlfn.XLOOKUP(D588, products!$A$1:$A$49, products!$D$1:$D$49,,0)</f>
        <v>2.5</v>
      </c>
      <c r="L588" s="7">
        <f>_xlfn.XLOOKUP(D588, products!$A$1:$A$49, products!$E$1:$E$49,,0)</f>
        <v>27.484999999999996</v>
      </c>
      <c r="M588" s="7">
        <f t="shared" si="27"/>
        <v>82.454999999999984</v>
      </c>
      <c r="N588" s="3" t="str">
        <f t="shared" si="28"/>
        <v>Robusta</v>
      </c>
      <c r="O588" s="3" t="str">
        <f t="shared" si="29"/>
        <v>Lite</v>
      </c>
    </row>
    <row r="589" spans="1:15" x14ac:dyDescent="0.3">
      <c r="A589" s="2" t="s">
        <v>3807</v>
      </c>
      <c r="B589" s="5">
        <v>44267</v>
      </c>
      <c r="C589" s="2" t="s">
        <v>3808</v>
      </c>
      <c r="D589" s="3" t="s">
        <v>6169</v>
      </c>
      <c r="E589" s="2">
        <v>1</v>
      </c>
      <c r="F589" s="2" t="str">
        <f>_xlfn.XLOOKUP(C589, 'customers'!$A$1:$A$1001, 'customers'!$B$1:$B$1001, ,0)</f>
        <v>Bar O' Mahony</v>
      </c>
      <c r="G589" s="2" t="str">
        <f>IF(_xlfn.XLOOKUP(C589, 'customers'!$A$1:$A$1001, 'customers'!$C$1:$C$1001, , 0)=0, "", _xlfn.XLOOKUP(C589, 'customers'!$A$1:$A$1001, 'customers'!$C$1:$C$1001, , 0))</f>
        <v>bogb@elpais.com</v>
      </c>
      <c r="H589" s="2">
        <f>_xlfn.XLOOKUP(C589, 'customers'!$A$1:$A$1001, 'customers'!G588:G1588,,0)</f>
        <v>0</v>
      </c>
      <c r="I589" s="3" t="str">
        <f>_xlfn.XLOOKUP(D589, products!$A$1:$A$49, products!$B$1:$B$49, , 0)</f>
        <v>Lib</v>
      </c>
      <c r="J589" s="3" t="str">
        <f>_xlfn.XLOOKUP(D589, products!$A$1:$A$49, products!$C$1:$C$49,,0)</f>
        <v>D</v>
      </c>
      <c r="K589" s="6">
        <f>_xlfn.XLOOKUP(D589, products!$A$1:$A$49, products!$D$1:$D$49,,0)</f>
        <v>0.5</v>
      </c>
      <c r="L589" s="7">
        <f>_xlfn.XLOOKUP(D589, products!$A$1:$A$49, products!$E$1:$E$49,,0)</f>
        <v>7.77</v>
      </c>
      <c r="M589" s="7">
        <f t="shared" si="27"/>
        <v>7.77</v>
      </c>
      <c r="N589" s="3" t="str">
        <f t="shared" si="28"/>
        <v>Liberica</v>
      </c>
      <c r="O589" s="3" t="str">
        <f t="shared" si="29"/>
        <v>Dark</v>
      </c>
    </row>
    <row r="590" spans="1:15" x14ac:dyDescent="0.3">
      <c r="A590" s="2" t="s">
        <v>3812</v>
      </c>
      <c r="B590" s="5">
        <v>44046</v>
      </c>
      <c r="C590" s="2" t="s">
        <v>3813</v>
      </c>
      <c r="D590" s="3" t="s">
        <v>6146</v>
      </c>
      <c r="E590" s="2">
        <v>2</v>
      </c>
      <c r="F590" s="2" t="str">
        <f>_xlfn.XLOOKUP(C590, 'customers'!$A$1:$A$1001, 'customers'!$B$1:$B$1001, ,0)</f>
        <v>Valenka Stansbury</v>
      </c>
      <c r="G590" s="2" t="str">
        <f>IF(_xlfn.XLOOKUP(C590, 'customers'!$A$1:$A$1001, 'customers'!$C$1:$C$1001, , 0)=0, "", _xlfn.XLOOKUP(C590, 'customers'!$A$1:$A$1001, 'customers'!$C$1:$C$1001, , 0))</f>
        <v>vstansburygc@unblog.fr</v>
      </c>
      <c r="H590" s="2">
        <f>_xlfn.XLOOKUP(C590, 'customers'!$A$1:$A$1001, 'customers'!G589:G1589,,0)</f>
        <v>0</v>
      </c>
      <c r="I590" s="3" t="str">
        <f>_xlfn.XLOOKUP(D590, products!$A$1:$A$49, products!$B$1:$B$49, , 0)</f>
        <v>Rob</v>
      </c>
      <c r="J590" s="3" t="str">
        <f>_xlfn.XLOOKUP(D590, products!$A$1:$A$49, products!$C$1:$C$49,,0)</f>
        <v>M</v>
      </c>
      <c r="K590" s="6">
        <f>_xlfn.XLOOKUP(D590, products!$A$1:$A$49, products!$D$1:$D$49,,0)</f>
        <v>0.5</v>
      </c>
      <c r="L590" s="7">
        <f>_xlfn.XLOOKUP(D590, products!$A$1:$A$49, products!$E$1:$E$49,,0)</f>
        <v>5.97</v>
      </c>
      <c r="M590" s="7">
        <f t="shared" si="27"/>
        <v>11.94</v>
      </c>
      <c r="N590" s="3" t="str">
        <f t="shared" si="28"/>
        <v>Robusta</v>
      </c>
      <c r="O590" s="3" t="str">
        <f t="shared" si="29"/>
        <v>Medium</v>
      </c>
    </row>
    <row r="591" spans="1:15" x14ac:dyDescent="0.3">
      <c r="A591" s="2" t="s">
        <v>3818</v>
      </c>
      <c r="B591" s="5">
        <v>43671</v>
      </c>
      <c r="C591" s="2" t="s">
        <v>3819</v>
      </c>
      <c r="D591" s="3" t="s">
        <v>6148</v>
      </c>
      <c r="E591" s="2">
        <v>6</v>
      </c>
      <c r="F591" s="2" t="str">
        <f>_xlfn.XLOOKUP(C591, 'customers'!$A$1:$A$1001, 'customers'!$B$1:$B$1001, ,0)</f>
        <v>Daniel Heinonen</v>
      </c>
      <c r="G591" s="2" t="str">
        <f>IF(_xlfn.XLOOKUP(C591, 'customers'!$A$1:$A$1001, 'customers'!$C$1:$C$1001, , 0)=0, "", _xlfn.XLOOKUP(C591, 'customers'!$A$1:$A$1001, 'customers'!$C$1:$C$1001, , 0))</f>
        <v>dheinonengd@printfriendly.com</v>
      </c>
      <c r="H591" s="2">
        <f>_xlfn.XLOOKUP(C591, 'customers'!$A$1:$A$1001, 'customers'!G590:G1590,,0)</f>
        <v>0</v>
      </c>
      <c r="I591" s="3" t="str">
        <f>_xlfn.XLOOKUP(D591, products!$A$1:$A$49, products!$B$1:$B$49, , 0)</f>
        <v>Exc</v>
      </c>
      <c r="J591" s="3" t="str">
        <f>_xlfn.XLOOKUP(D591, products!$A$1:$A$49, products!$C$1:$C$49,,0)</f>
        <v>L</v>
      </c>
      <c r="K591" s="6">
        <f>_xlfn.XLOOKUP(D591, products!$A$1:$A$49, products!$D$1:$D$49,,0)</f>
        <v>2.5</v>
      </c>
      <c r="L591" s="7">
        <f>_xlfn.XLOOKUP(D591, products!$A$1:$A$49, products!$E$1:$E$49,,0)</f>
        <v>34.154999999999994</v>
      </c>
      <c r="M591" s="7">
        <f t="shared" si="27"/>
        <v>204.92999999999995</v>
      </c>
      <c r="N591" s="3" t="str">
        <f t="shared" si="28"/>
        <v>Excelsa</v>
      </c>
      <c r="O591" s="3" t="str">
        <f t="shared" si="29"/>
        <v>Lite</v>
      </c>
    </row>
    <row r="592" spans="1:15" x14ac:dyDescent="0.3">
      <c r="A592" s="2" t="s">
        <v>3823</v>
      </c>
      <c r="B592" s="5">
        <v>43950</v>
      </c>
      <c r="C592" s="2" t="s">
        <v>3824</v>
      </c>
      <c r="D592" s="3" t="s">
        <v>6166</v>
      </c>
      <c r="E592" s="2">
        <v>2</v>
      </c>
      <c r="F592" s="2" t="str">
        <f>_xlfn.XLOOKUP(C592, 'customers'!$A$1:$A$1001, 'customers'!$B$1:$B$1001, ,0)</f>
        <v>Jewelle Shenton</v>
      </c>
      <c r="G592" s="2" t="str">
        <f>IF(_xlfn.XLOOKUP(C592, 'customers'!$A$1:$A$1001, 'customers'!$C$1:$C$1001, , 0)=0, "", _xlfn.XLOOKUP(C592, 'customers'!$A$1:$A$1001, 'customers'!$C$1:$C$1001, , 0))</f>
        <v>jshentonge@google.com.hk</v>
      </c>
      <c r="H592" s="2">
        <f>_xlfn.XLOOKUP(C592, 'customers'!$A$1:$A$1001, 'customers'!G591:G1591,,0)</f>
        <v>0</v>
      </c>
      <c r="I592" s="3" t="str">
        <f>_xlfn.XLOOKUP(D592, products!$A$1:$A$49, products!$B$1:$B$49, , 0)</f>
        <v>Exc</v>
      </c>
      <c r="J592" s="3" t="str">
        <f>_xlfn.XLOOKUP(D592, products!$A$1:$A$49, products!$C$1:$C$49,,0)</f>
        <v>M</v>
      </c>
      <c r="K592" s="6">
        <f>_xlfn.XLOOKUP(D592, products!$A$1:$A$49, products!$D$1:$D$49,,0)</f>
        <v>2.5</v>
      </c>
      <c r="L592" s="7">
        <f>_xlfn.XLOOKUP(D592, products!$A$1:$A$49, products!$E$1:$E$49,,0)</f>
        <v>31.624999999999996</v>
      </c>
      <c r="M592" s="7">
        <f t="shared" si="27"/>
        <v>63.249999999999993</v>
      </c>
      <c r="N592" s="3" t="str">
        <f t="shared" si="28"/>
        <v>Excelsa</v>
      </c>
      <c r="O592" s="3" t="str">
        <f t="shared" si="29"/>
        <v>Medium</v>
      </c>
    </row>
    <row r="593" spans="1:15" x14ac:dyDescent="0.3">
      <c r="A593" s="2" t="s">
        <v>3829</v>
      </c>
      <c r="B593" s="5">
        <v>43587</v>
      </c>
      <c r="C593" s="2" t="s">
        <v>3830</v>
      </c>
      <c r="D593" s="3" t="s">
        <v>6163</v>
      </c>
      <c r="E593" s="2">
        <v>3</v>
      </c>
      <c r="F593" s="2" t="str">
        <f>_xlfn.XLOOKUP(C593, 'customers'!$A$1:$A$1001, 'customers'!$B$1:$B$1001, ,0)</f>
        <v>Jennifer Wilkisson</v>
      </c>
      <c r="G593" s="2" t="str">
        <f>IF(_xlfn.XLOOKUP(C593, 'customers'!$A$1:$A$1001, 'customers'!$C$1:$C$1001, , 0)=0, "", _xlfn.XLOOKUP(C593, 'customers'!$A$1:$A$1001, 'customers'!$C$1:$C$1001, , 0))</f>
        <v>jwilkissongf@nba.com</v>
      </c>
      <c r="H593" s="2">
        <f>_xlfn.XLOOKUP(C593, 'customers'!$A$1:$A$1001, 'customers'!G592:G1592,,0)</f>
        <v>0</v>
      </c>
      <c r="I593" s="3" t="str">
        <f>_xlfn.XLOOKUP(D593, products!$A$1:$A$49, products!$B$1:$B$49, , 0)</f>
        <v>Rob</v>
      </c>
      <c r="J593" s="3" t="str">
        <f>_xlfn.XLOOKUP(D593, products!$A$1:$A$49, products!$C$1:$C$49,,0)</f>
        <v>D</v>
      </c>
      <c r="K593" s="6">
        <f>_xlfn.XLOOKUP(D593, products!$A$1:$A$49, products!$D$1:$D$49,,0)</f>
        <v>0.2</v>
      </c>
      <c r="L593" s="7">
        <f>_xlfn.XLOOKUP(D593, products!$A$1:$A$49, products!$E$1:$E$49,,0)</f>
        <v>2.6849999999999996</v>
      </c>
      <c r="M593" s="7">
        <f t="shared" si="27"/>
        <v>8.0549999999999997</v>
      </c>
      <c r="N593" s="3" t="str">
        <f t="shared" si="28"/>
        <v>Robusta</v>
      </c>
      <c r="O593" s="3" t="str">
        <f t="shared" si="29"/>
        <v>Dark</v>
      </c>
    </row>
    <row r="594" spans="1:15" x14ac:dyDescent="0.3">
      <c r="A594" s="2" t="s">
        <v>3834</v>
      </c>
      <c r="B594" s="5">
        <v>44437</v>
      </c>
      <c r="C594" s="2" t="s">
        <v>3835</v>
      </c>
      <c r="D594" s="3" t="s">
        <v>6175</v>
      </c>
      <c r="E594" s="2">
        <v>2</v>
      </c>
      <c r="F594" s="2" t="str">
        <f>_xlfn.XLOOKUP(C594, 'customers'!$A$1:$A$1001, 'customers'!$B$1:$B$1001, ,0)</f>
        <v>Kylie Mowat</v>
      </c>
      <c r="G594" s="2" t="str">
        <f>IF(_xlfn.XLOOKUP(C594, 'customers'!$A$1:$A$1001, 'customers'!$C$1:$C$1001, , 0)=0, "", _xlfn.XLOOKUP(C594, 'customers'!$A$1:$A$1001, 'customers'!$C$1:$C$1001, , 0))</f>
        <v/>
      </c>
      <c r="H594" s="2">
        <f>_xlfn.XLOOKUP(C594, 'customers'!$A$1:$A$1001, 'customers'!G593:G1593,,0)</f>
        <v>0</v>
      </c>
      <c r="I594" s="3" t="str">
        <f>_xlfn.XLOOKUP(D594, products!$A$1:$A$49, products!$B$1:$B$49, , 0)</f>
        <v>Ara</v>
      </c>
      <c r="J594" s="3" t="str">
        <f>_xlfn.XLOOKUP(D594, products!$A$1:$A$49, products!$C$1:$C$49,,0)</f>
        <v>M</v>
      </c>
      <c r="K594" s="6">
        <f>_xlfn.XLOOKUP(D594, products!$A$1:$A$49, products!$D$1:$D$49,,0)</f>
        <v>2.5</v>
      </c>
      <c r="L594" s="7">
        <f>_xlfn.XLOOKUP(D594, products!$A$1:$A$49, products!$E$1:$E$49,,0)</f>
        <v>25.874999999999996</v>
      </c>
      <c r="M594" s="7">
        <f t="shared" si="27"/>
        <v>51.749999999999993</v>
      </c>
      <c r="N594" s="3" t="str">
        <f t="shared" si="28"/>
        <v>Arabica</v>
      </c>
      <c r="O594" s="3" t="str">
        <f t="shared" si="29"/>
        <v>Medium</v>
      </c>
    </row>
    <row r="595" spans="1:15" x14ac:dyDescent="0.3">
      <c r="A595" s="2" t="s">
        <v>3839</v>
      </c>
      <c r="B595" s="5">
        <v>43903</v>
      </c>
      <c r="C595" s="2" t="s">
        <v>3840</v>
      </c>
      <c r="D595" s="3" t="s">
        <v>6185</v>
      </c>
      <c r="E595" s="2">
        <v>1</v>
      </c>
      <c r="F595" s="2" t="str">
        <f>_xlfn.XLOOKUP(C595, 'customers'!$A$1:$A$1001, 'customers'!$B$1:$B$1001, ,0)</f>
        <v>Cody Verissimo</v>
      </c>
      <c r="G595" s="2" t="str">
        <f>IF(_xlfn.XLOOKUP(C595, 'customers'!$A$1:$A$1001, 'customers'!$C$1:$C$1001, , 0)=0, "", _xlfn.XLOOKUP(C595, 'customers'!$A$1:$A$1001, 'customers'!$C$1:$C$1001, , 0))</f>
        <v>cverissimogh@theglobeandmail.com</v>
      </c>
      <c r="H595" s="2">
        <f>_xlfn.XLOOKUP(C595, 'customers'!$A$1:$A$1001, 'customers'!G594:G1594,,0)</f>
        <v>0</v>
      </c>
      <c r="I595" s="3" t="str">
        <f>_xlfn.XLOOKUP(D595, products!$A$1:$A$49, products!$B$1:$B$49, , 0)</f>
        <v>Exc</v>
      </c>
      <c r="J595" s="3" t="str">
        <f>_xlfn.XLOOKUP(D595, products!$A$1:$A$49, products!$C$1:$C$49,,0)</f>
        <v>D</v>
      </c>
      <c r="K595" s="6">
        <f>_xlfn.XLOOKUP(D595, products!$A$1:$A$49, products!$D$1:$D$49,,0)</f>
        <v>2.5</v>
      </c>
      <c r="L595" s="7">
        <f>_xlfn.XLOOKUP(D595, products!$A$1:$A$49, products!$E$1:$E$49,,0)</f>
        <v>27.945</v>
      </c>
      <c r="M595" s="7">
        <f t="shared" si="27"/>
        <v>27.945</v>
      </c>
      <c r="N595" s="3" t="str">
        <f t="shared" si="28"/>
        <v>Excelsa</v>
      </c>
      <c r="O595" s="3" t="str">
        <f t="shared" si="29"/>
        <v>Dark</v>
      </c>
    </row>
    <row r="596" spans="1:15" x14ac:dyDescent="0.3">
      <c r="A596" s="2" t="s">
        <v>3844</v>
      </c>
      <c r="B596" s="5">
        <v>43512</v>
      </c>
      <c r="C596" s="2" t="s">
        <v>3845</v>
      </c>
      <c r="D596" s="3" t="s">
        <v>6182</v>
      </c>
      <c r="E596" s="2">
        <v>2</v>
      </c>
      <c r="F596" s="2" t="str">
        <f>_xlfn.XLOOKUP(C596, 'customers'!$A$1:$A$1001, 'customers'!$B$1:$B$1001, ,0)</f>
        <v>Gabriel Starcks</v>
      </c>
      <c r="G596" s="2" t="str">
        <f>IF(_xlfn.XLOOKUP(C596, 'customers'!$A$1:$A$1001, 'customers'!$C$1:$C$1001, , 0)=0, "", _xlfn.XLOOKUP(C596, 'customers'!$A$1:$A$1001, 'customers'!$C$1:$C$1001, , 0))</f>
        <v>gstarcksgi@abc.net.au</v>
      </c>
      <c r="H596" s="2">
        <f>_xlfn.XLOOKUP(C596, 'customers'!$A$1:$A$1001, 'customers'!G595:G1595,,0)</f>
        <v>0</v>
      </c>
      <c r="I596" s="3" t="str">
        <f>_xlfn.XLOOKUP(D596, products!$A$1:$A$49, products!$B$1:$B$49, , 0)</f>
        <v>Ara</v>
      </c>
      <c r="J596" s="3" t="str">
        <f>_xlfn.XLOOKUP(D596, products!$A$1:$A$49, products!$C$1:$C$49,,0)</f>
        <v>L</v>
      </c>
      <c r="K596" s="6">
        <f>_xlfn.XLOOKUP(D596, products!$A$1:$A$49, products!$D$1:$D$49,,0)</f>
        <v>2.5</v>
      </c>
      <c r="L596" s="7">
        <f>_xlfn.XLOOKUP(D596, products!$A$1:$A$49, products!$E$1:$E$49,,0)</f>
        <v>29.784999999999997</v>
      </c>
      <c r="M596" s="7">
        <f t="shared" si="27"/>
        <v>59.569999999999993</v>
      </c>
      <c r="N596" s="3" t="str">
        <f t="shared" si="28"/>
        <v>Arabica</v>
      </c>
      <c r="O596" s="3" t="str">
        <f t="shared" si="29"/>
        <v>Lite</v>
      </c>
    </row>
    <row r="597" spans="1:15" x14ac:dyDescent="0.3">
      <c r="A597" s="2" t="s">
        <v>3850</v>
      </c>
      <c r="B597" s="5">
        <v>44527</v>
      </c>
      <c r="C597" s="2" t="s">
        <v>3851</v>
      </c>
      <c r="D597" s="3" t="s">
        <v>6171</v>
      </c>
      <c r="E597" s="2">
        <v>1</v>
      </c>
      <c r="F597" s="2" t="str">
        <f>_xlfn.XLOOKUP(C597, 'customers'!$A$1:$A$1001, 'customers'!$B$1:$B$1001, ,0)</f>
        <v>Darby Dummer</v>
      </c>
      <c r="G597" s="2" t="str">
        <f>IF(_xlfn.XLOOKUP(C597, 'customers'!$A$1:$A$1001, 'customers'!$C$1:$C$1001, , 0)=0, "", _xlfn.XLOOKUP(C597, 'customers'!$A$1:$A$1001, 'customers'!$C$1:$C$1001, , 0))</f>
        <v/>
      </c>
      <c r="H597" s="2">
        <f>_xlfn.XLOOKUP(C597, 'customers'!$A$1:$A$1001, 'customers'!G596:G1596,,0)</f>
        <v>0</v>
      </c>
      <c r="I597" s="3" t="str">
        <f>_xlfn.XLOOKUP(D597, products!$A$1:$A$49, products!$B$1:$B$49, , 0)</f>
        <v>Exc</v>
      </c>
      <c r="J597" s="3" t="str">
        <f>_xlfn.XLOOKUP(D597, products!$A$1:$A$49, products!$C$1:$C$49,,0)</f>
        <v>L</v>
      </c>
      <c r="K597" s="6">
        <f>_xlfn.XLOOKUP(D597, products!$A$1:$A$49, products!$D$1:$D$49,,0)</f>
        <v>1</v>
      </c>
      <c r="L597" s="7">
        <f>_xlfn.XLOOKUP(D597, products!$A$1:$A$49, products!$E$1:$E$49,,0)</f>
        <v>14.85</v>
      </c>
      <c r="M597" s="7">
        <f t="shared" si="27"/>
        <v>14.85</v>
      </c>
      <c r="N597" s="3" t="str">
        <f t="shared" si="28"/>
        <v>Excelsa</v>
      </c>
      <c r="O597" s="3" t="str">
        <f t="shared" si="29"/>
        <v>Lite</v>
      </c>
    </row>
    <row r="598" spans="1:15" x14ac:dyDescent="0.3">
      <c r="A598" s="2" t="s">
        <v>3854</v>
      </c>
      <c r="B598" s="5">
        <v>44523</v>
      </c>
      <c r="C598" s="2" t="s">
        <v>3855</v>
      </c>
      <c r="D598" s="3" t="s">
        <v>6157</v>
      </c>
      <c r="E598" s="2">
        <v>5</v>
      </c>
      <c r="F598" s="2" t="str">
        <f>_xlfn.XLOOKUP(C598, 'customers'!$A$1:$A$1001, 'customers'!$B$1:$B$1001, ,0)</f>
        <v>Kienan Scholard</v>
      </c>
      <c r="G598" s="2" t="str">
        <f>IF(_xlfn.XLOOKUP(C598, 'customers'!$A$1:$A$1001, 'customers'!$C$1:$C$1001, , 0)=0, "", _xlfn.XLOOKUP(C598, 'customers'!$A$1:$A$1001, 'customers'!$C$1:$C$1001, , 0))</f>
        <v>kscholardgk@sbwire.com</v>
      </c>
      <c r="H598" s="2">
        <f>_xlfn.XLOOKUP(C598, 'customers'!$A$1:$A$1001, 'customers'!G597:G1597,,0)</f>
        <v>0</v>
      </c>
      <c r="I598" s="3" t="str">
        <f>_xlfn.XLOOKUP(D598, products!$A$1:$A$49, products!$B$1:$B$49, , 0)</f>
        <v>Ara</v>
      </c>
      <c r="J598" s="3" t="str">
        <f>_xlfn.XLOOKUP(D598, products!$A$1:$A$49, products!$C$1:$C$49,,0)</f>
        <v>M</v>
      </c>
      <c r="K598" s="6">
        <f>_xlfn.XLOOKUP(D598, products!$A$1:$A$49, products!$D$1:$D$49,,0)</f>
        <v>0.5</v>
      </c>
      <c r="L598" s="7">
        <f>_xlfn.XLOOKUP(D598, products!$A$1:$A$49, products!$E$1:$E$49,,0)</f>
        <v>6.75</v>
      </c>
      <c r="M598" s="7">
        <f t="shared" si="27"/>
        <v>33.75</v>
      </c>
      <c r="N598" s="3" t="str">
        <f t="shared" si="28"/>
        <v>Arabica</v>
      </c>
      <c r="O598" s="3" t="str">
        <f t="shared" si="29"/>
        <v>Medium</v>
      </c>
    </row>
    <row r="599" spans="1:15" x14ac:dyDescent="0.3">
      <c r="A599" s="2" t="s">
        <v>3860</v>
      </c>
      <c r="B599" s="5">
        <v>44532</v>
      </c>
      <c r="C599" s="2" t="s">
        <v>3861</v>
      </c>
      <c r="D599" s="3" t="s">
        <v>6164</v>
      </c>
      <c r="E599" s="2">
        <v>4</v>
      </c>
      <c r="F599" s="2" t="str">
        <f>_xlfn.XLOOKUP(C599, 'customers'!$A$1:$A$1001, 'customers'!$B$1:$B$1001, ,0)</f>
        <v>Bo Kindley</v>
      </c>
      <c r="G599" s="2" t="str">
        <f>IF(_xlfn.XLOOKUP(C599, 'customers'!$A$1:$A$1001, 'customers'!$C$1:$C$1001, , 0)=0, "", _xlfn.XLOOKUP(C599, 'customers'!$A$1:$A$1001, 'customers'!$C$1:$C$1001, , 0))</f>
        <v>bkindleygl@wikimedia.org</v>
      </c>
      <c r="H599" s="2">
        <f>_xlfn.XLOOKUP(C599, 'customers'!$A$1:$A$1001, 'customers'!G598:G1598,,0)</f>
        <v>0</v>
      </c>
      <c r="I599" s="3" t="str">
        <f>_xlfn.XLOOKUP(D599, products!$A$1:$A$49, products!$B$1:$B$49, , 0)</f>
        <v>Lib</v>
      </c>
      <c r="J599" s="3" t="str">
        <f>_xlfn.XLOOKUP(D599, products!$A$1:$A$49, products!$C$1:$C$49,,0)</f>
        <v>L</v>
      </c>
      <c r="K599" s="6">
        <f>_xlfn.XLOOKUP(D599, products!$A$1:$A$49, products!$D$1:$D$49,,0)</f>
        <v>2.5</v>
      </c>
      <c r="L599" s="7">
        <f>_xlfn.XLOOKUP(D599, products!$A$1:$A$49, products!$E$1:$E$49,,0)</f>
        <v>36.454999999999998</v>
      </c>
      <c r="M599" s="7">
        <f t="shared" si="27"/>
        <v>145.82</v>
      </c>
      <c r="N599" s="3" t="str">
        <f t="shared" si="28"/>
        <v>Liberica</v>
      </c>
      <c r="O599" s="3" t="str">
        <f t="shared" si="29"/>
        <v>Lite</v>
      </c>
    </row>
    <row r="600" spans="1:15" x14ac:dyDescent="0.3">
      <c r="A600" s="2" t="s">
        <v>3866</v>
      </c>
      <c r="B600" s="5">
        <v>43471</v>
      </c>
      <c r="C600" s="2" t="s">
        <v>3867</v>
      </c>
      <c r="D600" s="3" t="s">
        <v>6174</v>
      </c>
      <c r="E600" s="2">
        <v>4</v>
      </c>
      <c r="F600" s="2" t="str">
        <f>_xlfn.XLOOKUP(C600, 'customers'!$A$1:$A$1001, 'customers'!$B$1:$B$1001, ,0)</f>
        <v>Krissie Hammett</v>
      </c>
      <c r="G600" s="2" t="str">
        <f>IF(_xlfn.XLOOKUP(C600, 'customers'!$A$1:$A$1001, 'customers'!$C$1:$C$1001, , 0)=0, "", _xlfn.XLOOKUP(C600, 'customers'!$A$1:$A$1001, 'customers'!$C$1:$C$1001, , 0))</f>
        <v>khammettgm@dmoz.org</v>
      </c>
      <c r="H600" s="2">
        <f>_xlfn.XLOOKUP(C600, 'customers'!$A$1:$A$1001, 'customers'!G599:G1599,,0)</f>
        <v>0</v>
      </c>
      <c r="I600" s="3" t="str">
        <f>_xlfn.XLOOKUP(D600, products!$A$1:$A$49, products!$B$1:$B$49, , 0)</f>
        <v>Rob</v>
      </c>
      <c r="J600" s="3" t="str">
        <f>_xlfn.XLOOKUP(D600, products!$A$1:$A$49, products!$C$1:$C$49,,0)</f>
        <v>M</v>
      </c>
      <c r="K600" s="6">
        <f>_xlfn.XLOOKUP(D600, products!$A$1:$A$49, products!$D$1:$D$49,,0)</f>
        <v>0.2</v>
      </c>
      <c r="L600" s="7">
        <f>_xlfn.XLOOKUP(D600, products!$A$1:$A$49, products!$E$1:$E$49,,0)</f>
        <v>2.9849999999999999</v>
      </c>
      <c r="M600" s="7">
        <f t="shared" si="27"/>
        <v>11.94</v>
      </c>
      <c r="N600" s="3" t="str">
        <f t="shared" si="28"/>
        <v>Robusta</v>
      </c>
      <c r="O600" s="3" t="str">
        <f t="shared" si="29"/>
        <v>Medium</v>
      </c>
    </row>
    <row r="601" spans="1:15" x14ac:dyDescent="0.3">
      <c r="A601" s="2" t="s">
        <v>3872</v>
      </c>
      <c r="B601" s="5">
        <v>44321</v>
      </c>
      <c r="C601" s="2" t="s">
        <v>3873</v>
      </c>
      <c r="D601" s="3" t="s">
        <v>6154</v>
      </c>
      <c r="E601" s="2">
        <v>4</v>
      </c>
      <c r="F601" s="2" t="str">
        <f>_xlfn.XLOOKUP(C601, 'customers'!$A$1:$A$1001, 'customers'!$B$1:$B$1001, ,0)</f>
        <v>Alisha Hulburt</v>
      </c>
      <c r="G601" s="2" t="str">
        <f>IF(_xlfn.XLOOKUP(C601, 'customers'!$A$1:$A$1001, 'customers'!$C$1:$C$1001, , 0)=0, "", _xlfn.XLOOKUP(C601, 'customers'!$A$1:$A$1001, 'customers'!$C$1:$C$1001, , 0))</f>
        <v>ahulburtgn@fda.gov</v>
      </c>
      <c r="H601" s="2">
        <f>_xlfn.XLOOKUP(C601, 'customers'!$A$1:$A$1001, 'customers'!G600:G1600,,0)</f>
        <v>0</v>
      </c>
      <c r="I601" s="3" t="str">
        <f>_xlfn.XLOOKUP(D601, products!$A$1:$A$49, products!$B$1:$B$49, , 0)</f>
        <v>Ara</v>
      </c>
      <c r="J601" s="3" t="str">
        <f>_xlfn.XLOOKUP(D601, products!$A$1:$A$49, products!$C$1:$C$49,,0)</f>
        <v>D</v>
      </c>
      <c r="K601" s="6">
        <f>_xlfn.XLOOKUP(D601, products!$A$1:$A$49, products!$D$1:$D$49,,0)</f>
        <v>0.2</v>
      </c>
      <c r="L601" s="7">
        <f>_xlfn.XLOOKUP(D601, products!$A$1:$A$49, products!$E$1:$E$49,,0)</f>
        <v>2.9849999999999999</v>
      </c>
      <c r="M601" s="7">
        <f t="shared" si="27"/>
        <v>11.94</v>
      </c>
      <c r="N601" s="3" t="str">
        <f t="shared" si="28"/>
        <v>Arabica</v>
      </c>
      <c r="O601" s="3" t="str">
        <f t="shared" si="29"/>
        <v>Dark</v>
      </c>
    </row>
    <row r="602" spans="1:15" x14ac:dyDescent="0.3">
      <c r="A602" s="2" t="s">
        <v>3877</v>
      </c>
      <c r="B602" s="5">
        <v>44492</v>
      </c>
      <c r="C602" s="2" t="s">
        <v>3878</v>
      </c>
      <c r="D602" s="3" t="s">
        <v>6169</v>
      </c>
      <c r="E602" s="2">
        <v>1</v>
      </c>
      <c r="F602" s="2" t="str">
        <f>_xlfn.XLOOKUP(C602, 'customers'!$A$1:$A$1001, 'customers'!$B$1:$B$1001, ,0)</f>
        <v>Peyter Lauritzen</v>
      </c>
      <c r="G602" s="2" t="str">
        <f>IF(_xlfn.XLOOKUP(C602, 'customers'!$A$1:$A$1001, 'customers'!$C$1:$C$1001, , 0)=0, "", _xlfn.XLOOKUP(C602, 'customers'!$A$1:$A$1001, 'customers'!$C$1:$C$1001, , 0))</f>
        <v>plauritzengo@photobucket.com</v>
      </c>
      <c r="H602" s="2">
        <f>_xlfn.XLOOKUP(C602, 'customers'!$A$1:$A$1001, 'customers'!G601:G1601,,0)</f>
        <v>0</v>
      </c>
      <c r="I602" s="3" t="str">
        <f>_xlfn.XLOOKUP(D602, products!$A$1:$A$49, products!$B$1:$B$49, , 0)</f>
        <v>Lib</v>
      </c>
      <c r="J602" s="3" t="str">
        <f>_xlfn.XLOOKUP(D602, products!$A$1:$A$49, products!$C$1:$C$49,,0)</f>
        <v>D</v>
      </c>
      <c r="K602" s="6">
        <f>_xlfn.XLOOKUP(D602, products!$A$1:$A$49, products!$D$1:$D$49,,0)</f>
        <v>0.5</v>
      </c>
      <c r="L602" s="7">
        <f>_xlfn.XLOOKUP(D602, products!$A$1:$A$49, products!$E$1:$E$49,,0)</f>
        <v>7.77</v>
      </c>
      <c r="M602" s="7">
        <f t="shared" si="27"/>
        <v>7.77</v>
      </c>
      <c r="N602" s="3" t="str">
        <f t="shared" si="28"/>
        <v>Liberica</v>
      </c>
      <c r="O602" s="3" t="str">
        <f t="shared" si="29"/>
        <v>Dark</v>
      </c>
    </row>
    <row r="603" spans="1:15" x14ac:dyDescent="0.3">
      <c r="A603" s="2" t="s">
        <v>3883</v>
      </c>
      <c r="B603" s="5">
        <v>43815</v>
      </c>
      <c r="C603" s="2" t="s">
        <v>3884</v>
      </c>
      <c r="D603" s="3" t="s">
        <v>6142</v>
      </c>
      <c r="E603" s="2">
        <v>4</v>
      </c>
      <c r="F603" s="2" t="str">
        <f>_xlfn.XLOOKUP(C603, 'customers'!$A$1:$A$1001, 'customers'!$B$1:$B$1001, ,0)</f>
        <v>Aurelia Burgwin</v>
      </c>
      <c r="G603" s="2" t="str">
        <f>IF(_xlfn.XLOOKUP(C603, 'customers'!$A$1:$A$1001, 'customers'!$C$1:$C$1001, , 0)=0, "", _xlfn.XLOOKUP(C603, 'customers'!$A$1:$A$1001, 'customers'!$C$1:$C$1001, , 0))</f>
        <v>aburgwingp@redcross.org</v>
      </c>
      <c r="H603" s="2">
        <f>_xlfn.XLOOKUP(C603, 'customers'!$A$1:$A$1001, 'customers'!G602:G1602,,0)</f>
        <v>0</v>
      </c>
      <c r="I603" s="3" t="str">
        <f>_xlfn.XLOOKUP(D603, products!$A$1:$A$49, products!$B$1:$B$49, , 0)</f>
        <v>Rob</v>
      </c>
      <c r="J603" s="3" t="str">
        <f>_xlfn.XLOOKUP(D603, products!$A$1:$A$49, products!$C$1:$C$49,,0)</f>
        <v>L</v>
      </c>
      <c r="K603" s="6">
        <f>_xlfn.XLOOKUP(D603, products!$A$1:$A$49, products!$D$1:$D$49,,0)</f>
        <v>2.5</v>
      </c>
      <c r="L603" s="7">
        <f>_xlfn.XLOOKUP(D603, products!$A$1:$A$49, products!$E$1:$E$49,,0)</f>
        <v>27.484999999999996</v>
      </c>
      <c r="M603" s="7">
        <f t="shared" si="27"/>
        <v>109.93999999999998</v>
      </c>
      <c r="N603" s="3" t="str">
        <f t="shared" si="28"/>
        <v>Robusta</v>
      </c>
      <c r="O603" s="3" t="str">
        <f t="shared" si="29"/>
        <v>Lite</v>
      </c>
    </row>
    <row r="604" spans="1:15" x14ac:dyDescent="0.3">
      <c r="A604" s="2" t="s">
        <v>3889</v>
      </c>
      <c r="B604" s="5">
        <v>43603</v>
      </c>
      <c r="C604" s="2" t="s">
        <v>3890</v>
      </c>
      <c r="D604" s="3" t="s">
        <v>6184</v>
      </c>
      <c r="E604" s="2">
        <v>5</v>
      </c>
      <c r="F604" s="2" t="str">
        <f>_xlfn.XLOOKUP(C604, 'customers'!$A$1:$A$1001, 'customers'!$B$1:$B$1001, ,0)</f>
        <v>Emalee Rolin</v>
      </c>
      <c r="G604" s="2" t="str">
        <f>IF(_xlfn.XLOOKUP(C604, 'customers'!$A$1:$A$1001, 'customers'!$C$1:$C$1001, , 0)=0, "", _xlfn.XLOOKUP(C604, 'customers'!$A$1:$A$1001, 'customers'!$C$1:$C$1001, , 0))</f>
        <v>erolingq@google.fr</v>
      </c>
      <c r="H604" s="2">
        <f>_xlfn.XLOOKUP(C604, 'customers'!$A$1:$A$1001, 'customers'!G603:G1603,,0)</f>
        <v>0</v>
      </c>
      <c r="I604" s="3" t="str">
        <f>_xlfn.XLOOKUP(D604, products!$A$1:$A$49, products!$B$1:$B$49, , 0)</f>
        <v>Exc</v>
      </c>
      <c r="J604" s="3" t="str">
        <f>_xlfn.XLOOKUP(D604, products!$A$1:$A$49, products!$C$1:$C$49,,0)</f>
        <v>L</v>
      </c>
      <c r="K604" s="6">
        <f>_xlfn.XLOOKUP(D604, products!$A$1:$A$49, products!$D$1:$D$49,,0)</f>
        <v>0.2</v>
      </c>
      <c r="L604" s="7">
        <f>_xlfn.XLOOKUP(D604, products!$A$1:$A$49, products!$E$1:$E$49,,0)</f>
        <v>4.4550000000000001</v>
      </c>
      <c r="M604" s="7">
        <f t="shared" si="27"/>
        <v>22.274999999999999</v>
      </c>
      <c r="N604" s="3" t="str">
        <f t="shared" si="28"/>
        <v>Excelsa</v>
      </c>
      <c r="O604" s="3" t="str">
        <f t="shared" si="29"/>
        <v>Lite</v>
      </c>
    </row>
    <row r="605" spans="1:15" x14ac:dyDescent="0.3">
      <c r="A605" s="2" t="s">
        <v>3895</v>
      </c>
      <c r="B605" s="5">
        <v>43660</v>
      </c>
      <c r="C605" s="2" t="s">
        <v>3896</v>
      </c>
      <c r="D605" s="3" t="s">
        <v>6174</v>
      </c>
      <c r="E605" s="2">
        <v>3</v>
      </c>
      <c r="F605" s="2" t="str">
        <f>_xlfn.XLOOKUP(C605, 'customers'!$A$1:$A$1001, 'customers'!$B$1:$B$1001, ,0)</f>
        <v>Donavon Fowle</v>
      </c>
      <c r="G605" s="2" t="str">
        <f>IF(_xlfn.XLOOKUP(C605, 'customers'!$A$1:$A$1001, 'customers'!$C$1:$C$1001, , 0)=0, "", _xlfn.XLOOKUP(C605, 'customers'!$A$1:$A$1001, 'customers'!$C$1:$C$1001, , 0))</f>
        <v>dfowlegr@epa.gov</v>
      </c>
      <c r="H605" s="2">
        <f>_xlfn.XLOOKUP(C605, 'customers'!$A$1:$A$1001, 'customers'!G604:G1604,,0)</f>
        <v>0</v>
      </c>
      <c r="I605" s="3" t="str">
        <f>_xlfn.XLOOKUP(D605, products!$A$1:$A$49, products!$B$1:$B$49, , 0)</f>
        <v>Rob</v>
      </c>
      <c r="J605" s="3" t="str">
        <f>_xlfn.XLOOKUP(D605, products!$A$1:$A$49, products!$C$1:$C$49,,0)</f>
        <v>M</v>
      </c>
      <c r="K605" s="6">
        <f>_xlfn.XLOOKUP(D605, products!$A$1:$A$49, products!$D$1:$D$49,,0)</f>
        <v>0.2</v>
      </c>
      <c r="L605" s="7">
        <f>_xlfn.XLOOKUP(D605, products!$A$1:$A$49, products!$E$1:$E$49,,0)</f>
        <v>2.9849999999999999</v>
      </c>
      <c r="M605" s="7">
        <f t="shared" si="27"/>
        <v>8.9550000000000001</v>
      </c>
      <c r="N605" s="3" t="str">
        <f t="shared" si="28"/>
        <v>Robusta</v>
      </c>
      <c r="O605" s="3" t="str">
        <f t="shared" si="29"/>
        <v>Medium</v>
      </c>
    </row>
    <row r="606" spans="1:15" x14ac:dyDescent="0.3">
      <c r="A606" s="2" t="s">
        <v>3900</v>
      </c>
      <c r="B606" s="5">
        <v>44148</v>
      </c>
      <c r="C606" s="2" t="s">
        <v>3901</v>
      </c>
      <c r="D606" s="3" t="s">
        <v>6165</v>
      </c>
      <c r="E606" s="2">
        <v>4</v>
      </c>
      <c r="F606" s="2" t="str">
        <f>_xlfn.XLOOKUP(C606, 'customers'!$A$1:$A$1001, 'customers'!$B$1:$B$1001, ,0)</f>
        <v>Jorge Bettison</v>
      </c>
      <c r="G606" s="2" t="str">
        <f>IF(_xlfn.XLOOKUP(C606, 'customers'!$A$1:$A$1001, 'customers'!$C$1:$C$1001, , 0)=0, "", _xlfn.XLOOKUP(C606, 'customers'!$A$1:$A$1001, 'customers'!$C$1:$C$1001, , 0))</f>
        <v/>
      </c>
      <c r="H606" s="2">
        <f>_xlfn.XLOOKUP(C606, 'customers'!$A$1:$A$1001, 'customers'!G605:G1605,,0)</f>
        <v>0</v>
      </c>
      <c r="I606" s="3" t="str">
        <f>_xlfn.XLOOKUP(D606, products!$A$1:$A$49, products!$B$1:$B$49, , 0)</f>
        <v>Lib</v>
      </c>
      <c r="J606" s="3" t="str">
        <f>_xlfn.XLOOKUP(D606, products!$A$1:$A$49, products!$C$1:$C$49,,0)</f>
        <v>D</v>
      </c>
      <c r="K606" s="6">
        <f>_xlfn.XLOOKUP(D606, products!$A$1:$A$49, products!$D$1:$D$49,,0)</f>
        <v>2.5</v>
      </c>
      <c r="L606" s="7">
        <f>_xlfn.XLOOKUP(D606, products!$A$1:$A$49, products!$E$1:$E$49,,0)</f>
        <v>29.784999999999997</v>
      </c>
      <c r="M606" s="7">
        <f t="shared" si="27"/>
        <v>119.13999999999999</v>
      </c>
      <c r="N606" s="3" t="str">
        <f t="shared" si="28"/>
        <v>Liberica</v>
      </c>
      <c r="O606" s="3" t="str">
        <f t="shared" si="29"/>
        <v>Dark</v>
      </c>
    </row>
    <row r="607" spans="1:15" x14ac:dyDescent="0.3">
      <c r="A607" s="2" t="s">
        <v>3905</v>
      </c>
      <c r="B607" s="5">
        <v>44028</v>
      </c>
      <c r="C607" s="2" t="s">
        <v>3906</v>
      </c>
      <c r="D607" s="3" t="s">
        <v>6182</v>
      </c>
      <c r="E607" s="2">
        <v>5</v>
      </c>
      <c r="F607" s="2" t="str">
        <f>_xlfn.XLOOKUP(C607, 'customers'!$A$1:$A$1001, 'customers'!$B$1:$B$1001, ,0)</f>
        <v>Wang Powlesland</v>
      </c>
      <c r="G607" s="2" t="str">
        <f>IF(_xlfn.XLOOKUP(C607, 'customers'!$A$1:$A$1001, 'customers'!$C$1:$C$1001, , 0)=0, "", _xlfn.XLOOKUP(C607, 'customers'!$A$1:$A$1001, 'customers'!$C$1:$C$1001, , 0))</f>
        <v>wpowleslandgt@soundcloud.com</v>
      </c>
      <c r="H607" s="2">
        <f>_xlfn.XLOOKUP(C607, 'customers'!$A$1:$A$1001, 'customers'!G606:G1606,,0)</f>
        <v>0</v>
      </c>
      <c r="I607" s="3" t="str">
        <f>_xlfn.XLOOKUP(D607, products!$A$1:$A$49, products!$B$1:$B$49, , 0)</f>
        <v>Ara</v>
      </c>
      <c r="J607" s="3" t="str">
        <f>_xlfn.XLOOKUP(D607, products!$A$1:$A$49, products!$C$1:$C$49,,0)</f>
        <v>L</v>
      </c>
      <c r="K607" s="6">
        <f>_xlfn.XLOOKUP(D607, products!$A$1:$A$49, products!$D$1:$D$49,,0)</f>
        <v>2.5</v>
      </c>
      <c r="L607" s="7">
        <f>_xlfn.XLOOKUP(D607, products!$A$1:$A$49, products!$E$1:$E$49,,0)</f>
        <v>29.784999999999997</v>
      </c>
      <c r="M607" s="7">
        <f t="shared" si="27"/>
        <v>148.92499999999998</v>
      </c>
      <c r="N607" s="3" t="str">
        <f t="shared" si="28"/>
        <v>Arabica</v>
      </c>
      <c r="O607" s="3" t="str">
        <f t="shared" si="29"/>
        <v>Lite</v>
      </c>
    </row>
    <row r="608" spans="1:15" x14ac:dyDescent="0.3">
      <c r="A608" s="2" t="s">
        <v>3911</v>
      </c>
      <c r="B608" s="5">
        <v>44138</v>
      </c>
      <c r="C608" s="2" t="s">
        <v>3840</v>
      </c>
      <c r="D608" s="3" t="s">
        <v>6164</v>
      </c>
      <c r="E608" s="2">
        <v>3</v>
      </c>
      <c r="F608" s="2" t="str">
        <f>_xlfn.XLOOKUP(C608, 'customers'!$A$1:$A$1001, 'customers'!$B$1:$B$1001, ,0)</f>
        <v>Cody Verissimo</v>
      </c>
      <c r="G608" s="2" t="str">
        <f>IF(_xlfn.XLOOKUP(C608, 'customers'!$A$1:$A$1001, 'customers'!$C$1:$C$1001, , 0)=0, "", _xlfn.XLOOKUP(C608, 'customers'!$A$1:$A$1001, 'customers'!$C$1:$C$1001, , 0))</f>
        <v>cverissimogh@theglobeandmail.com</v>
      </c>
      <c r="H608" s="2">
        <f>_xlfn.XLOOKUP(C608, 'customers'!$A$1:$A$1001, 'customers'!G607:G1607,,0)</f>
        <v>0</v>
      </c>
      <c r="I608" s="3" t="str">
        <f>_xlfn.XLOOKUP(D608, products!$A$1:$A$49, products!$B$1:$B$49, , 0)</f>
        <v>Lib</v>
      </c>
      <c r="J608" s="3" t="str">
        <f>_xlfn.XLOOKUP(D608, products!$A$1:$A$49, products!$C$1:$C$49,,0)</f>
        <v>L</v>
      </c>
      <c r="K608" s="6">
        <f>_xlfn.XLOOKUP(D608, products!$A$1:$A$49, products!$D$1:$D$49,,0)</f>
        <v>2.5</v>
      </c>
      <c r="L608" s="7">
        <f>_xlfn.XLOOKUP(D608, products!$A$1:$A$49, products!$E$1:$E$49,,0)</f>
        <v>36.454999999999998</v>
      </c>
      <c r="M608" s="7">
        <f t="shared" si="27"/>
        <v>109.36499999999999</v>
      </c>
      <c r="N608" s="3" t="str">
        <f t="shared" si="28"/>
        <v>Liberica</v>
      </c>
      <c r="O608" s="3" t="str">
        <f t="shared" si="29"/>
        <v>Lite</v>
      </c>
    </row>
    <row r="609" spans="1:15" x14ac:dyDescent="0.3">
      <c r="A609" s="2" t="s">
        <v>3917</v>
      </c>
      <c r="B609" s="5">
        <v>44640</v>
      </c>
      <c r="C609" s="2" t="s">
        <v>3918</v>
      </c>
      <c r="D609" s="3" t="s">
        <v>6153</v>
      </c>
      <c r="E609" s="2">
        <v>1</v>
      </c>
      <c r="F609" s="2" t="str">
        <f>_xlfn.XLOOKUP(C609, 'customers'!$A$1:$A$1001, 'customers'!$B$1:$B$1001, ,0)</f>
        <v>Laurence Ellingham</v>
      </c>
      <c r="G609" s="2" t="str">
        <f>IF(_xlfn.XLOOKUP(C609, 'customers'!$A$1:$A$1001, 'customers'!$C$1:$C$1001, , 0)=0, "", _xlfn.XLOOKUP(C609, 'customers'!$A$1:$A$1001, 'customers'!$C$1:$C$1001, , 0))</f>
        <v>lellinghamgv@sciencedaily.com</v>
      </c>
      <c r="H609" s="2">
        <f>_xlfn.XLOOKUP(C609, 'customers'!$A$1:$A$1001, 'customers'!G608:G1608,,0)</f>
        <v>0</v>
      </c>
      <c r="I609" s="3" t="str">
        <f>_xlfn.XLOOKUP(D609, products!$A$1:$A$49, products!$B$1:$B$49, , 0)</f>
        <v>Exc</v>
      </c>
      <c r="J609" s="3" t="str">
        <f>_xlfn.XLOOKUP(D609, products!$A$1:$A$49, products!$C$1:$C$49,,0)</f>
        <v>D</v>
      </c>
      <c r="K609" s="6">
        <f>_xlfn.XLOOKUP(D609, products!$A$1:$A$49, products!$D$1:$D$49,,0)</f>
        <v>0.2</v>
      </c>
      <c r="L609" s="7">
        <f>_xlfn.XLOOKUP(D609, products!$A$1:$A$49, products!$E$1:$E$49,,0)</f>
        <v>3.645</v>
      </c>
      <c r="M609" s="7">
        <f t="shared" si="27"/>
        <v>3.645</v>
      </c>
      <c r="N609" s="3" t="str">
        <f t="shared" si="28"/>
        <v>Excelsa</v>
      </c>
      <c r="O609" s="3" t="str">
        <f t="shared" si="29"/>
        <v>Dark</v>
      </c>
    </row>
    <row r="610" spans="1:15" x14ac:dyDescent="0.3">
      <c r="A610" s="2" t="s">
        <v>3923</v>
      </c>
      <c r="B610" s="5">
        <v>44608</v>
      </c>
      <c r="C610" s="2" t="s">
        <v>3924</v>
      </c>
      <c r="D610" s="3" t="s">
        <v>6185</v>
      </c>
      <c r="E610" s="2">
        <v>2</v>
      </c>
      <c r="F610" s="2" t="str">
        <f>_xlfn.XLOOKUP(C610, 'customers'!$A$1:$A$1001, 'customers'!$B$1:$B$1001, ,0)</f>
        <v>Billy Neiland</v>
      </c>
      <c r="G610" s="2" t="str">
        <f>IF(_xlfn.XLOOKUP(C610, 'customers'!$A$1:$A$1001, 'customers'!$C$1:$C$1001, , 0)=0, "", _xlfn.XLOOKUP(C610, 'customers'!$A$1:$A$1001, 'customers'!$C$1:$C$1001, , 0))</f>
        <v/>
      </c>
      <c r="H610" s="2">
        <f>_xlfn.XLOOKUP(C610, 'customers'!$A$1:$A$1001, 'customers'!G609:G1609,,0)</f>
        <v>0</v>
      </c>
      <c r="I610" s="3" t="str">
        <f>_xlfn.XLOOKUP(D610, products!$A$1:$A$49, products!$B$1:$B$49, , 0)</f>
        <v>Exc</v>
      </c>
      <c r="J610" s="3" t="str">
        <f>_xlfn.XLOOKUP(D610, products!$A$1:$A$49, products!$C$1:$C$49,,0)</f>
        <v>D</v>
      </c>
      <c r="K610" s="6">
        <f>_xlfn.XLOOKUP(D610, products!$A$1:$A$49, products!$D$1:$D$49,,0)</f>
        <v>2.5</v>
      </c>
      <c r="L610" s="7">
        <f>_xlfn.XLOOKUP(D610, products!$A$1:$A$49, products!$E$1:$E$49,,0)</f>
        <v>27.945</v>
      </c>
      <c r="M610" s="7">
        <f t="shared" si="27"/>
        <v>55.89</v>
      </c>
      <c r="N610" s="3" t="str">
        <f t="shared" si="28"/>
        <v>Excelsa</v>
      </c>
      <c r="O610" s="3" t="str">
        <f t="shared" si="29"/>
        <v>Dark</v>
      </c>
    </row>
    <row r="611" spans="1:15" x14ac:dyDescent="0.3">
      <c r="A611" s="2" t="s">
        <v>3927</v>
      </c>
      <c r="B611" s="5">
        <v>44147</v>
      </c>
      <c r="C611" s="2" t="s">
        <v>3928</v>
      </c>
      <c r="D611" s="3" t="s">
        <v>6159</v>
      </c>
      <c r="E611" s="2">
        <v>6</v>
      </c>
      <c r="F611" s="2" t="str">
        <f>_xlfn.XLOOKUP(C611, 'customers'!$A$1:$A$1001, 'customers'!$B$1:$B$1001, ,0)</f>
        <v>Ancell Fendt</v>
      </c>
      <c r="G611" s="2" t="str">
        <f>IF(_xlfn.XLOOKUP(C611, 'customers'!$A$1:$A$1001, 'customers'!$C$1:$C$1001, , 0)=0, "", _xlfn.XLOOKUP(C611, 'customers'!$A$1:$A$1001, 'customers'!$C$1:$C$1001, , 0))</f>
        <v>afendtgx@forbes.com</v>
      </c>
      <c r="H611" s="2">
        <f>_xlfn.XLOOKUP(C611, 'customers'!$A$1:$A$1001, 'customers'!G610:G1610,,0)</f>
        <v>0</v>
      </c>
      <c r="I611" s="3" t="str">
        <f>_xlfn.XLOOKUP(D611, products!$A$1:$A$49, products!$B$1:$B$49, , 0)</f>
        <v>Lib</v>
      </c>
      <c r="J611" s="3" t="str">
        <f>_xlfn.XLOOKUP(D611, products!$A$1:$A$49, products!$C$1:$C$49,,0)</f>
        <v>M</v>
      </c>
      <c r="K611" s="6">
        <f>_xlfn.XLOOKUP(D611, products!$A$1:$A$49, products!$D$1:$D$49,,0)</f>
        <v>0.2</v>
      </c>
      <c r="L611" s="7">
        <f>_xlfn.XLOOKUP(D611, products!$A$1:$A$49, products!$E$1:$E$49,,0)</f>
        <v>4.3650000000000002</v>
      </c>
      <c r="M611" s="7">
        <f t="shared" si="27"/>
        <v>26.19</v>
      </c>
      <c r="N611" s="3" t="str">
        <f t="shared" si="28"/>
        <v>Liberica</v>
      </c>
      <c r="O611" s="3" t="str">
        <f t="shared" si="29"/>
        <v>Medium</v>
      </c>
    </row>
    <row r="612" spans="1:15" x14ac:dyDescent="0.3">
      <c r="A612" s="2" t="s">
        <v>3933</v>
      </c>
      <c r="B612" s="5">
        <v>43743</v>
      </c>
      <c r="C612" s="2" t="s">
        <v>3934</v>
      </c>
      <c r="D612" s="3" t="s">
        <v>6138</v>
      </c>
      <c r="E612" s="2">
        <v>4</v>
      </c>
      <c r="F612" s="2" t="str">
        <f>_xlfn.XLOOKUP(C612, 'customers'!$A$1:$A$1001, 'customers'!$B$1:$B$1001, ,0)</f>
        <v>Angelia Cleyburn</v>
      </c>
      <c r="G612" s="2" t="str">
        <f>IF(_xlfn.XLOOKUP(C612, 'customers'!$A$1:$A$1001, 'customers'!$C$1:$C$1001, , 0)=0, "", _xlfn.XLOOKUP(C612, 'customers'!$A$1:$A$1001, 'customers'!$C$1:$C$1001, , 0))</f>
        <v>acleyburngy@lycos.com</v>
      </c>
      <c r="H612" s="2">
        <f>_xlfn.XLOOKUP(C612, 'customers'!$A$1:$A$1001, 'customers'!G611:G1611,,0)</f>
        <v>0</v>
      </c>
      <c r="I612" s="3" t="str">
        <f>_xlfn.XLOOKUP(D612, products!$A$1:$A$49, products!$B$1:$B$49, , 0)</f>
        <v>Rob</v>
      </c>
      <c r="J612" s="3" t="str">
        <f>_xlfn.XLOOKUP(D612, products!$A$1:$A$49, products!$C$1:$C$49,,0)</f>
        <v>M</v>
      </c>
      <c r="K612" s="6">
        <f>_xlfn.XLOOKUP(D612, products!$A$1:$A$49, products!$D$1:$D$49,,0)</f>
        <v>1</v>
      </c>
      <c r="L612" s="7">
        <f>_xlfn.XLOOKUP(D612, products!$A$1:$A$49, products!$E$1:$E$49,,0)</f>
        <v>9.9499999999999993</v>
      </c>
      <c r="M612" s="7">
        <f t="shared" si="27"/>
        <v>39.799999999999997</v>
      </c>
      <c r="N612" s="3" t="str">
        <f t="shared" si="28"/>
        <v>Robusta</v>
      </c>
      <c r="O612" s="3" t="str">
        <f t="shared" si="29"/>
        <v>Medium</v>
      </c>
    </row>
    <row r="613" spans="1:15" x14ac:dyDescent="0.3">
      <c r="A613" s="2" t="s">
        <v>3939</v>
      </c>
      <c r="B613" s="5">
        <v>43739</v>
      </c>
      <c r="C613" s="2" t="s">
        <v>3940</v>
      </c>
      <c r="D613" s="3" t="s">
        <v>6148</v>
      </c>
      <c r="E613" s="2">
        <v>2</v>
      </c>
      <c r="F613" s="2" t="str">
        <f>_xlfn.XLOOKUP(C613, 'customers'!$A$1:$A$1001, 'customers'!$B$1:$B$1001, ,0)</f>
        <v>Temple Castiglione</v>
      </c>
      <c r="G613" s="2" t="str">
        <f>IF(_xlfn.XLOOKUP(C613, 'customers'!$A$1:$A$1001, 'customers'!$C$1:$C$1001, , 0)=0, "", _xlfn.XLOOKUP(C613, 'customers'!$A$1:$A$1001, 'customers'!$C$1:$C$1001, , 0))</f>
        <v>tcastiglionegz@xing.com</v>
      </c>
      <c r="H613" s="2">
        <f>_xlfn.XLOOKUP(C613, 'customers'!$A$1:$A$1001, 'customers'!G612:G1612,,0)</f>
        <v>0</v>
      </c>
      <c r="I613" s="3" t="str">
        <f>_xlfn.XLOOKUP(D613, products!$A$1:$A$49, products!$B$1:$B$49, , 0)</f>
        <v>Exc</v>
      </c>
      <c r="J613" s="3" t="str">
        <f>_xlfn.XLOOKUP(D613, products!$A$1:$A$49, products!$C$1:$C$49,,0)</f>
        <v>L</v>
      </c>
      <c r="K613" s="6">
        <f>_xlfn.XLOOKUP(D613, products!$A$1:$A$49, products!$D$1:$D$49,,0)</f>
        <v>2.5</v>
      </c>
      <c r="L613" s="7">
        <f>_xlfn.XLOOKUP(D613, products!$A$1:$A$49, products!$E$1:$E$49,,0)</f>
        <v>34.154999999999994</v>
      </c>
      <c r="M613" s="7">
        <f t="shared" si="27"/>
        <v>68.309999999999988</v>
      </c>
      <c r="N613" s="3" t="str">
        <f t="shared" si="28"/>
        <v>Excelsa</v>
      </c>
      <c r="O613" s="3" t="str">
        <f t="shared" si="29"/>
        <v>Lite</v>
      </c>
    </row>
    <row r="614" spans="1:15" x14ac:dyDescent="0.3">
      <c r="A614" s="2" t="s">
        <v>3945</v>
      </c>
      <c r="B614" s="5">
        <v>43896</v>
      </c>
      <c r="C614" s="2" t="s">
        <v>3946</v>
      </c>
      <c r="D614" s="3" t="s">
        <v>6152</v>
      </c>
      <c r="E614" s="2">
        <v>4</v>
      </c>
      <c r="F614" s="2" t="str">
        <f>_xlfn.XLOOKUP(C614, 'customers'!$A$1:$A$1001, 'customers'!$B$1:$B$1001, ,0)</f>
        <v>Betti Lacasa</v>
      </c>
      <c r="G614" s="2" t="str">
        <f>IF(_xlfn.XLOOKUP(C614, 'customers'!$A$1:$A$1001, 'customers'!$C$1:$C$1001, , 0)=0, "", _xlfn.XLOOKUP(C614, 'customers'!$A$1:$A$1001, 'customers'!$C$1:$C$1001, , 0))</f>
        <v/>
      </c>
      <c r="H614" s="2">
        <f>_xlfn.XLOOKUP(C614, 'customers'!$A$1:$A$1001, 'customers'!G613:G1613,,0)</f>
        <v>0</v>
      </c>
      <c r="I614" s="3" t="str">
        <f>_xlfn.XLOOKUP(D614, products!$A$1:$A$49, products!$B$1:$B$49, , 0)</f>
        <v>Ara</v>
      </c>
      <c r="J614" s="3" t="str">
        <f>_xlfn.XLOOKUP(D614, products!$A$1:$A$49, products!$C$1:$C$49,,0)</f>
        <v>M</v>
      </c>
      <c r="K614" s="6">
        <f>_xlfn.XLOOKUP(D614, products!$A$1:$A$49, products!$D$1:$D$49,,0)</f>
        <v>0.2</v>
      </c>
      <c r="L614" s="7">
        <f>_xlfn.XLOOKUP(D614, products!$A$1:$A$49, products!$E$1:$E$49,,0)</f>
        <v>3.375</v>
      </c>
      <c r="M614" s="7">
        <f t="shared" si="27"/>
        <v>13.5</v>
      </c>
      <c r="N614" s="3" t="str">
        <f t="shared" si="28"/>
        <v>Arabica</v>
      </c>
      <c r="O614" s="3" t="str">
        <f t="shared" si="29"/>
        <v>Medium</v>
      </c>
    </row>
    <row r="615" spans="1:15" x14ac:dyDescent="0.3">
      <c r="A615" s="2" t="s">
        <v>3950</v>
      </c>
      <c r="B615" s="5">
        <v>43761</v>
      </c>
      <c r="C615" s="2" t="s">
        <v>3951</v>
      </c>
      <c r="D615" s="3" t="s">
        <v>6146</v>
      </c>
      <c r="E615" s="2">
        <v>1</v>
      </c>
      <c r="F615" s="2" t="str">
        <f>_xlfn.XLOOKUP(C615, 'customers'!$A$1:$A$1001, 'customers'!$B$1:$B$1001, ,0)</f>
        <v>Gunilla Lynch</v>
      </c>
      <c r="G615" s="2" t="str">
        <f>IF(_xlfn.XLOOKUP(C615, 'customers'!$A$1:$A$1001, 'customers'!$C$1:$C$1001, , 0)=0, "", _xlfn.XLOOKUP(C615, 'customers'!$A$1:$A$1001, 'customers'!$C$1:$C$1001, , 0))</f>
        <v/>
      </c>
      <c r="H615" s="2">
        <f>_xlfn.XLOOKUP(C615, 'customers'!$A$1:$A$1001, 'customers'!G614:G1614,,0)</f>
        <v>0</v>
      </c>
      <c r="I615" s="3" t="str">
        <f>_xlfn.XLOOKUP(D615, products!$A$1:$A$49, products!$B$1:$B$49, , 0)</f>
        <v>Rob</v>
      </c>
      <c r="J615" s="3" t="str">
        <f>_xlfn.XLOOKUP(D615, products!$A$1:$A$49, products!$C$1:$C$49,,0)</f>
        <v>M</v>
      </c>
      <c r="K615" s="6">
        <f>_xlfn.XLOOKUP(D615, products!$A$1:$A$49, products!$D$1:$D$49,,0)</f>
        <v>0.5</v>
      </c>
      <c r="L615" s="7">
        <f>_xlfn.XLOOKUP(D615, products!$A$1:$A$49, products!$E$1:$E$49,,0)</f>
        <v>5.97</v>
      </c>
      <c r="M615" s="7">
        <f t="shared" si="27"/>
        <v>5.97</v>
      </c>
      <c r="N615" s="3" t="str">
        <f t="shared" si="28"/>
        <v>Robusta</v>
      </c>
      <c r="O615" s="3" t="str">
        <f t="shared" si="29"/>
        <v>Medium</v>
      </c>
    </row>
    <row r="616" spans="1:15" x14ac:dyDescent="0.3">
      <c r="A616" s="2" t="s">
        <v>3955</v>
      </c>
      <c r="B616" s="5">
        <v>43944</v>
      </c>
      <c r="C616" s="2" t="s">
        <v>3840</v>
      </c>
      <c r="D616" s="3" t="s">
        <v>6146</v>
      </c>
      <c r="E616" s="2">
        <v>5</v>
      </c>
      <c r="F616" s="2" t="str">
        <f>_xlfn.XLOOKUP(C616, 'customers'!$A$1:$A$1001, 'customers'!$B$1:$B$1001, ,0)</f>
        <v>Cody Verissimo</v>
      </c>
      <c r="G616" s="2" t="str">
        <f>IF(_xlfn.XLOOKUP(C616, 'customers'!$A$1:$A$1001, 'customers'!$C$1:$C$1001, , 0)=0, "", _xlfn.XLOOKUP(C616, 'customers'!$A$1:$A$1001, 'customers'!$C$1:$C$1001, , 0))</f>
        <v>cverissimogh@theglobeandmail.com</v>
      </c>
      <c r="H616" s="2">
        <f>_xlfn.XLOOKUP(C616, 'customers'!$A$1:$A$1001, 'customers'!G615:G1615,,0)</f>
        <v>0</v>
      </c>
      <c r="I616" s="3" t="str">
        <f>_xlfn.XLOOKUP(D616, products!$A$1:$A$49, products!$B$1:$B$49, , 0)</f>
        <v>Rob</v>
      </c>
      <c r="J616" s="3" t="str">
        <f>_xlfn.XLOOKUP(D616, products!$A$1:$A$49, products!$C$1:$C$49,,0)</f>
        <v>M</v>
      </c>
      <c r="K616" s="6">
        <f>_xlfn.XLOOKUP(D616, products!$A$1:$A$49, products!$D$1:$D$49,,0)</f>
        <v>0.5</v>
      </c>
      <c r="L616" s="7">
        <f>_xlfn.XLOOKUP(D616, products!$A$1:$A$49, products!$E$1:$E$49,,0)</f>
        <v>5.97</v>
      </c>
      <c r="M616" s="7">
        <f t="shared" si="27"/>
        <v>29.849999999999998</v>
      </c>
      <c r="N616" s="3" t="str">
        <f t="shared" si="28"/>
        <v>Robusta</v>
      </c>
      <c r="O616" s="3" t="str">
        <f t="shared" si="29"/>
        <v>Medium</v>
      </c>
    </row>
    <row r="617" spans="1:15" x14ac:dyDescent="0.3">
      <c r="A617" s="2" t="s">
        <v>3960</v>
      </c>
      <c r="B617" s="5">
        <v>44006</v>
      </c>
      <c r="C617" s="2" t="s">
        <v>3961</v>
      </c>
      <c r="D617" s="3" t="s">
        <v>6164</v>
      </c>
      <c r="E617" s="2">
        <v>2</v>
      </c>
      <c r="F617" s="2" t="str">
        <f>_xlfn.XLOOKUP(C617, 'customers'!$A$1:$A$1001, 'customers'!$B$1:$B$1001, ,0)</f>
        <v>Shay Couronne</v>
      </c>
      <c r="G617" s="2" t="str">
        <f>IF(_xlfn.XLOOKUP(C617, 'customers'!$A$1:$A$1001, 'customers'!$C$1:$C$1001, , 0)=0, "", _xlfn.XLOOKUP(C617, 'customers'!$A$1:$A$1001, 'customers'!$C$1:$C$1001, , 0))</f>
        <v>scouronneh3@mozilla.org</v>
      </c>
      <c r="H617" s="2">
        <f>_xlfn.XLOOKUP(C617, 'customers'!$A$1:$A$1001, 'customers'!G616:G1616,,0)</f>
        <v>0</v>
      </c>
      <c r="I617" s="3" t="str">
        <f>_xlfn.XLOOKUP(D617, products!$A$1:$A$49, products!$B$1:$B$49, , 0)</f>
        <v>Lib</v>
      </c>
      <c r="J617" s="3" t="str">
        <f>_xlfn.XLOOKUP(D617, products!$A$1:$A$49, products!$C$1:$C$49,,0)</f>
        <v>L</v>
      </c>
      <c r="K617" s="6">
        <f>_xlfn.XLOOKUP(D617, products!$A$1:$A$49, products!$D$1:$D$49,,0)</f>
        <v>2.5</v>
      </c>
      <c r="L617" s="7">
        <f>_xlfn.XLOOKUP(D617, products!$A$1:$A$49, products!$E$1:$E$49,,0)</f>
        <v>36.454999999999998</v>
      </c>
      <c r="M617" s="7">
        <f t="shared" si="27"/>
        <v>72.91</v>
      </c>
      <c r="N617" s="3" t="str">
        <f t="shared" si="28"/>
        <v>Liberica</v>
      </c>
      <c r="O617" s="3" t="str">
        <f t="shared" si="29"/>
        <v>Lite</v>
      </c>
    </row>
    <row r="618" spans="1:15" x14ac:dyDescent="0.3">
      <c r="A618" s="2" t="s">
        <v>3966</v>
      </c>
      <c r="B618" s="5">
        <v>44271</v>
      </c>
      <c r="C618" s="2" t="s">
        <v>3967</v>
      </c>
      <c r="D618" s="3" t="s">
        <v>6166</v>
      </c>
      <c r="E618" s="2">
        <v>4</v>
      </c>
      <c r="F618" s="2" t="str">
        <f>_xlfn.XLOOKUP(C618, 'customers'!$A$1:$A$1001, 'customers'!$B$1:$B$1001, ,0)</f>
        <v>Linus Flippelli</v>
      </c>
      <c r="G618" s="2" t="str">
        <f>IF(_xlfn.XLOOKUP(C618, 'customers'!$A$1:$A$1001, 'customers'!$C$1:$C$1001, , 0)=0, "", _xlfn.XLOOKUP(C618, 'customers'!$A$1:$A$1001, 'customers'!$C$1:$C$1001, , 0))</f>
        <v>lflippellih4@github.io</v>
      </c>
      <c r="H618" s="2">
        <f>_xlfn.XLOOKUP(C618, 'customers'!$A$1:$A$1001, 'customers'!G617:G1617,,0)</f>
        <v>0</v>
      </c>
      <c r="I618" s="3" t="str">
        <f>_xlfn.XLOOKUP(D618, products!$A$1:$A$49, products!$B$1:$B$49, , 0)</f>
        <v>Exc</v>
      </c>
      <c r="J618" s="3" t="str">
        <f>_xlfn.XLOOKUP(D618, products!$A$1:$A$49, products!$C$1:$C$49,,0)</f>
        <v>M</v>
      </c>
      <c r="K618" s="6">
        <f>_xlfn.XLOOKUP(D618, products!$A$1:$A$49, products!$D$1:$D$49,,0)</f>
        <v>2.5</v>
      </c>
      <c r="L618" s="7">
        <f>_xlfn.XLOOKUP(D618, products!$A$1:$A$49, products!$E$1:$E$49,,0)</f>
        <v>31.624999999999996</v>
      </c>
      <c r="M618" s="7">
        <f t="shared" si="27"/>
        <v>126.49999999999999</v>
      </c>
      <c r="N618" s="3" t="str">
        <f t="shared" si="28"/>
        <v>Excelsa</v>
      </c>
      <c r="O618" s="3" t="str">
        <f t="shared" si="29"/>
        <v>Medium</v>
      </c>
    </row>
    <row r="619" spans="1:15" x14ac:dyDescent="0.3">
      <c r="A619" s="2" t="s">
        <v>3972</v>
      </c>
      <c r="B619" s="5">
        <v>43928</v>
      </c>
      <c r="C619" s="2" t="s">
        <v>3973</v>
      </c>
      <c r="D619" s="3" t="s">
        <v>6181</v>
      </c>
      <c r="E619" s="2">
        <v>1</v>
      </c>
      <c r="F619" s="2" t="str">
        <f>_xlfn.XLOOKUP(C619, 'customers'!$A$1:$A$1001, 'customers'!$B$1:$B$1001, ,0)</f>
        <v>Rachelle Elizabeth</v>
      </c>
      <c r="G619" s="2" t="str">
        <f>IF(_xlfn.XLOOKUP(C619, 'customers'!$A$1:$A$1001, 'customers'!$C$1:$C$1001, , 0)=0, "", _xlfn.XLOOKUP(C619, 'customers'!$A$1:$A$1001, 'customers'!$C$1:$C$1001, , 0))</f>
        <v>relizabethh5@live.com</v>
      </c>
      <c r="H619" s="2">
        <f>_xlfn.XLOOKUP(C619, 'customers'!$A$1:$A$1001, 'customers'!G618:G1618,,0)</f>
        <v>0</v>
      </c>
      <c r="I619" s="3" t="str">
        <f>_xlfn.XLOOKUP(D619, products!$A$1:$A$49, products!$B$1:$B$49, , 0)</f>
        <v>Lib</v>
      </c>
      <c r="J619" s="3" t="str">
        <f>_xlfn.XLOOKUP(D619, products!$A$1:$A$49, products!$C$1:$C$49,,0)</f>
        <v>M</v>
      </c>
      <c r="K619" s="6">
        <f>_xlfn.XLOOKUP(D619, products!$A$1:$A$49, products!$D$1:$D$49,,0)</f>
        <v>2.5</v>
      </c>
      <c r="L619" s="7">
        <f>_xlfn.XLOOKUP(D619, products!$A$1:$A$49, products!$E$1:$E$49,,0)</f>
        <v>33.464999999999996</v>
      </c>
      <c r="M619" s="7">
        <f t="shared" si="27"/>
        <v>33.464999999999996</v>
      </c>
      <c r="N619" s="3" t="str">
        <f t="shared" si="28"/>
        <v>Liberica</v>
      </c>
      <c r="O619" s="3" t="str">
        <f t="shared" si="29"/>
        <v>Medium</v>
      </c>
    </row>
    <row r="620" spans="1:15" x14ac:dyDescent="0.3">
      <c r="A620" s="2" t="s">
        <v>3978</v>
      </c>
      <c r="B620" s="5">
        <v>44469</v>
      </c>
      <c r="C620" s="2" t="s">
        <v>3979</v>
      </c>
      <c r="D620" s="3" t="s">
        <v>6183</v>
      </c>
      <c r="E620" s="2">
        <v>6</v>
      </c>
      <c r="F620" s="2" t="str">
        <f>_xlfn.XLOOKUP(C620, 'customers'!$A$1:$A$1001, 'customers'!$B$1:$B$1001, ,0)</f>
        <v>Innis Renhard</v>
      </c>
      <c r="G620" s="2" t="str">
        <f>IF(_xlfn.XLOOKUP(C620, 'customers'!$A$1:$A$1001, 'customers'!$C$1:$C$1001, , 0)=0, "", _xlfn.XLOOKUP(C620, 'customers'!$A$1:$A$1001, 'customers'!$C$1:$C$1001, , 0))</f>
        <v>irenhardh6@i2i.jp</v>
      </c>
      <c r="H620" s="2">
        <f>_xlfn.XLOOKUP(C620, 'customers'!$A$1:$A$1001, 'customers'!G619:G1619,,0)</f>
        <v>0</v>
      </c>
      <c r="I620" s="3" t="str">
        <f>_xlfn.XLOOKUP(D620, products!$A$1:$A$49, products!$B$1:$B$49, , 0)</f>
        <v>Exc</v>
      </c>
      <c r="J620" s="3" t="str">
        <f>_xlfn.XLOOKUP(D620, products!$A$1:$A$49, products!$C$1:$C$49,,0)</f>
        <v>D</v>
      </c>
      <c r="K620" s="6">
        <f>_xlfn.XLOOKUP(D620, products!$A$1:$A$49, products!$D$1:$D$49,,0)</f>
        <v>1</v>
      </c>
      <c r="L620" s="7">
        <f>_xlfn.XLOOKUP(D620, products!$A$1:$A$49, products!$E$1:$E$49,,0)</f>
        <v>12.15</v>
      </c>
      <c r="M620" s="7">
        <f t="shared" si="27"/>
        <v>72.900000000000006</v>
      </c>
      <c r="N620" s="3" t="str">
        <f t="shared" si="28"/>
        <v>Excelsa</v>
      </c>
      <c r="O620" s="3" t="str">
        <f t="shared" si="29"/>
        <v>Dark</v>
      </c>
    </row>
    <row r="621" spans="1:15" x14ac:dyDescent="0.3">
      <c r="A621" s="2" t="s">
        <v>3984</v>
      </c>
      <c r="B621" s="5">
        <v>44682</v>
      </c>
      <c r="C621" s="2" t="s">
        <v>3985</v>
      </c>
      <c r="D621" s="3" t="s">
        <v>6169</v>
      </c>
      <c r="E621" s="2">
        <v>2</v>
      </c>
      <c r="F621" s="2" t="str">
        <f>_xlfn.XLOOKUP(C621, 'customers'!$A$1:$A$1001, 'customers'!$B$1:$B$1001, ,0)</f>
        <v>Winne Roche</v>
      </c>
      <c r="G621" s="2" t="str">
        <f>IF(_xlfn.XLOOKUP(C621, 'customers'!$A$1:$A$1001, 'customers'!$C$1:$C$1001, , 0)=0, "", _xlfn.XLOOKUP(C621, 'customers'!$A$1:$A$1001, 'customers'!$C$1:$C$1001, , 0))</f>
        <v>wrocheh7@xinhuanet.com</v>
      </c>
      <c r="H621" s="2">
        <f>_xlfn.XLOOKUP(C621, 'customers'!$A$1:$A$1001, 'customers'!G620:G1620,,0)</f>
        <v>0</v>
      </c>
      <c r="I621" s="3" t="str">
        <f>_xlfn.XLOOKUP(D621, products!$A$1:$A$49, products!$B$1:$B$49, , 0)</f>
        <v>Lib</v>
      </c>
      <c r="J621" s="3" t="str">
        <f>_xlfn.XLOOKUP(D621, products!$A$1:$A$49, products!$C$1:$C$49,,0)</f>
        <v>D</v>
      </c>
      <c r="K621" s="6">
        <f>_xlfn.XLOOKUP(D621, products!$A$1:$A$49, products!$D$1:$D$49,,0)</f>
        <v>0.5</v>
      </c>
      <c r="L621" s="7">
        <f>_xlfn.XLOOKUP(D621, products!$A$1:$A$49, products!$E$1:$E$49,,0)</f>
        <v>7.77</v>
      </c>
      <c r="M621" s="7">
        <f t="shared" si="27"/>
        <v>15.54</v>
      </c>
      <c r="N621" s="3" t="str">
        <f t="shared" si="28"/>
        <v>Liberica</v>
      </c>
      <c r="O621" s="3" t="str">
        <f t="shared" si="29"/>
        <v>Dark</v>
      </c>
    </row>
    <row r="622" spans="1:15" x14ac:dyDescent="0.3">
      <c r="A622" s="2" t="s">
        <v>3990</v>
      </c>
      <c r="B622" s="5">
        <v>44217</v>
      </c>
      <c r="C622" s="2" t="s">
        <v>4042</v>
      </c>
      <c r="D622" s="3" t="s">
        <v>6152</v>
      </c>
      <c r="E622" s="2">
        <v>6</v>
      </c>
      <c r="F622" s="2" t="str">
        <f>_xlfn.XLOOKUP(C622, 'customers'!$A$1:$A$1001, 'customers'!$B$1:$B$1001, ,0)</f>
        <v>Linn Alaway</v>
      </c>
      <c r="G622" s="2" t="str">
        <f>IF(_xlfn.XLOOKUP(C622, 'customers'!$A$1:$A$1001, 'customers'!$C$1:$C$1001, , 0)=0, "", _xlfn.XLOOKUP(C622, 'customers'!$A$1:$A$1001, 'customers'!$C$1:$C$1001, , 0))</f>
        <v>lalawayhh@weather.com</v>
      </c>
      <c r="H622" s="2">
        <f>_xlfn.XLOOKUP(C622, 'customers'!$A$1:$A$1001, 'customers'!G621:G1621,,0)</f>
        <v>0</v>
      </c>
      <c r="I622" s="3" t="str">
        <f>_xlfn.XLOOKUP(D622, products!$A$1:$A$49, products!$B$1:$B$49, , 0)</f>
        <v>Ara</v>
      </c>
      <c r="J622" s="3" t="str">
        <f>_xlfn.XLOOKUP(D622, products!$A$1:$A$49, products!$C$1:$C$49,,0)</f>
        <v>M</v>
      </c>
      <c r="K622" s="6">
        <f>_xlfn.XLOOKUP(D622, products!$A$1:$A$49, products!$D$1:$D$49,,0)</f>
        <v>0.2</v>
      </c>
      <c r="L622" s="7">
        <f>_xlfn.XLOOKUP(D622, products!$A$1:$A$49, products!$E$1:$E$49,,0)</f>
        <v>3.375</v>
      </c>
      <c r="M622" s="7">
        <f t="shared" si="27"/>
        <v>20.25</v>
      </c>
      <c r="N622" s="3" t="str">
        <f t="shared" si="28"/>
        <v>Arabica</v>
      </c>
      <c r="O622" s="3" t="str">
        <f t="shared" si="29"/>
        <v>Medium</v>
      </c>
    </row>
    <row r="623" spans="1:15" x14ac:dyDescent="0.3">
      <c r="A623" s="2" t="s">
        <v>3996</v>
      </c>
      <c r="B623" s="5">
        <v>44006</v>
      </c>
      <c r="C623" s="2" t="s">
        <v>3997</v>
      </c>
      <c r="D623" s="3" t="s">
        <v>6140</v>
      </c>
      <c r="E623" s="2">
        <v>6</v>
      </c>
      <c r="F623" s="2" t="str">
        <f>_xlfn.XLOOKUP(C623, 'customers'!$A$1:$A$1001, 'customers'!$B$1:$B$1001, ,0)</f>
        <v>Cordy Odgaard</v>
      </c>
      <c r="G623" s="2" t="str">
        <f>IF(_xlfn.XLOOKUP(C623, 'customers'!$A$1:$A$1001, 'customers'!$C$1:$C$1001, , 0)=0, "", _xlfn.XLOOKUP(C623, 'customers'!$A$1:$A$1001, 'customers'!$C$1:$C$1001, , 0))</f>
        <v>codgaardh9@nsw.gov.au</v>
      </c>
      <c r="H623" s="2">
        <f>_xlfn.XLOOKUP(C623, 'customers'!$A$1:$A$1001, 'customers'!G622:G1622,,0)</f>
        <v>0</v>
      </c>
      <c r="I623" s="3" t="str">
        <f>_xlfn.XLOOKUP(D623, products!$A$1:$A$49, products!$B$1:$B$49, , 0)</f>
        <v>Ara</v>
      </c>
      <c r="J623" s="3" t="str">
        <f>_xlfn.XLOOKUP(D623, products!$A$1:$A$49, products!$C$1:$C$49,,0)</f>
        <v>L</v>
      </c>
      <c r="K623" s="6">
        <f>_xlfn.XLOOKUP(D623, products!$A$1:$A$49, products!$D$1:$D$49,,0)</f>
        <v>1</v>
      </c>
      <c r="L623" s="7">
        <f>_xlfn.XLOOKUP(D623, products!$A$1:$A$49, products!$E$1:$E$49,,0)</f>
        <v>12.95</v>
      </c>
      <c r="M623" s="7">
        <f t="shared" si="27"/>
        <v>77.699999999999989</v>
      </c>
      <c r="N623" s="3" t="str">
        <f t="shared" si="28"/>
        <v>Arabica</v>
      </c>
      <c r="O623" s="3" t="str">
        <f t="shared" si="29"/>
        <v>Lite</v>
      </c>
    </row>
    <row r="624" spans="1:15" x14ac:dyDescent="0.3">
      <c r="A624" s="2" t="s">
        <v>4002</v>
      </c>
      <c r="B624" s="5">
        <v>43527</v>
      </c>
      <c r="C624" s="2" t="s">
        <v>4003</v>
      </c>
      <c r="D624" s="3" t="s">
        <v>6181</v>
      </c>
      <c r="E624" s="2">
        <v>4</v>
      </c>
      <c r="F624" s="2" t="str">
        <f>_xlfn.XLOOKUP(C624, 'customers'!$A$1:$A$1001, 'customers'!$B$1:$B$1001, ,0)</f>
        <v>Bertine Byrd</v>
      </c>
      <c r="G624" s="2" t="str">
        <f>IF(_xlfn.XLOOKUP(C624, 'customers'!$A$1:$A$1001, 'customers'!$C$1:$C$1001, , 0)=0, "", _xlfn.XLOOKUP(C624, 'customers'!$A$1:$A$1001, 'customers'!$C$1:$C$1001, , 0))</f>
        <v>bbyrdha@4shared.com</v>
      </c>
      <c r="H624" s="2">
        <f>_xlfn.XLOOKUP(C624, 'customers'!$A$1:$A$1001, 'customers'!G623:G1623,,0)</f>
        <v>0</v>
      </c>
      <c r="I624" s="3" t="str">
        <f>_xlfn.XLOOKUP(D624, products!$A$1:$A$49, products!$B$1:$B$49, , 0)</f>
        <v>Lib</v>
      </c>
      <c r="J624" s="3" t="str">
        <f>_xlfn.XLOOKUP(D624, products!$A$1:$A$49, products!$C$1:$C$49,,0)</f>
        <v>M</v>
      </c>
      <c r="K624" s="6">
        <f>_xlfn.XLOOKUP(D624, products!$A$1:$A$49, products!$D$1:$D$49,,0)</f>
        <v>2.5</v>
      </c>
      <c r="L624" s="7">
        <f>_xlfn.XLOOKUP(D624, products!$A$1:$A$49, products!$E$1:$E$49,,0)</f>
        <v>33.464999999999996</v>
      </c>
      <c r="M624" s="7">
        <f t="shared" si="27"/>
        <v>133.85999999999999</v>
      </c>
      <c r="N624" s="3" t="str">
        <f t="shared" si="28"/>
        <v>Liberica</v>
      </c>
      <c r="O624" s="3" t="str">
        <f t="shared" si="29"/>
        <v>Medium</v>
      </c>
    </row>
    <row r="625" spans="1:15" x14ac:dyDescent="0.3">
      <c r="A625" s="2" t="s">
        <v>4007</v>
      </c>
      <c r="B625" s="5">
        <v>44224</v>
      </c>
      <c r="C625" s="2" t="s">
        <v>4008</v>
      </c>
      <c r="D625" s="3" t="s">
        <v>6183</v>
      </c>
      <c r="E625" s="2">
        <v>1</v>
      </c>
      <c r="F625" s="2" t="str">
        <f>_xlfn.XLOOKUP(C625, 'customers'!$A$1:$A$1001, 'customers'!$B$1:$B$1001, ,0)</f>
        <v>Nelie Garnson</v>
      </c>
      <c r="G625" s="2" t="str">
        <f>IF(_xlfn.XLOOKUP(C625, 'customers'!$A$1:$A$1001, 'customers'!$C$1:$C$1001, , 0)=0, "", _xlfn.XLOOKUP(C625, 'customers'!$A$1:$A$1001, 'customers'!$C$1:$C$1001, , 0))</f>
        <v/>
      </c>
      <c r="H625" s="2">
        <f>_xlfn.XLOOKUP(C625, 'customers'!$A$1:$A$1001, 'customers'!G624:G1624,,0)</f>
        <v>0</v>
      </c>
      <c r="I625" s="3" t="str">
        <f>_xlfn.XLOOKUP(D625, products!$A$1:$A$49, products!$B$1:$B$49, , 0)</f>
        <v>Exc</v>
      </c>
      <c r="J625" s="3" t="str">
        <f>_xlfn.XLOOKUP(D625, products!$A$1:$A$49, products!$C$1:$C$49,,0)</f>
        <v>D</v>
      </c>
      <c r="K625" s="6">
        <f>_xlfn.XLOOKUP(D625, products!$A$1:$A$49, products!$D$1:$D$49,,0)</f>
        <v>1</v>
      </c>
      <c r="L625" s="7">
        <f>_xlfn.XLOOKUP(D625, products!$A$1:$A$49, products!$E$1:$E$49,,0)</f>
        <v>12.15</v>
      </c>
      <c r="M625" s="7">
        <f t="shared" si="27"/>
        <v>12.15</v>
      </c>
      <c r="N625" s="3" t="str">
        <f t="shared" si="28"/>
        <v>Excelsa</v>
      </c>
      <c r="O625" s="3" t="str">
        <f t="shared" si="29"/>
        <v>Dark</v>
      </c>
    </row>
    <row r="626" spans="1:15" x14ac:dyDescent="0.3">
      <c r="A626" s="2" t="s">
        <v>4012</v>
      </c>
      <c r="B626" s="5">
        <v>44010</v>
      </c>
      <c r="C626" s="2" t="s">
        <v>4013</v>
      </c>
      <c r="D626" s="3" t="s">
        <v>6166</v>
      </c>
      <c r="E626" s="2">
        <v>2</v>
      </c>
      <c r="F626" s="2" t="str">
        <f>_xlfn.XLOOKUP(C626, 'customers'!$A$1:$A$1001, 'customers'!$B$1:$B$1001, ,0)</f>
        <v>Dianne Chardin</v>
      </c>
      <c r="G626" s="2" t="str">
        <f>IF(_xlfn.XLOOKUP(C626, 'customers'!$A$1:$A$1001, 'customers'!$C$1:$C$1001, , 0)=0, "", _xlfn.XLOOKUP(C626, 'customers'!$A$1:$A$1001, 'customers'!$C$1:$C$1001, , 0))</f>
        <v>dchardinhc@nhs.uk</v>
      </c>
      <c r="H626" s="2">
        <f>_xlfn.XLOOKUP(C626, 'customers'!$A$1:$A$1001, 'customers'!G625:G1625,,0)</f>
        <v>0</v>
      </c>
      <c r="I626" s="3" t="str">
        <f>_xlfn.XLOOKUP(D626, products!$A$1:$A$49, products!$B$1:$B$49, , 0)</f>
        <v>Exc</v>
      </c>
      <c r="J626" s="3" t="str">
        <f>_xlfn.XLOOKUP(D626, products!$A$1:$A$49, products!$C$1:$C$49,,0)</f>
        <v>M</v>
      </c>
      <c r="K626" s="6">
        <f>_xlfn.XLOOKUP(D626, products!$A$1:$A$49, products!$D$1:$D$49,,0)</f>
        <v>2.5</v>
      </c>
      <c r="L626" s="7">
        <f>_xlfn.XLOOKUP(D626, products!$A$1:$A$49, products!$E$1:$E$49,,0)</f>
        <v>31.624999999999996</v>
      </c>
      <c r="M626" s="7">
        <f t="shared" si="27"/>
        <v>63.249999999999993</v>
      </c>
      <c r="N626" s="3" t="str">
        <f t="shared" si="28"/>
        <v>Excelsa</v>
      </c>
      <c r="O626" s="3" t="str">
        <f t="shared" si="29"/>
        <v>Medium</v>
      </c>
    </row>
    <row r="627" spans="1:15" x14ac:dyDescent="0.3">
      <c r="A627" s="2" t="s">
        <v>4017</v>
      </c>
      <c r="B627" s="5">
        <v>44017</v>
      </c>
      <c r="C627" s="2" t="s">
        <v>4018</v>
      </c>
      <c r="D627" s="3" t="s">
        <v>6173</v>
      </c>
      <c r="E627" s="2">
        <v>5</v>
      </c>
      <c r="F627" s="2" t="str">
        <f>_xlfn.XLOOKUP(C627, 'customers'!$A$1:$A$1001, 'customers'!$B$1:$B$1001, ,0)</f>
        <v>Hailee Radbone</v>
      </c>
      <c r="G627" s="2" t="str">
        <f>IF(_xlfn.XLOOKUP(C627, 'customers'!$A$1:$A$1001, 'customers'!$C$1:$C$1001, , 0)=0, "", _xlfn.XLOOKUP(C627, 'customers'!$A$1:$A$1001, 'customers'!$C$1:$C$1001, , 0))</f>
        <v>hradbonehd@newsvine.com</v>
      </c>
      <c r="H627" s="2">
        <f>_xlfn.XLOOKUP(C627, 'customers'!$A$1:$A$1001, 'customers'!G626:G1626,,0)</f>
        <v>0</v>
      </c>
      <c r="I627" s="3" t="str">
        <f>_xlfn.XLOOKUP(D627, products!$A$1:$A$49, products!$B$1:$B$49, , 0)</f>
        <v>Rob</v>
      </c>
      <c r="J627" s="3" t="str">
        <f>_xlfn.XLOOKUP(D627, products!$A$1:$A$49, products!$C$1:$C$49,,0)</f>
        <v>L</v>
      </c>
      <c r="K627" s="6">
        <f>_xlfn.XLOOKUP(D627, products!$A$1:$A$49, products!$D$1:$D$49,,0)</f>
        <v>0.5</v>
      </c>
      <c r="L627" s="7">
        <f>_xlfn.XLOOKUP(D627, products!$A$1:$A$49, products!$E$1:$E$49,,0)</f>
        <v>7.169999999999999</v>
      </c>
      <c r="M627" s="7">
        <f t="shared" si="27"/>
        <v>35.849999999999994</v>
      </c>
      <c r="N627" s="3" t="str">
        <f t="shared" si="28"/>
        <v>Robusta</v>
      </c>
      <c r="O627" s="3" t="str">
        <f t="shared" si="29"/>
        <v>Lite</v>
      </c>
    </row>
    <row r="628" spans="1:15" x14ac:dyDescent="0.3">
      <c r="A628" s="2" t="s">
        <v>4023</v>
      </c>
      <c r="B628" s="5">
        <v>43526</v>
      </c>
      <c r="C628" s="2" t="s">
        <v>4024</v>
      </c>
      <c r="D628" s="3" t="s">
        <v>6175</v>
      </c>
      <c r="E628" s="2">
        <v>3</v>
      </c>
      <c r="F628" s="2" t="str">
        <f>_xlfn.XLOOKUP(C628, 'customers'!$A$1:$A$1001, 'customers'!$B$1:$B$1001, ,0)</f>
        <v>Wallis Bernth</v>
      </c>
      <c r="G628" s="2" t="str">
        <f>IF(_xlfn.XLOOKUP(C628, 'customers'!$A$1:$A$1001, 'customers'!$C$1:$C$1001, , 0)=0, "", _xlfn.XLOOKUP(C628, 'customers'!$A$1:$A$1001, 'customers'!$C$1:$C$1001, , 0))</f>
        <v>wbernthhe@miitbeian.gov.cn</v>
      </c>
      <c r="H628" s="2">
        <f>_xlfn.XLOOKUP(C628, 'customers'!$A$1:$A$1001, 'customers'!G627:G1627,,0)</f>
        <v>0</v>
      </c>
      <c r="I628" s="3" t="str">
        <f>_xlfn.XLOOKUP(D628, products!$A$1:$A$49, products!$B$1:$B$49, , 0)</f>
        <v>Ara</v>
      </c>
      <c r="J628" s="3" t="str">
        <f>_xlfn.XLOOKUP(D628, products!$A$1:$A$49, products!$C$1:$C$49,,0)</f>
        <v>M</v>
      </c>
      <c r="K628" s="6">
        <f>_xlfn.XLOOKUP(D628, products!$A$1:$A$49, products!$D$1:$D$49,,0)</f>
        <v>2.5</v>
      </c>
      <c r="L628" s="7">
        <f>_xlfn.XLOOKUP(D628, products!$A$1:$A$49, products!$E$1:$E$49,,0)</f>
        <v>25.874999999999996</v>
      </c>
      <c r="M628" s="7">
        <f t="shared" si="27"/>
        <v>77.624999999999986</v>
      </c>
      <c r="N628" s="3" t="str">
        <f t="shared" si="28"/>
        <v>Arabica</v>
      </c>
      <c r="O628" s="3" t="str">
        <f t="shared" si="29"/>
        <v>Medium</v>
      </c>
    </row>
    <row r="629" spans="1:15" x14ac:dyDescent="0.3">
      <c r="A629" s="2" t="s">
        <v>4029</v>
      </c>
      <c r="B629" s="5">
        <v>44682</v>
      </c>
      <c r="C629" s="2" t="s">
        <v>4030</v>
      </c>
      <c r="D629" s="3" t="s">
        <v>6166</v>
      </c>
      <c r="E629" s="2">
        <v>2</v>
      </c>
      <c r="F629" s="2" t="str">
        <f>_xlfn.XLOOKUP(C629, 'customers'!$A$1:$A$1001, 'customers'!$B$1:$B$1001, ,0)</f>
        <v>Byron Acarson</v>
      </c>
      <c r="G629" s="2" t="str">
        <f>IF(_xlfn.XLOOKUP(C629, 'customers'!$A$1:$A$1001, 'customers'!$C$1:$C$1001, , 0)=0, "", _xlfn.XLOOKUP(C629, 'customers'!$A$1:$A$1001, 'customers'!$C$1:$C$1001, , 0))</f>
        <v>bacarsonhf@cnn.com</v>
      </c>
      <c r="H629" s="2">
        <f>_xlfn.XLOOKUP(C629, 'customers'!$A$1:$A$1001, 'customers'!G628:G1628,,0)</f>
        <v>0</v>
      </c>
      <c r="I629" s="3" t="str">
        <f>_xlfn.XLOOKUP(D629, products!$A$1:$A$49, products!$B$1:$B$49, , 0)</f>
        <v>Exc</v>
      </c>
      <c r="J629" s="3" t="str">
        <f>_xlfn.XLOOKUP(D629, products!$A$1:$A$49, products!$C$1:$C$49,,0)</f>
        <v>M</v>
      </c>
      <c r="K629" s="6">
        <f>_xlfn.XLOOKUP(D629, products!$A$1:$A$49, products!$D$1:$D$49,,0)</f>
        <v>2.5</v>
      </c>
      <c r="L629" s="7">
        <f>_xlfn.XLOOKUP(D629, products!$A$1:$A$49, products!$E$1:$E$49,,0)</f>
        <v>31.624999999999996</v>
      </c>
      <c r="M629" s="7">
        <f t="shared" si="27"/>
        <v>63.249999999999993</v>
      </c>
      <c r="N629" s="3" t="str">
        <f t="shared" si="28"/>
        <v>Excelsa</v>
      </c>
      <c r="O629" s="3" t="str">
        <f t="shared" si="29"/>
        <v>Medium</v>
      </c>
    </row>
    <row r="630" spans="1:15" x14ac:dyDescent="0.3">
      <c r="A630" s="2" t="s">
        <v>4035</v>
      </c>
      <c r="B630" s="5">
        <v>44680</v>
      </c>
      <c r="C630" s="2" t="s">
        <v>4036</v>
      </c>
      <c r="D630" s="3" t="s">
        <v>6184</v>
      </c>
      <c r="E630" s="2">
        <v>6</v>
      </c>
      <c r="F630" s="2" t="str">
        <f>_xlfn.XLOOKUP(C630, 'customers'!$A$1:$A$1001, 'customers'!$B$1:$B$1001, ,0)</f>
        <v>Faunie Brigham</v>
      </c>
      <c r="G630" s="2" t="str">
        <f>IF(_xlfn.XLOOKUP(C630, 'customers'!$A$1:$A$1001, 'customers'!$C$1:$C$1001, , 0)=0, "", _xlfn.XLOOKUP(C630, 'customers'!$A$1:$A$1001, 'customers'!$C$1:$C$1001, , 0))</f>
        <v>fbrighamhg@blog.com</v>
      </c>
      <c r="H630" s="2">
        <f>_xlfn.XLOOKUP(C630, 'customers'!$A$1:$A$1001, 'customers'!G629:G1629,,0)</f>
        <v>0</v>
      </c>
      <c r="I630" s="3" t="str">
        <f>_xlfn.XLOOKUP(D630, products!$A$1:$A$49, products!$B$1:$B$49, , 0)</f>
        <v>Exc</v>
      </c>
      <c r="J630" s="3" t="str">
        <f>_xlfn.XLOOKUP(D630, products!$A$1:$A$49, products!$C$1:$C$49,,0)</f>
        <v>L</v>
      </c>
      <c r="K630" s="6">
        <f>_xlfn.XLOOKUP(D630, products!$A$1:$A$49, products!$D$1:$D$49,,0)</f>
        <v>0.2</v>
      </c>
      <c r="L630" s="7">
        <f>_xlfn.XLOOKUP(D630, products!$A$1:$A$49, products!$E$1:$E$49,,0)</f>
        <v>4.4550000000000001</v>
      </c>
      <c r="M630" s="7">
        <f t="shared" si="27"/>
        <v>26.73</v>
      </c>
      <c r="N630" s="3" t="str">
        <f t="shared" si="28"/>
        <v>Excelsa</v>
      </c>
      <c r="O630" s="3" t="str">
        <f t="shared" si="29"/>
        <v>Lite</v>
      </c>
    </row>
    <row r="631" spans="1:15" x14ac:dyDescent="0.3">
      <c r="A631" s="2" t="s">
        <v>4035</v>
      </c>
      <c r="B631" s="5">
        <v>44680</v>
      </c>
      <c r="C631" s="2" t="s">
        <v>4036</v>
      </c>
      <c r="D631" s="3" t="s">
        <v>6169</v>
      </c>
      <c r="E631" s="2">
        <v>4</v>
      </c>
      <c r="F631" s="2" t="str">
        <f>_xlfn.XLOOKUP(C631, 'customers'!$A$1:$A$1001, 'customers'!$B$1:$B$1001, ,0)</f>
        <v>Faunie Brigham</v>
      </c>
      <c r="G631" s="2" t="str">
        <f>IF(_xlfn.XLOOKUP(C631, 'customers'!$A$1:$A$1001, 'customers'!$C$1:$C$1001, , 0)=0, "", _xlfn.XLOOKUP(C631, 'customers'!$A$1:$A$1001, 'customers'!$C$1:$C$1001, , 0))</f>
        <v>fbrighamhg@blog.com</v>
      </c>
      <c r="H631" s="2">
        <f>_xlfn.XLOOKUP(C631, 'customers'!$A$1:$A$1001, 'customers'!G630:G1630,,0)</f>
        <v>0</v>
      </c>
      <c r="I631" s="3" t="str">
        <f>_xlfn.XLOOKUP(D631, products!$A$1:$A$49, products!$B$1:$B$49, , 0)</f>
        <v>Lib</v>
      </c>
      <c r="J631" s="3" t="str">
        <f>_xlfn.XLOOKUP(D631, products!$A$1:$A$49, products!$C$1:$C$49,,0)</f>
        <v>D</v>
      </c>
      <c r="K631" s="6">
        <f>_xlfn.XLOOKUP(D631, products!$A$1:$A$49, products!$D$1:$D$49,,0)</f>
        <v>0.5</v>
      </c>
      <c r="L631" s="7">
        <f>_xlfn.XLOOKUP(D631, products!$A$1:$A$49, products!$E$1:$E$49,,0)</f>
        <v>7.77</v>
      </c>
      <c r="M631" s="7">
        <f t="shared" si="27"/>
        <v>31.08</v>
      </c>
      <c r="N631" s="3" t="str">
        <f t="shared" si="28"/>
        <v>Liberica</v>
      </c>
      <c r="O631" s="3" t="str">
        <f t="shared" si="29"/>
        <v>Dark</v>
      </c>
    </row>
    <row r="632" spans="1:15" x14ac:dyDescent="0.3">
      <c r="A632" s="2" t="s">
        <v>4035</v>
      </c>
      <c r="B632" s="5">
        <v>44680</v>
      </c>
      <c r="C632" s="2" t="s">
        <v>4036</v>
      </c>
      <c r="D632" s="3" t="s">
        <v>6154</v>
      </c>
      <c r="E632" s="2">
        <v>1</v>
      </c>
      <c r="F632" s="2" t="str">
        <f>_xlfn.XLOOKUP(C632, 'customers'!$A$1:$A$1001, 'customers'!$B$1:$B$1001, ,0)</f>
        <v>Faunie Brigham</v>
      </c>
      <c r="G632" s="2" t="str">
        <f>IF(_xlfn.XLOOKUP(C632, 'customers'!$A$1:$A$1001, 'customers'!$C$1:$C$1001, , 0)=0, "", _xlfn.XLOOKUP(C632, 'customers'!$A$1:$A$1001, 'customers'!$C$1:$C$1001, , 0))</f>
        <v>fbrighamhg@blog.com</v>
      </c>
      <c r="H632" s="2">
        <f>_xlfn.XLOOKUP(C632, 'customers'!$A$1:$A$1001, 'customers'!G631:G1631,,0)</f>
        <v>0</v>
      </c>
      <c r="I632" s="3" t="str">
        <f>_xlfn.XLOOKUP(D632, products!$A$1:$A$49, products!$B$1:$B$49, , 0)</f>
        <v>Ara</v>
      </c>
      <c r="J632" s="3" t="str">
        <f>_xlfn.XLOOKUP(D632, products!$A$1:$A$49, products!$C$1:$C$49,,0)</f>
        <v>D</v>
      </c>
      <c r="K632" s="6">
        <f>_xlfn.XLOOKUP(D632, products!$A$1:$A$49, products!$D$1:$D$49,,0)</f>
        <v>0.2</v>
      </c>
      <c r="L632" s="7">
        <f>_xlfn.XLOOKUP(D632, products!$A$1:$A$49, products!$E$1:$E$49,,0)</f>
        <v>2.9849999999999999</v>
      </c>
      <c r="M632" s="7">
        <f t="shared" si="27"/>
        <v>2.9849999999999999</v>
      </c>
      <c r="N632" s="3" t="str">
        <f t="shared" si="28"/>
        <v>Arabica</v>
      </c>
      <c r="O632" s="3" t="str">
        <f t="shared" si="29"/>
        <v>Dark</v>
      </c>
    </row>
    <row r="633" spans="1:15" x14ac:dyDescent="0.3">
      <c r="A633" s="2" t="s">
        <v>4035</v>
      </c>
      <c r="B633" s="5">
        <v>44680</v>
      </c>
      <c r="C633" s="2" t="s">
        <v>4036</v>
      </c>
      <c r="D633" s="3" t="s">
        <v>6149</v>
      </c>
      <c r="E633" s="2">
        <v>5</v>
      </c>
      <c r="F633" s="2" t="str">
        <f>_xlfn.XLOOKUP(C633, 'customers'!$A$1:$A$1001, 'customers'!$B$1:$B$1001, ,0)</f>
        <v>Faunie Brigham</v>
      </c>
      <c r="G633" s="2" t="str">
        <f>IF(_xlfn.XLOOKUP(C633, 'customers'!$A$1:$A$1001, 'customers'!$C$1:$C$1001, , 0)=0, "", _xlfn.XLOOKUP(C633, 'customers'!$A$1:$A$1001, 'customers'!$C$1:$C$1001, , 0))</f>
        <v>fbrighamhg@blog.com</v>
      </c>
      <c r="H633" s="2">
        <f>_xlfn.XLOOKUP(C633, 'customers'!$A$1:$A$1001, 'customers'!G632:G1632,,0)</f>
        <v>0</v>
      </c>
      <c r="I633" s="3" t="str">
        <f>_xlfn.XLOOKUP(D633, products!$A$1:$A$49, products!$B$1:$B$49, , 0)</f>
        <v>Rob</v>
      </c>
      <c r="J633" s="3" t="str">
        <f>_xlfn.XLOOKUP(D633, products!$A$1:$A$49, products!$C$1:$C$49,,0)</f>
        <v>D</v>
      </c>
      <c r="K633" s="6">
        <f>_xlfn.XLOOKUP(D633, products!$A$1:$A$49, products!$D$1:$D$49,,0)</f>
        <v>2.5</v>
      </c>
      <c r="L633" s="7">
        <f>_xlfn.XLOOKUP(D633, products!$A$1:$A$49, products!$E$1:$E$49,,0)</f>
        <v>20.584999999999997</v>
      </c>
      <c r="M633" s="7">
        <f t="shared" si="27"/>
        <v>102.92499999999998</v>
      </c>
      <c r="N633" s="3" t="str">
        <f t="shared" si="28"/>
        <v>Robusta</v>
      </c>
      <c r="O633" s="3" t="str">
        <f t="shared" si="29"/>
        <v>Dark</v>
      </c>
    </row>
    <row r="634" spans="1:15" x14ac:dyDescent="0.3">
      <c r="A634" s="2" t="s">
        <v>4056</v>
      </c>
      <c r="B634" s="5">
        <v>44049</v>
      </c>
      <c r="C634" s="2" t="s">
        <v>4057</v>
      </c>
      <c r="D634" s="3" t="s">
        <v>6176</v>
      </c>
      <c r="E634" s="2">
        <v>4</v>
      </c>
      <c r="F634" s="2" t="str">
        <f>_xlfn.XLOOKUP(C634, 'customers'!$A$1:$A$1001, 'customers'!$B$1:$B$1001, ,0)</f>
        <v>Marjorie Yoxen</v>
      </c>
      <c r="G634" s="2" t="str">
        <f>IF(_xlfn.XLOOKUP(C634, 'customers'!$A$1:$A$1001, 'customers'!$C$1:$C$1001, , 0)=0, "", _xlfn.XLOOKUP(C634, 'customers'!$A$1:$A$1001, 'customers'!$C$1:$C$1001, , 0))</f>
        <v>myoxenhk@google.com</v>
      </c>
      <c r="H634" s="2">
        <f>_xlfn.XLOOKUP(C634, 'customers'!$A$1:$A$1001, 'customers'!G633:G1633,,0)</f>
        <v>0</v>
      </c>
      <c r="I634" s="3" t="str">
        <f>_xlfn.XLOOKUP(D634, products!$A$1:$A$49, products!$B$1:$B$49, , 0)</f>
        <v>Exc</v>
      </c>
      <c r="J634" s="3" t="str">
        <f>_xlfn.XLOOKUP(D634, products!$A$1:$A$49, products!$C$1:$C$49,,0)</f>
        <v>L</v>
      </c>
      <c r="K634" s="6">
        <f>_xlfn.XLOOKUP(D634, products!$A$1:$A$49, products!$D$1:$D$49,,0)</f>
        <v>0.5</v>
      </c>
      <c r="L634" s="7">
        <f>_xlfn.XLOOKUP(D634, products!$A$1:$A$49, products!$E$1:$E$49,,0)</f>
        <v>8.91</v>
      </c>
      <c r="M634" s="7">
        <f t="shared" si="27"/>
        <v>35.64</v>
      </c>
      <c r="N634" s="3" t="str">
        <f t="shared" si="28"/>
        <v>Excelsa</v>
      </c>
      <c r="O634" s="3" t="str">
        <f t="shared" si="29"/>
        <v>Lite</v>
      </c>
    </row>
    <row r="635" spans="1:15" x14ac:dyDescent="0.3">
      <c r="A635" s="2" t="s">
        <v>4062</v>
      </c>
      <c r="B635" s="5">
        <v>43820</v>
      </c>
      <c r="C635" s="2" t="s">
        <v>4063</v>
      </c>
      <c r="D635" s="3" t="s">
        <v>6179</v>
      </c>
      <c r="E635" s="2">
        <v>4</v>
      </c>
      <c r="F635" s="2" t="str">
        <f>_xlfn.XLOOKUP(C635, 'customers'!$A$1:$A$1001, 'customers'!$B$1:$B$1001, ,0)</f>
        <v>Gaspar McGavin</v>
      </c>
      <c r="G635" s="2" t="str">
        <f>IF(_xlfn.XLOOKUP(C635, 'customers'!$A$1:$A$1001, 'customers'!$C$1:$C$1001, , 0)=0, "", _xlfn.XLOOKUP(C635, 'customers'!$A$1:$A$1001, 'customers'!$C$1:$C$1001, , 0))</f>
        <v>gmcgavinhl@histats.com</v>
      </c>
      <c r="H635" s="2">
        <f>_xlfn.XLOOKUP(C635, 'customers'!$A$1:$A$1001, 'customers'!G634:G1634,,0)</f>
        <v>0</v>
      </c>
      <c r="I635" s="3" t="str">
        <f>_xlfn.XLOOKUP(D635, products!$A$1:$A$49, products!$B$1:$B$49, , 0)</f>
        <v>Rob</v>
      </c>
      <c r="J635" s="3" t="str">
        <f>_xlfn.XLOOKUP(D635, products!$A$1:$A$49, products!$C$1:$C$49,,0)</f>
        <v>L</v>
      </c>
      <c r="K635" s="6">
        <f>_xlfn.XLOOKUP(D635, products!$A$1:$A$49, products!$D$1:$D$49,,0)</f>
        <v>1</v>
      </c>
      <c r="L635" s="7">
        <f>_xlfn.XLOOKUP(D635, products!$A$1:$A$49, products!$E$1:$E$49,,0)</f>
        <v>11.95</v>
      </c>
      <c r="M635" s="7">
        <f t="shared" si="27"/>
        <v>47.8</v>
      </c>
      <c r="N635" s="3" t="str">
        <f t="shared" si="28"/>
        <v>Robusta</v>
      </c>
      <c r="O635" s="3" t="str">
        <f t="shared" si="29"/>
        <v>Lite</v>
      </c>
    </row>
    <row r="636" spans="1:15" x14ac:dyDescent="0.3">
      <c r="A636" s="2" t="s">
        <v>4068</v>
      </c>
      <c r="B636" s="5">
        <v>43940</v>
      </c>
      <c r="C636" s="2" t="s">
        <v>4069</v>
      </c>
      <c r="D636" s="3" t="s">
        <v>6162</v>
      </c>
      <c r="E636" s="2">
        <v>3</v>
      </c>
      <c r="F636" s="2" t="str">
        <f>_xlfn.XLOOKUP(C636, 'customers'!$A$1:$A$1001, 'customers'!$B$1:$B$1001, ,0)</f>
        <v>Lindy Uttermare</v>
      </c>
      <c r="G636" s="2" t="str">
        <f>IF(_xlfn.XLOOKUP(C636, 'customers'!$A$1:$A$1001, 'customers'!$C$1:$C$1001, , 0)=0, "", _xlfn.XLOOKUP(C636, 'customers'!$A$1:$A$1001, 'customers'!$C$1:$C$1001, , 0))</f>
        <v>luttermarehm@engadget.com</v>
      </c>
      <c r="H636" s="2">
        <f>_xlfn.XLOOKUP(C636, 'customers'!$A$1:$A$1001, 'customers'!G635:G1635,,0)</f>
        <v>0</v>
      </c>
      <c r="I636" s="3" t="str">
        <f>_xlfn.XLOOKUP(D636, products!$A$1:$A$49, products!$B$1:$B$49, , 0)</f>
        <v>Lib</v>
      </c>
      <c r="J636" s="3" t="str">
        <f>_xlfn.XLOOKUP(D636, products!$A$1:$A$49, products!$C$1:$C$49,,0)</f>
        <v>M</v>
      </c>
      <c r="K636" s="6">
        <f>_xlfn.XLOOKUP(D636, products!$A$1:$A$49, products!$D$1:$D$49,,0)</f>
        <v>1</v>
      </c>
      <c r="L636" s="7">
        <f>_xlfn.XLOOKUP(D636, products!$A$1:$A$49, products!$E$1:$E$49,,0)</f>
        <v>14.55</v>
      </c>
      <c r="M636" s="7">
        <f t="shared" si="27"/>
        <v>43.650000000000006</v>
      </c>
      <c r="N636" s="3" t="str">
        <f t="shared" si="28"/>
        <v>Liberica</v>
      </c>
      <c r="O636" s="3" t="str">
        <f t="shared" si="29"/>
        <v>Medium</v>
      </c>
    </row>
    <row r="637" spans="1:15" x14ac:dyDescent="0.3">
      <c r="A637" s="2" t="s">
        <v>4074</v>
      </c>
      <c r="B637" s="5">
        <v>44578</v>
      </c>
      <c r="C637" s="2" t="s">
        <v>4075</v>
      </c>
      <c r="D637" s="3" t="s">
        <v>6176</v>
      </c>
      <c r="E637" s="2">
        <v>4</v>
      </c>
      <c r="F637" s="2" t="str">
        <f>_xlfn.XLOOKUP(C637, 'customers'!$A$1:$A$1001, 'customers'!$B$1:$B$1001, ,0)</f>
        <v>Eal D'Ambrogio</v>
      </c>
      <c r="G637" s="2" t="str">
        <f>IF(_xlfn.XLOOKUP(C637, 'customers'!$A$1:$A$1001, 'customers'!$C$1:$C$1001, , 0)=0, "", _xlfn.XLOOKUP(C637, 'customers'!$A$1:$A$1001, 'customers'!$C$1:$C$1001, , 0))</f>
        <v>edambrogiohn@techcrunch.com</v>
      </c>
      <c r="H637" s="2">
        <f>_xlfn.XLOOKUP(C637, 'customers'!$A$1:$A$1001, 'customers'!G636:G1636,,0)</f>
        <v>0</v>
      </c>
      <c r="I637" s="3" t="str">
        <f>_xlfn.XLOOKUP(D637, products!$A$1:$A$49, products!$B$1:$B$49, , 0)</f>
        <v>Exc</v>
      </c>
      <c r="J637" s="3" t="str">
        <f>_xlfn.XLOOKUP(D637, products!$A$1:$A$49, products!$C$1:$C$49,,0)</f>
        <v>L</v>
      </c>
      <c r="K637" s="6">
        <f>_xlfn.XLOOKUP(D637, products!$A$1:$A$49, products!$D$1:$D$49,,0)</f>
        <v>0.5</v>
      </c>
      <c r="L637" s="7">
        <f>_xlfn.XLOOKUP(D637, products!$A$1:$A$49, products!$E$1:$E$49,,0)</f>
        <v>8.91</v>
      </c>
      <c r="M637" s="7">
        <f t="shared" si="27"/>
        <v>35.64</v>
      </c>
      <c r="N637" s="3" t="str">
        <f t="shared" si="28"/>
        <v>Excelsa</v>
      </c>
      <c r="O637" s="3" t="str">
        <f t="shared" si="29"/>
        <v>Lite</v>
      </c>
    </row>
    <row r="638" spans="1:15" x14ac:dyDescent="0.3">
      <c r="A638" s="2" t="s">
        <v>4080</v>
      </c>
      <c r="B638" s="5">
        <v>43487</v>
      </c>
      <c r="C638" s="2" t="s">
        <v>4081</v>
      </c>
      <c r="D638" s="3" t="s">
        <v>6170</v>
      </c>
      <c r="E638" s="2">
        <v>6</v>
      </c>
      <c r="F638" s="2" t="str">
        <f>_xlfn.XLOOKUP(C638, 'customers'!$A$1:$A$1001, 'customers'!$B$1:$B$1001, ,0)</f>
        <v>Carolee Winchcombe</v>
      </c>
      <c r="G638" s="2" t="str">
        <f>IF(_xlfn.XLOOKUP(C638, 'customers'!$A$1:$A$1001, 'customers'!$C$1:$C$1001, , 0)=0, "", _xlfn.XLOOKUP(C638, 'customers'!$A$1:$A$1001, 'customers'!$C$1:$C$1001, , 0))</f>
        <v>cwinchcombeho@jiathis.com</v>
      </c>
      <c r="H638" s="2">
        <f>_xlfn.XLOOKUP(C638, 'customers'!$A$1:$A$1001, 'customers'!G637:G1637,,0)</f>
        <v>0</v>
      </c>
      <c r="I638" s="3" t="str">
        <f>_xlfn.XLOOKUP(D638, products!$A$1:$A$49, products!$B$1:$B$49, , 0)</f>
        <v>Lib</v>
      </c>
      <c r="J638" s="3" t="str">
        <f>_xlfn.XLOOKUP(D638, products!$A$1:$A$49, products!$C$1:$C$49,,0)</f>
        <v>L</v>
      </c>
      <c r="K638" s="6">
        <f>_xlfn.XLOOKUP(D638, products!$A$1:$A$49, products!$D$1:$D$49,,0)</f>
        <v>1</v>
      </c>
      <c r="L638" s="7">
        <f>_xlfn.XLOOKUP(D638, products!$A$1:$A$49, products!$E$1:$E$49,,0)</f>
        <v>15.85</v>
      </c>
      <c r="M638" s="7">
        <f t="shared" si="27"/>
        <v>95.1</v>
      </c>
      <c r="N638" s="3" t="str">
        <f t="shared" si="28"/>
        <v>Liberica</v>
      </c>
      <c r="O638" s="3" t="str">
        <f t="shared" si="29"/>
        <v>Lite</v>
      </c>
    </row>
    <row r="639" spans="1:15" x14ac:dyDescent="0.3">
      <c r="A639" s="2" t="s">
        <v>4086</v>
      </c>
      <c r="B639" s="5">
        <v>43889</v>
      </c>
      <c r="C639" s="2" t="s">
        <v>4087</v>
      </c>
      <c r="D639" s="3" t="s">
        <v>6166</v>
      </c>
      <c r="E639" s="2">
        <v>1</v>
      </c>
      <c r="F639" s="2" t="str">
        <f>_xlfn.XLOOKUP(C639, 'customers'!$A$1:$A$1001, 'customers'!$B$1:$B$1001, ,0)</f>
        <v>Benedikta Paumier</v>
      </c>
      <c r="G639" s="2" t="str">
        <f>IF(_xlfn.XLOOKUP(C639, 'customers'!$A$1:$A$1001, 'customers'!$C$1:$C$1001, , 0)=0, "", _xlfn.XLOOKUP(C639, 'customers'!$A$1:$A$1001, 'customers'!$C$1:$C$1001, , 0))</f>
        <v>bpaumierhp@umn.edu</v>
      </c>
      <c r="H639" s="2">
        <f>_xlfn.XLOOKUP(C639, 'customers'!$A$1:$A$1001, 'customers'!G638:G1638,,0)</f>
        <v>0</v>
      </c>
      <c r="I639" s="3" t="str">
        <f>_xlfn.XLOOKUP(D639, products!$A$1:$A$49, products!$B$1:$B$49, , 0)</f>
        <v>Exc</v>
      </c>
      <c r="J639" s="3" t="str">
        <f>_xlfn.XLOOKUP(D639, products!$A$1:$A$49, products!$C$1:$C$49,,0)</f>
        <v>M</v>
      </c>
      <c r="K639" s="6">
        <f>_xlfn.XLOOKUP(D639, products!$A$1:$A$49, products!$D$1:$D$49,,0)</f>
        <v>2.5</v>
      </c>
      <c r="L639" s="7">
        <f>_xlfn.XLOOKUP(D639, products!$A$1:$A$49, products!$E$1:$E$49,,0)</f>
        <v>31.624999999999996</v>
      </c>
      <c r="M639" s="7">
        <f t="shared" si="27"/>
        <v>31.624999999999996</v>
      </c>
      <c r="N639" s="3" t="str">
        <f t="shared" si="28"/>
        <v>Excelsa</v>
      </c>
      <c r="O639" s="3" t="str">
        <f t="shared" si="29"/>
        <v>Medium</v>
      </c>
    </row>
    <row r="640" spans="1:15" x14ac:dyDescent="0.3">
      <c r="A640" s="2" t="s">
        <v>4093</v>
      </c>
      <c r="B640" s="5">
        <v>43684</v>
      </c>
      <c r="C640" s="2" t="s">
        <v>4094</v>
      </c>
      <c r="D640" s="3" t="s">
        <v>6175</v>
      </c>
      <c r="E640" s="2">
        <v>3</v>
      </c>
      <c r="F640" s="2" t="str">
        <f>_xlfn.XLOOKUP(C640, 'customers'!$A$1:$A$1001, 'customers'!$B$1:$B$1001, ,0)</f>
        <v>Neville Piatto</v>
      </c>
      <c r="G640" s="2" t="str">
        <f>IF(_xlfn.XLOOKUP(C640, 'customers'!$A$1:$A$1001, 'customers'!$C$1:$C$1001, , 0)=0, "", _xlfn.XLOOKUP(C640, 'customers'!$A$1:$A$1001, 'customers'!$C$1:$C$1001, , 0))</f>
        <v/>
      </c>
      <c r="H640" s="2">
        <f>_xlfn.XLOOKUP(C640, 'customers'!$A$1:$A$1001, 'customers'!G639:G1639,,0)</f>
        <v>0</v>
      </c>
      <c r="I640" s="3" t="str">
        <f>_xlfn.XLOOKUP(D640, products!$A$1:$A$49, products!$B$1:$B$49, , 0)</f>
        <v>Ara</v>
      </c>
      <c r="J640" s="3" t="str">
        <f>_xlfn.XLOOKUP(D640, products!$A$1:$A$49, products!$C$1:$C$49,,0)</f>
        <v>M</v>
      </c>
      <c r="K640" s="6">
        <f>_xlfn.XLOOKUP(D640, products!$A$1:$A$49, products!$D$1:$D$49,,0)</f>
        <v>2.5</v>
      </c>
      <c r="L640" s="7">
        <f>_xlfn.XLOOKUP(D640, products!$A$1:$A$49, products!$E$1:$E$49,,0)</f>
        <v>25.874999999999996</v>
      </c>
      <c r="M640" s="7">
        <f t="shared" si="27"/>
        <v>77.624999999999986</v>
      </c>
      <c r="N640" s="3" t="str">
        <f t="shared" si="28"/>
        <v>Arabica</v>
      </c>
      <c r="O640" s="3" t="str">
        <f t="shared" si="29"/>
        <v>Medium</v>
      </c>
    </row>
    <row r="641" spans="1:15" x14ac:dyDescent="0.3">
      <c r="A641" s="2" t="s">
        <v>4098</v>
      </c>
      <c r="B641" s="5">
        <v>44331</v>
      </c>
      <c r="C641" s="2" t="s">
        <v>4099</v>
      </c>
      <c r="D641" s="3" t="s">
        <v>6150</v>
      </c>
      <c r="E641" s="2">
        <v>1</v>
      </c>
      <c r="F641" s="2" t="str">
        <f>_xlfn.XLOOKUP(C641, 'customers'!$A$1:$A$1001, 'customers'!$B$1:$B$1001, ,0)</f>
        <v>Jeno Capey</v>
      </c>
      <c r="G641" s="2" t="str">
        <f>IF(_xlfn.XLOOKUP(C641, 'customers'!$A$1:$A$1001, 'customers'!$C$1:$C$1001, , 0)=0, "", _xlfn.XLOOKUP(C641, 'customers'!$A$1:$A$1001, 'customers'!$C$1:$C$1001, , 0))</f>
        <v>jcapeyhr@bravesites.com</v>
      </c>
      <c r="H641" s="2">
        <f>_xlfn.XLOOKUP(C641, 'customers'!$A$1:$A$1001, 'customers'!G640:G1640,,0)</f>
        <v>0</v>
      </c>
      <c r="I641" s="3" t="str">
        <f>_xlfn.XLOOKUP(D641, products!$A$1:$A$49, products!$B$1:$B$49, , 0)</f>
        <v>Lib</v>
      </c>
      <c r="J641" s="3" t="str">
        <f>_xlfn.XLOOKUP(D641, products!$A$1:$A$49, products!$C$1:$C$49,,0)</f>
        <v>D</v>
      </c>
      <c r="K641" s="6">
        <f>_xlfn.XLOOKUP(D641, products!$A$1:$A$49, products!$D$1:$D$49,,0)</f>
        <v>0.2</v>
      </c>
      <c r="L641" s="7">
        <f>_xlfn.XLOOKUP(D641, products!$A$1:$A$49, products!$E$1:$E$49,,0)</f>
        <v>3.8849999999999998</v>
      </c>
      <c r="M641" s="7">
        <f t="shared" si="27"/>
        <v>3.8849999999999998</v>
      </c>
      <c r="N641" s="3" t="str">
        <f t="shared" si="28"/>
        <v>Liberica</v>
      </c>
      <c r="O641" s="3" t="str">
        <f t="shared" si="29"/>
        <v>Dark</v>
      </c>
    </row>
    <row r="642" spans="1:15" x14ac:dyDescent="0.3">
      <c r="A642" s="2" t="s">
        <v>4104</v>
      </c>
      <c r="B642" s="5">
        <v>44547</v>
      </c>
      <c r="C642" s="2" t="s">
        <v>4152</v>
      </c>
      <c r="D642" s="3" t="s">
        <v>6142</v>
      </c>
      <c r="E642" s="2">
        <v>5</v>
      </c>
      <c r="F642" s="2" t="str">
        <f>_xlfn.XLOOKUP(C642, 'customers'!$A$1:$A$1001, 'customers'!$B$1:$B$1001, ,0)</f>
        <v>Tuckie Mathonnet</v>
      </c>
      <c r="G642" s="2" t="str">
        <f>IF(_xlfn.XLOOKUP(C642, 'customers'!$A$1:$A$1001, 'customers'!$C$1:$C$1001, , 0)=0, "", _xlfn.XLOOKUP(C642, 'customers'!$A$1:$A$1001, 'customers'!$C$1:$C$1001, , 0))</f>
        <v>tmathonneti0@google.co.jp</v>
      </c>
      <c r="H642" s="2">
        <f>_xlfn.XLOOKUP(C642, 'customers'!$A$1:$A$1001, 'customers'!G641:G1641,,0)</f>
        <v>0</v>
      </c>
      <c r="I642" s="3" t="str">
        <f>_xlfn.XLOOKUP(D642, products!$A$1:$A$49, products!$B$1:$B$49, , 0)</f>
        <v>Rob</v>
      </c>
      <c r="J642" s="3" t="str">
        <f>_xlfn.XLOOKUP(D642, products!$A$1:$A$49, products!$C$1:$C$49,,0)</f>
        <v>L</v>
      </c>
      <c r="K642" s="6">
        <f>_xlfn.XLOOKUP(D642, products!$A$1:$A$49, products!$D$1:$D$49,,0)</f>
        <v>2.5</v>
      </c>
      <c r="L642" s="7">
        <f>_xlfn.XLOOKUP(D642, products!$A$1:$A$49, products!$E$1:$E$49,,0)</f>
        <v>27.484999999999996</v>
      </c>
      <c r="M642" s="7">
        <f t="shared" si="27"/>
        <v>137.42499999999998</v>
      </c>
      <c r="N642" s="3" t="str">
        <f t="shared" si="28"/>
        <v>Robusta</v>
      </c>
      <c r="O642" s="3" t="str">
        <f t="shared" si="29"/>
        <v>Lite</v>
      </c>
    </row>
    <row r="643" spans="1:15" x14ac:dyDescent="0.3">
      <c r="A643" s="2" t="s">
        <v>4109</v>
      </c>
      <c r="B643" s="5">
        <v>44448</v>
      </c>
      <c r="C643" s="2" t="s">
        <v>4110</v>
      </c>
      <c r="D643" s="3" t="s">
        <v>6179</v>
      </c>
      <c r="E643" s="2">
        <v>3</v>
      </c>
      <c r="F643" s="2" t="str">
        <f>_xlfn.XLOOKUP(C643, 'customers'!$A$1:$A$1001, 'customers'!$B$1:$B$1001, ,0)</f>
        <v>Yardley Basill</v>
      </c>
      <c r="G643" s="2" t="str">
        <f>IF(_xlfn.XLOOKUP(C643, 'customers'!$A$1:$A$1001, 'customers'!$C$1:$C$1001, , 0)=0, "", _xlfn.XLOOKUP(C643, 'customers'!$A$1:$A$1001, 'customers'!$C$1:$C$1001, , 0))</f>
        <v>ybasillht@theguardian.com</v>
      </c>
      <c r="H643" s="2">
        <f>_xlfn.XLOOKUP(C643, 'customers'!$A$1:$A$1001, 'customers'!G642:G1642,,0)</f>
        <v>0</v>
      </c>
      <c r="I643" s="3" t="str">
        <f>_xlfn.XLOOKUP(D643, products!$A$1:$A$49, products!$B$1:$B$49, , 0)</f>
        <v>Rob</v>
      </c>
      <c r="J643" s="3" t="str">
        <f>_xlfn.XLOOKUP(D643, products!$A$1:$A$49, products!$C$1:$C$49,,0)</f>
        <v>L</v>
      </c>
      <c r="K643" s="6">
        <f>_xlfn.XLOOKUP(D643, products!$A$1:$A$49, products!$D$1:$D$49,,0)</f>
        <v>1</v>
      </c>
      <c r="L643" s="7">
        <f>_xlfn.XLOOKUP(D643, products!$A$1:$A$49, products!$E$1:$E$49,,0)</f>
        <v>11.95</v>
      </c>
      <c r="M643" s="7">
        <f t="shared" ref="M643:M706" si="30">L643*E643</f>
        <v>35.849999999999994</v>
      </c>
      <c r="N643" s="3" t="str">
        <f t="shared" ref="N643:N706" si="31">IF(I643="Rob","Robusta",IF(I643="Exc","Excelsa",IF(I643="Lib","Liberica",IF(I643="Ara","Arabica",""))))</f>
        <v>Robusta</v>
      </c>
      <c r="O643" s="3" t="str">
        <f t="shared" ref="O643:O706" si="32">IF(J643="M", "Medium", IF(J643="L","Lite",IF(J643="D","Dark")))</f>
        <v>Lite</v>
      </c>
    </row>
    <row r="644" spans="1:15" x14ac:dyDescent="0.3">
      <c r="A644" s="2" t="s">
        <v>4115</v>
      </c>
      <c r="B644" s="5">
        <v>43880</v>
      </c>
      <c r="C644" s="2" t="s">
        <v>4116</v>
      </c>
      <c r="D644" s="3" t="s">
        <v>6156</v>
      </c>
      <c r="E644" s="2">
        <v>2</v>
      </c>
      <c r="F644" s="2" t="str">
        <f>_xlfn.XLOOKUP(C644, 'customers'!$A$1:$A$1001, 'customers'!$B$1:$B$1001, ,0)</f>
        <v>Maggy Baistow</v>
      </c>
      <c r="G644" s="2" t="str">
        <f>IF(_xlfn.XLOOKUP(C644, 'customers'!$A$1:$A$1001, 'customers'!$C$1:$C$1001, , 0)=0, "", _xlfn.XLOOKUP(C644, 'customers'!$A$1:$A$1001, 'customers'!$C$1:$C$1001, , 0))</f>
        <v>mbaistowhu@i2i.jp</v>
      </c>
      <c r="H644" s="2">
        <f>_xlfn.XLOOKUP(C644, 'customers'!$A$1:$A$1001, 'customers'!G643:G1643,,0)</f>
        <v>0</v>
      </c>
      <c r="I644" s="3" t="str">
        <f>_xlfn.XLOOKUP(D644, products!$A$1:$A$49, products!$B$1:$B$49, , 0)</f>
        <v>Exc</v>
      </c>
      <c r="J644" s="3" t="str">
        <f>_xlfn.XLOOKUP(D644, products!$A$1:$A$49, products!$C$1:$C$49,,0)</f>
        <v>M</v>
      </c>
      <c r="K644" s="6">
        <f>_xlfn.XLOOKUP(D644, products!$A$1:$A$49, products!$D$1:$D$49,,0)</f>
        <v>0.2</v>
      </c>
      <c r="L644" s="7">
        <f>_xlfn.XLOOKUP(D644, products!$A$1:$A$49, products!$E$1:$E$49,,0)</f>
        <v>4.125</v>
      </c>
      <c r="M644" s="7">
        <f t="shared" si="30"/>
        <v>8.25</v>
      </c>
      <c r="N644" s="3" t="str">
        <f t="shared" si="31"/>
        <v>Excelsa</v>
      </c>
      <c r="O644" s="3" t="str">
        <f t="shared" si="32"/>
        <v>Medium</v>
      </c>
    </row>
    <row r="645" spans="1:15" x14ac:dyDescent="0.3">
      <c r="A645" s="2" t="s">
        <v>4123</v>
      </c>
      <c r="B645" s="5">
        <v>44011</v>
      </c>
      <c r="C645" s="2" t="s">
        <v>4124</v>
      </c>
      <c r="D645" s="3" t="s">
        <v>6148</v>
      </c>
      <c r="E645" s="2">
        <v>3</v>
      </c>
      <c r="F645" s="2" t="str">
        <f>_xlfn.XLOOKUP(C645, 'customers'!$A$1:$A$1001, 'customers'!$B$1:$B$1001, ,0)</f>
        <v>Courtney Pallant</v>
      </c>
      <c r="G645" s="2" t="str">
        <f>IF(_xlfn.XLOOKUP(C645, 'customers'!$A$1:$A$1001, 'customers'!$C$1:$C$1001, , 0)=0, "", _xlfn.XLOOKUP(C645, 'customers'!$A$1:$A$1001, 'customers'!$C$1:$C$1001, , 0))</f>
        <v>cpallanthv@typepad.com</v>
      </c>
      <c r="H645" s="2">
        <f>_xlfn.XLOOKUP(C645, 'customers'!$A$1:$A$1001, 'customers'!G644:G1644,,0)</f>
        <v>0</v>
      </c>
      <c r="I645" s="3" t="str">
        <f>_xlfn.XLOOKUP(D645, products!$A$1:$A$49, products!$B$1:$B$49, , 0)</f>
        <v>Exc</v>
      </c>
      <c r="J645" s="3" t="str">
        <f>_xlfn.XLOOKUP(D645, products!$A$1:$A$49, products!$C$1:$C$49,,0)</f>
        <v>L</v>
      </c>
      <c r="K645" s="6">
        <f>_xlfn.XLOOKUP(D645, products!$A$1:$A$49, products!$D$1:$D$49,,0)</f>
        <v>2.5</v>
      </c>
      <c r="L645" s="7">
        <f>_xlfn.XLOOKUP(D645, products!$A$1:$A$49, products!$E$1:$E$49,,0)</f>
        <v>34.154999999999994</v>
      </c>
      <c r="M645" s="7">
        <f t="shared" si="30"/>
        <v>102.46499999999997</v>
      </c>
      <c r="N645" s="3" t="str">
        <f t="shared" si="31"/>
        <v>Excelsa</v>
      </c>
      <c r="O645" s="3" t="str">
        <f t="shared" si="32"/>
        <v>Lite</v>
      </c>
    </row>
    <row r="646" spans="1:15" x14ac:dyDescent="0.3">
      <c r="A646" s="2" t="s">
        <v>4128</v>
      </c>
      <c r="B646" s="5">
        <v>44694</v>
      </c>
      <c r="C646" s="2" t="s">
        <v>4129</v>
      </c>
      <c r="D646" s="3" t="s">
        <v>6149</v>
      </c>
      <c r="E646" s="2">
        <v>2</v>
      </c>
      <c r="F646" s="2" t="str">
        <f>_xlfn.XLOOKUP(C646, 'customers'!$A$1:$A$1001, 'customers'!$B$1:$B$1001, ,0)</f>
        <v>Marne Mingey</v>
      </c>
      <c r="G646" s="2" t="str">
        <f>IF(_xlfn.XLOOKUP(C646, 'customers'!$A$1:$A$1001, 'customers'!$C$1:$C$1001, , 0)=0, "", _xlfn.XLOOKUP(C646, 'customers'!$A$1:$A$1001, 'customers'!$C$1:$C$1001, , 0))</f>
        <v/>
      </c>
      <c r="H646" s="2">
        <f>_xlfn.XLOOKUP(C646, 'customers'!$A$1:$A$1001, 'customers'!G645:G1645,,0)</f>
        <v>0</v>
      </c>
      <c r="I646" s="3" t="str">
        <f>_xlfn.XLOOKUP(D646, products!$A$1:$A$49, products!$B$1:$B$49, , 0)</f>
        <v>Rob</v>
      </c>
      <c r="J646" s="3" t="str">
        <f>_xlfn.XLOOKUP(D646, products!$A$1:$A$49, products!$C$1:$C$49,,0)</f>
        <v>D</v>
      </c>
      <c r="K646" s="6">
        <f>_xlfn.XLOOKUP(D646, products!$A$1:$A$49, products!$D$1:$D$49,,0)</f>
        <v>2.5</v>
      </c>
      <c r="L646" s="7">
        <f>_xlfn.XLOOKUP(D646, products!$A$1:$A$49, products!$E$1:$E$49,,0)</f>
        <v>20.584999999999997</v>
      </c>
      <c r="M646" s="7">
        <f t="shared" si="30"/>
        <v>41.169999999999995</v>
      </c>
      <c r="N646" s="3" t="str">
        <f t="shared" si="31"/>
        <v>Robusta</v>
      </c>
      <c r="O646" s="3" t="str">
        <f t="shared" si="32"/>
        <v>Dark</v>
      </c>
    </row>
    <row r="647" spans="1:15" x14ac:dyDescent="0.3">
      <c r="A647" s="2" t="s">
        <v>4133</v>
      </c>
      <c r="B647" s="5">
        <v>44106</v>
      </c>
      <c r="C647" s="2" t="s">
        <v>4134</v>
      </c>
      <c r="D647" s="3" t="s">
        <v>6168</v>
      </c>
      <c r="E647" s="2">
        <v>3</v>
      </c>
      <c r="F647" s="2" t="str">
        <f>_xlfn.XLOOKUP(C647, 'customers'!$A$1:$A$1001, 'customers'!$B$1:$B$1001, ,0)</f>
        <v>Denny O' Ronan</v>
      </c>
      <c r="G647" s="2" t="str">
        <f>IF(_xlfn.XLOOKUP(C647, 'customers'!$A$1:$A$1001, 'customers'!$C$1:$C$1001, , 0)=0, "", _xlfn.XLOOKUP(C647, 'customers'!$A$1:$A$1001, 'customers'!$C$1:$C$1001, , 0))</f>
        <v>dohx@redcross.org</v>
      </c>
      <c r="H647" s="2">
        <f>_xlfn.XLOOKUP(C647, 'customers'!$A$1:$A$1001, 'customers'!G646:G1646,,0)</f>
        <v>0</v>
      </c>
      <c r="I647" s="3" t="str">
        <f>_xlfn.XLOOKUP(D647, products!$A$1:$A$49, products!$B$1:$B$49, , 0)</f>
        <v>Ara</v>
      </c>
      <c r="J647" s="3" t="str">
        <f>_xlfn.XLOOKUP(D647, products!$A$1:$A$49, products!$C$1:$C$49,,0)</f>
        <v>D</v>
      </c>
      <c r="K647" s="6">
        <f>_xlfn.XLOOKUP(D647, products!$A$1:$A$49, products!$D$1:$D$49,,0)</f>
        <v>2.5</v>
      </c>
      <c r="L647" s="7">
        <f>_xlfn.XLOOKUP(D647, products!$A$1:$A$49, products!$E$1:$E$49,,0)</f>
        <v>22.884999999999998</v>
      </c>
      <c r="M647" s="7">
        <f t="shared" si="30"/>
        <v>68.655000000000001</v>
      </c>
      <c r="N647" s="3" t="str">
        <f t="shared" si="31"/>
        <v>Arabica</v>
      </c>
      <c r="O647" s="3" t="str">
        <f t="shared" si="32"/>
        <v>Dark</v>
      </c>
    </row>
    <row r="648" spans="1:15" x14ac:dyDescent="0.3">
      <c r="A648" s="2" t="s">
        <v>4139</v>
      </c>
      <c r="B648" s="5">
        <v>44532</v>
      </c>
      <c r="C648" s="2" t="s">
        <v>4140</v>
      </c>
      <c r="D648" s="3" t="s">
        <v>6147</v>
      </c>
      <c r="E648" s="2">
        <v>1</v>
      </c>
      <c r="F648" s="2" t="str">
        <f>_xlfn.XLOOKUP(C648, 'customers'!$A$1:$A$1001, 'customers'!$B$1:$B$1001, ,0)</f>
        <v>Dottie Rallin</v>
      </c>
      <c r="G648" s="2" t="str">
        <f>IF(_xlfn.XLOOKUP(C648, 'customers'!$A$1:$A$1001, 'customers'!$C$1:$C$1001, , 0)=0, "", _xlfn.XLOOKUP(C648, 'customers'!$A$1:$A$1001, 'customers'!$C$1:$C$1001, , 0))</f>
        <v>drallinhy@howstuffworks.com</v>
      </c>
      <c r="H648" s="2">
        <f>_xlfn.XLOOKUP(C648, 'customers'!$A$1:$A$1001, 'customers'!G647:G1647,,0)</f>
        <v>0</v>
      </c>
      <c r="I648" s="3" t="str">
        <f>_xlfn.XLOOKUP(D648, products!$A$1:$A$49, products!$B$1:$B$49, , 0)</f>
        <v>Ara</v>
      </c>
      <c r="J648" s="3" t="str">
        <f>_xlfn.XLOOKUP(D648, products!$A$1:$A$49, products!$C$1:$C$49,,0)</f>
        <v>D</v>
      </c>
      <c r="K648" s="6">
        <f>_xlfn.XLOOKUP(D648, products!$A$1:$A$49, products!$D$1:$D$49,,0)</f>
        <v>1</v>
      </c>
      <c r="L648" s="7">
        <f>_xlfn.XLOOKUP(D648, products!$A$1:$A$49, products!$E$1:$E$49,,0)</f>
        <v>9.9499999999999993</v>
      </c>
      <c r="M648" s="7">
        <f t="shared" si="30"/>
        <v>9.9499999999999993</v>
      </c>
      <c r="N648" s="3" t="str">
        <f t="shared" si="31"/>
        <v>Arabica</v>
      </c>
      <c r="O648" s="3" t="str">
        <f t="shared" si="32"/>
        <v>Dark</v>
      </c>
    </row>
    <row r="649" spans="1:15" x14ac:dyDescent="0.3">
      <c r="A649" s="2" t="s">
        <v>4145</v>
      </c>
      <c r="B649" s="5">
        <v>44502</v>
      </c>
      <c r="C649" s="2" t="s">
        <v>4146</v>
      </c>
      <c r="D649" s="3" t="s">
        <v>6161</v>
      </c>
      <c r="E649" s="2">
        <v>3</v>
      </c>
      <c r="F649" s="2" t="str">
        <f>_xlfn.XLOOKUP(C649, 'customers'!$A$1:$A$1001, 'customers'!$B$1:$B$1001, ,0)</f>
        <v>Ardith Chill</v>
      </c>
      <c r="G649" s="2" t="str">
        <f>IF(_xlfn.XLOOKUP(C649, 'customers'!$A$1:$A$1001, 'customers'!$C$1:$C$1001, , 0)=0, "", _xlfn.XLOOKUP(C649, 'customers'!$A$1:$A$1001, 'customers'!$C$1:$C$1001, , 0))</f>
        <v>achillhz@epa.gov</v>
      </c>
      <c r="H649" s="2">
        <f>_xlfn.XLOOKUP(C649, 'customers'!$A$1:$A$1001, 'customers'!G648:G1648,,0)</f>
        <v>0</v>
      </c>
      <c r="I649" s="3" t="str">
        <f>_xlfn.XLOOKUP(D649, products!$A$1:$A$49, products!$B$1:$B$49, , 0)</f>
        <v>Lib</v>
      </c>
      <c r="J649" s="3" t="str">
        <f>_xlfn.XLOOKUP(D649, products!$A$1:$A$49, products!$C$1:$C$49,,0)</f>
        <v>L</v>
      </c>
      <c r="K649" s="6">
        <f>_xlfn.XLOOKUP(D649, products!$A$1:$A$49, products!$D$1:$D$49,,0)</f>
        <v>0.5</v>
      </c>
      <c r="L649" s="7">
        <f>_xlfn.XLOOKUP(D649, products!$A$1:$A$49, products!$E$1:$E$49,,0)</f>
        <v>9.51</v>
      </c>
      <c r="M649" s="7">
        <f t="shared" si="30"/>
        <v>28.53</v>
      </c>
      <c r="N649" s="3" t="str">
        <f t="shared" si="31"/>
        <v>Liberica</v>
      </c>
      <c r="O649" s="3" t="str">
        <f t="shared" si="32"/>
        <v>Lite</v>
      </c>
    </row>
    <row r="650" spans="1:15" x14ac:dyDescent="0.3">
      <c r="A650" s="2" t="s">
        <v>4151</v>
      </c>
      <c r="B650" s="5">
        <v>43884</v>
      </c>
      <c r="C650" s="2" t="s">
        <v>4152</v>
      </c>
      <c r="D650" s="3" t="s">
        <v>6163</v>
      </c>
      <c r="E650" s="2">
        <v>6</v>
      </c>
      <c r="F650" s="2" t="str">
        <f>_xlfn.XLOOKUP(C650, 'customers'!$A$1:$A$1001, 'customers'!$B$1:$B$1001, ,0)</f>
        <v>Tuckie Mathonnet</v>
      </c>
      <c r="G650" s="2" t="str">
        <f>IF(_xlfn.XLOOKUP(C650, 'customers'!$A$1:$A$1001, 'customers'!$C$1:$C$1001, , 0)=0, "", _xlfn.XLOOKUP(C650, 'customers'!$A$1:$A$1001, 'customers'!$C$1:$C$1001, , 0))</f>
        <v>tmathonneti0@google.co.jp</v>
      </c>
      <c r="H650" s="2">
        <f>_xlfn.XLOOKUP(C650, 'customers'!$A$1:$A$1001, 'customers'!G649:G1649,,0)</f>
        <v>0</v>
      </c>
      <c r="I650" s="3" t="str">
        <f>_xlfn.XLOOKUP(D650, products!$A$1:$A$49, products!$B$1:$B$49, , 0)</f>
        <v>Rob</v>
      </c>
      <c r="J650" s="3" t="str">
        <f>_xlfn.XLOOKUP(D650, products!$A$1:$A$49, products!$C$1:$C$49,,0)</f>
        <v>D</v>
      </c>
      <c r="K650" s="6">
        <f>_xlfn.XLOOKUP(D650, products!$A$1:$A$49, products!$D$1:$D$49,,0)</f>
        <v>0.2</v>
      </c>
      <c r="L650" s="7">
        <f>_xlfn.XLOOKUP(D650, products!$A$1:$A$49, products!$E$1:$E$49,,0)</f>
        <v>2.6849999999999996</v>
      </c>
      <c r="M650" s="7">
        <f t="shared" si="30"/>
        <v>16.11</v>
      </c>
      <c r="N650" s="3" t="str">
        <f t="shared" si="31"/>
        <v>Robusta</v>
      </c>
      <c r="O650" s="3" t="str">
        <f t="shared" si="32"/>
        <v>Dark</v>
      </c>
    </row>
    <row r="651" spans="1:15" x14ac:dyDescent="0.3">
      <c r="A651" s="2" t="s">
        <v>4157</v>
      </c>
      <c r="B651" s="5">
        <v>44015</v>
      </c>
      <c r="C651" s="2" t="s">
        <v>4158</v>
      </c>
      <c r="D651" s="3" t="s">
        <v>6170</v>
      </c>
      <c r="E651" s="2">
        <v>6</v>
      </c>
      <c r="F651" s="2" t="str">
        <f>_xlfn.XLOOKUP(C651, 'customers'!$A$1:$A$1001, 'customers'!$B$1:$B$1001, ,0)</f>
        <v>Charmane Denys</v>
      </c>
      <c r="G651" s="2" t="str">
        <f>IF(_xlfn.XLOOKUP(C651, 'customers'!$A$1:$A$1001, 'customers'!$C$1:$C$1001, , 0)=0, "", _xlfn.XLOOKUP(C651, 'customers'!$A$1:$A$1001, 'customers'!$C$1:$C$1001, , 0))</f>
        <v>cdenysi1@is.gd</v>
      </c>
      <c r="H651" s="2">
        <f>_xlfn.XLOOKUP(C651, 'customers'!$A$1:$A$1001, 'customers'!G650:G1650,,0)</f>
        <v>0</v>
      </c>
      <c r="I651" s="3" t="str">
        <f>_xlfn.XLOOKUP(D651, products!$A$1:$A$49, products!$B$1:$B$49, , 0)</f>
        <v>Lib</v>
      </c>
      <c r="J651" s="3" t="str">
        <f>_xlfn.XLOOKUP(D651, products!$A$1:$A$49, products!$C$1:$C$49,,0)</f>
        <v>L</v>
      </c>
      <c r="K651" s="6">
        <f>_xlfn.XLOOKUP(D651, products!$A$1:$A$49, products!$D$1:$D$49,,0)</f>
        <v>1</v>
      </c>
      <c r="L651" s="7">
        <f>_xlfn.XLOOKUP(D651, products!$A$1:$A$49, products!$E$1:$E$49,,0)</f>
        <v>15.85</v>
      </c>
      <c r="M651" s="7">
        <f t="shared" si="30"/>
        <v>95.1</v>
      </c>
      <c r="N651" s="3" t="str">
        <f t="shared" si="31"/>
        <v>Liberica</v>
      </c>
      <c r="O651" s="3" t="str">
        <f t="shared" si="32"/>
        <v>Lite</v>
      </c>
    </row>
    <row r="652" spans="1:15" x14ac:dyDescent="0.3">
      <c r="A652" s="2" t="s">
        <v>4163</v>
      </c>
      <c r="B652" s="5">
        <v>43507</v>
      </c>
      <c r="C652" s="2" t="s">
        <v>4164</v>
      </c>
      <c r="D652" s="3" t="s">
        <v>6172</v>
      </c>
      <c r="E652" s="2">
        <v>1</v>
      </c>
      <c r="F652" s="2" t="str">
        <f>_xlfn.XLOOKUP(C652, 'customers'!$A$1:$A$1001, 'customers'!$B$1:$B$1001, ,0)</f>
        <v>Cecily Stebbings</v>
      </c>
      <c r="G652" s="2" t="str">
        <f>IF(_xlfn.XLOOKUP(C652, 'customers'!$A$1:$A$1001, 'customers'!$C$1:$C$1001, , 0)=0, "", _xlfn.XLOOKUP(C652, 'customers'!$A$1:$A$1001, 'customers'!$C$1:$C$1001, , 0))</f>
        <v>cstebbingsi2@drupal.org</v>
      </c>
      <c r="H652" s="2">
        <f>_xlfn.XLOOKUP(C652, 'customers'!$A$1:$A$1001, 'customers'!G651:G1651,,0)</f>
        <v>0</v>
      </c>
      <c r="I652" s="3" t="str">
        <f>_xlfn.XLOOKUP(D652, products!$A$1:$A$49, products!$B$1:$B$49, , 0)</f>
        <v>Rob</v>
      </c>
      <c r="J652" s="3" t="str">
        <f>_xlfn.XLOOKUP(D652, products!$A$1:$A$49, products!$C$1:$C$49,,0)</f>
        <v>D</v>
      </c>
      <c r="K652" s="6">
        <f>_xlfn.XLOOKUP(D652, products!$A$1:$A$49, products!$D$1:$D$49,,0)</f>
        <v>0.5</v>
      </c>
      <c r="L652" s="7">
        <f>_xlfn.XLOOKUP(D652, products!$A$1:$A$49, products!$E$1:$E$49,,0)</f>
        <v>5.3699999999999992</v>
      </c>
      <c r="M652" s="7">
        <f t="shared" si="30"/>
        <v>5.3699999999999992</v>
      </c>
      <c r="N652" s="3" t="str">
        <f t="shared" si="31"/>
        <v>Robusta</v>
      </c>
      <c r="O652" s="3" t="str">
        <f t="shared" si="32"/>
        <v>Dark</v>
      </c>
    </row>
    <row r="653" spans="1:15" x14ac:dyDescent="0.3">
      <c r="A653" s="2" t="s">
        <v>4169</v>
      </c>
      <c r="B653" s="5">
        <v>44084</v>
      </c>
      <c r="C653" s="2" t="s">
        <v>4170</v>
      </c>
      <c r="D653" s="3" t="s">
        <v>6179</v>
      </c>
      <c r="E653" s="2">
        <v>4</v>
      </c>
      <c r="F653" s="2" t="str">
        <f>_xlfn.XLOOKUP(C653, 'customers'!$A$1:$A$1001, 'customers'!$B$1:$B$1001, ,0)</f>
        <v>Giana Tonnesen</v>
      </c>
      <c r="G653" s="2" t="str">
        <f>IF(_xlfn.XLOOKUP(C653, 'customers'!$A$1:$A$1001, 'customers'!$C$1:$C$1001, , 0)=0, "", _xlfn.XLOOKUP(C653, 'customers'!$A$1:$A$1001, 'customers'!$C$1:$C$1001, , 0))</f>
        <v/>
      </c>
      <c r="H653" s="2">
        <f>_xlfn.XLOOKUP(C653, 'customers'!$A$1:$A$1001, 'customers'!G652:G1652,,0)</f>
        <v>0</v>
      </c>
      <c r="I653" s="3" t="str">
        <f>_xlfn.XLOOKUP(D653, products!$A$1:$A$49, products!$B$1:$B$49, , 0)</f>
        <v>Rob</v>
      </c>
      <c r="J653" s="3" t="str">
        <f>_xlfn.XLOOKUP(D653, products!$A$1:$A$49, products!$C$1:$C$49,,0)</f>
        <v>L</v>
      </c>
      <c r="K653" s="6">
        <f>_xlfn.XLOOKUP(D653, products!$A$1:$A$49, products!$D$1:$D$49,,0)</f>
        <v>1</v>
      </c>
      <c r="L653" s="7">
        <f>_xlfn.XLOOKUP(D653, products!$A$1:$A$49, products!$E$1:$E$49,,0)</f>
        <v>11.95</v>
      </c>
      <c r="M653" s="7">
        <f t="shared" si="30"/>
        <v>47.8</v>
      </c>
      <c r="N653" s="3" t="str">
        <f t="shared" si="31"/>
        <v>Robusta</v>
      </c>
      <c r="O653" s="3" t="str">
        <f t="shared" si="32"/>
        <v>Lite</v>
      </c>
    </row>
    <row r="654" spans="1:15" x14ac:dyDescent="0.3">
      <c r="A654" s="2" t="s">
        <v>4174</v>
      </c>
      <c r="B654" s="5">
        <v>43892</v>
      </c>
      <c r="C654" s="2" t="s">
        <v>4175</v>
      </c>
      <c r="D654" s="3" t="s">
        <v>6170</v>
      </c>
      <c r="E654" s="2">
        <v>4</v>
      </c>
      <c r="F654" s="2" t="str">
        <f>_xlfn.XLOOKUP(C654, 'customers'!$A$1:$A$1001, 'customers'!$B$1:$B$1001, ,0)</f>
        <v>Rhetta Zywicki</v>
      </c>
      <c r="G654" s="2" t="str">
        <f>IF(_xlfn.XLOOKUP(C654, 'customers'!$A$1:$A$1001, 'customers'!$C$1:$C$1001, , 0)=0, "", _xlfn.XLOOKUP(C654, 'customers'!$A$1:$A$1001, 'customers'!$C$1:$C$1001, , 0))</f>
        <v>rzywickii4@ifeng.com</v>
      </c>
      <c r="H654" s="2">
        <f>_xlfn.XLOOKUP(C654, 'customers'!$A$1:$A$1001, 'customers'!G653:G1653,,0)</f>
        <v>0</v>
      </c>
      <c r="I654" s="3" t="str">
        <f>_xlfn.XLOOKUP(D654, products!$A$1:$A$49, products!$B$1:$B$49, , 0)</f>
        <v>Lib</v>
      </c>
      <c r="J654" s="3" t="str">
        <f>_xlfn.XLOOKUP(D654, products!$A$1:$A$49, products!$C$1:$C$49,,0)</f>
        <v>L</v>
      </c>
      <c r="K654" s="6">
        <f>_xlfn.XLOOKUP(D654, products!$A$1:$A$49, products!$D$1:$D$49,,0)</f>
        <v>1</v>
      </c>
      <c r="L654" s="7">
        <f>_xlfn.XLOOKUP(D654, products!$A$1:$A$49, products!$E$1:$E$49,,0)</f>
        <v>15.85</v>
      </c>
      <c r="M654" s="7">
        <f t="shared" si="30"/>
        <v>63.4</v>
      </c>
      <c r="N654" s="3" t="str">
        <f t="shared" si="31"/>
        <v>Liberica</v>
      </c>
      <c r="O654" s="3" t="str">
        <f t="shared" si="32"/>
        <v>Lite</v>
      </c>
    </row>
    <row r="655" spans="1:15" x14ac:dyDescent="0.3">
      <c r="A655" s="2" t="s">
        <v>4179</v>
      </c>
      <c r="B655" s="5">
        <v>44375</v>
      </c>
      <c r="C655" s="2" t="s">
        <v>4180</v>
      </c>
      <c r="D655" s="3" t="s">
        <v>6175</v>
      </c>
      <c r="E655" s="2">
        <v>4</v>
      </c>
      <c r="F655" s="2" t="str">
        <f>_xlfn.XLOOKUP(C655, 'customers'!$A$1:$A$1001, 'customers'!$B$1:$B$1001, ,0)</f>
        <v>Almeria Burgett</v>
      </c>
      <c r="G655" s="2" t="str">
        <f>IF(_xlfn.XLOOKUP(C655, 'customers'!$A$1:$A$1001, 'customers'!$C$1:$C$1001, , 0)=0, "", _xlfn.XLOOKUP(C655, 'customers'!$A$1:$A$1001, 'customers'!$C$1:$C$1001, , 0))</f>
        <v>aburgetti5@moonfruit.com</v>
      </c>
      <c r="H655" s="2">
        <f>_xlfn.XLOOKUP(C655, 'customers'!$A$1:$A$1001, 'customers'!G654:G1654,,0)</f>
        <v>0</v>
      </c>
      <c r="I655" s="3" t="str">
        <f>_xlfn.XLOOKUP(D655, products!$A$1:$A$49, products!$B$1:$B$49, , 0)</f>
        <v>Ara</v>
      </c>
      <c r="J655" s="3" t="str">
        <f>_xlfn.XLOOKUP(D655, products!$A$1:$A$49, products!$C$1:$C$49,,0)</f>
        <v>M</v>
      </c>
      <c r="K655" s="6">
        <f>_xlfn.XLOOKUP(D655, products!$A$1:$A$49, products!$D$1:$D$49,,0)</f>
        <v>2.5</v>
      </c>
      <c r="L655" s="7">
        <f>_xlfn.XLOOKUP(D655, products!$A$1:$A$49, products!$E$1:$E$49,,0)</f>
        <v>25.874999999999996</v>
      </c>
      <c r="M655" s="7">
        <f t="shared" si="30"/>
        <v>103.49999999999999</v>
      </c>
      <c r="N655" s="3" t="str">
        <f t="shared" si="31"/>
        <v>Arabica</v>
      </c>
      <c r="O655" s="3" t="str">
        <f t="shared" si="32"/>
        <v>Medium</v>
      </c>
    </row>
    <row r="656" spans="1:15" x14ac:dyDescent="0.3">
      <c r="A656" s="2" t="s">
        <v>4185</v>
      </c>
      <c r="B656" s="5">
        <v>43476</v>
      </c>
      <c r="C656" s="2" t="s">
        <v>4186</v>
      </c>
      <c r="D656" s="3" t="s">
        <v>6168</v>
      </c>
      <c r="E656" s="2">
        <v>3</v>
      </c>
      <c r="F656" s="2" t="str">
        <f>_xlfn.XLOOKUP(C656, 'customers'!$A$1:$A$1001, 'customers'!$B$1:$B$1001, ,0)</f>
        <v>Marvin Malloy</v>
      </c>
      <c r="G656" s="2" t="str">
        <f>IF(_xlfn.XLOOKUP(C656, 'customers'!$A$1:$A$1001, 'customers'!$C$1:$C$1001, , 0)=0, "", _xlfn.XLOOKUP(C656, 'customers'!$A$1:$A$1001, 'customers'!$C$1:$C$1001, , 0))</f>
        <v>mmalloyi6@seattletimes.com</v>
      </c>
      <c r="H656" s="2">
        <f>_xlfn.XLOOKUP(C656, 'customers'!$A$1:$A$1001, 'customers'!G655:G1655,,0)</f>
        <v>0</v>
      </c>
      <c r="I656" s="3" t="str">
        <f>_xlfn.XLOOKUP(D656, products!$A$1:$A$49, products!$B$1:$B$49, , 0)</f>
        <v>Ara</v>
      </c>
      <c r="J656" s="3" t="str">
        <f>_xlfn.XLOOKUP(D656, products!$A$1:$A$49, products!$C$1:$C$49,,0)</f>
        <v>D</v>
      </c>
      <c r="K656" s="6">
        <f>_xlfn.XLOOKUP(D656, products!$A$1:$A$49, products!$D$1:$D$49,,0)</f>
        <v>2.5</v>
      </c>
      <c r="L656" s="7">
        <f>_xlfn.XLOOKUP(D656, products!$A$1:$A$49, products!$E$1:$E$49,,0)</f>
        <v>22.884999999999998</v>
      </c>
      <c r="M656" s="7">
        <f t="shared" si="30"/>
        <v>68.655000000000001</v>
      </c>
      <c r="N656" s="3" t="str">
        <f t="shared" si="31"/>
        <v>Arabica</v>
      </c>
      <c r="O656" s="3" t="str">
        <f t="shared" si="32"/>
        <v>Dark</v>
      </c>
    </row>
    <row r="657" spans="1:15" x14ac:dyDescent="0.3">
      <c r="A657" s="2" t="s">
        <v>4191</v>
      </c>
      <c r="B657" s="5">
        <v>43728</v>
      </c>
      <c r="C657" s="2" t="s">
        <v>4192</v>
      </c>
      <c r="D657" s="3" t="s">
        <v>6151</v>
      </c>
      <c r="E657" s="2">
        <v>2</v>
      </c>
      <c r="F657" s="2" t="str">
        <f>_xlfn.XLOOKUP(C657, 'customers'!$A$1:$A$1001, 'customers'!$B$1:$B$1001, ,0)</f>
        <v>Maxim McParland</v>
      </c>
      <c r="G657" s="2" t="str">
        <f>IF(_xlfn.XLOOKUP(C657, 'customers'!$A$1:$A$1001, 'customers'!$C$1:$C$1001, , 0)=0, "", _xlfn.XLOOKUP(C657, 'customers'!$A$1:$A$1001, 'customers'!$C$1:$C$1001, , 0))</f>
        <v>mmcparlandi7@w3.org</v>
      </c>
      <c r="H657" s="2">
        <f>_xlfn.XLOOKUP(C657, 'customers'!$A$1:$A$1001, 'customers'!G656:G1656,,0)</f>
        <v>0</v>
      </c>
      <c r="I657" s="3" t="str">
        <f>_xlfn.XLOOKUP(D657, products!$A$1:$A$49, products!$B$1:$B$49, , 0)</f>
        <v>Rob</v>
      </c>
      <c r="J657" s="3" t="str">
        <f>_xlfn.XLOOKUP(D657, products!$A$1:$A$49, products!$C$1:$C$49,,0)</f>
        <v>M</v>
      </c>
      <c r="K657" s="6">
        <f>_xlfn.XLOOKUP(D657, products!$A$1:$A$49, products!$D$1:$D$49,,0)</f>
        <v>2.5</v>
      </c>
      <c r="L657" s="7">
        <f>_xlfn.XLOOKUP(D657, products!$A$1:$A$49, products!$E$1:$E$49,,0)</f>
        <v>22.884999999999998</v>
      </c>
      <c r="M657" s="7">
        <f t="shared" si="30"/>
        <v>45.769999999999996</v>
      </c>
      <c r="N657" s="3" t="str">
        <f t="shared" si="31"/>
        <v>Robusta</v>
      </c>
      <c r="O657" s="3" t="str">
        <f t="shared" si="32"/>
        <v>Medium</v>
      </c>
    </row>
    <row r="658" spans="1:15" x14ac:dyDescent="0.3">
      <c r="A658" s="2" t="s">
        <v>4196</v>
      </c>
      <c r="B658" s="5">
        <v>44485</v>
      </c>
      <c r="C658" s="2" t="s">
        <v>4197</v>
      </c>
      <c r="D658" s="3" t="s">
        <v>6143</v>
      </c>
      <c r="E658" s="2">
        <v>4</v>
      </c>
      <c r="F658" s="2" t="str">
        <f>_xlfn.XLOOKUP(C658, 'customers'!$A$1:$A$1001, 'customers'!$B$1:$B$1001, ,0)</f>
        <v>Sylas Jennaroy</v>
      </c>
      <c r="G658" s="2" t="str">
        <f>IF(_xlfn.XLOOKUP(C658, 'customers'!$A$1:$A$1001, 'customers'!$C$1:$C$1001, , 0)=0, "", _xlfn.XLOOKUP(C658, 'customers'!$A$1:$A$1001, 'customers'!$C$1:$C$1001, , 0))</f>
        <v>sjennaroyi8@purevolume.com</v>
      </c>
      <c r="H658" s="2">
        <f>_xlfn.XLOOKUP(C658, 'customers'!$A$1:$A$1001, 'customers'!G657:G1657,,0)</f>
        <v>0</v>
      </c>
      <c r="I658" s="3" t="str">
        <f>_xlfn.XLOOKUP(D658, products!$A$1:$A$49, products!$B$1:$B$49, , 0)</f>
        <v>Lib</v>
      </c>
      <c r="J658" s="3" t="str">
        <f>_xlfn.XLOOKUP(D658, products!$A$1:$A$49, products!$C$1:$C$49,,0)</f>
        <v>D</v>
      </c>
      <c r="K658" s="6">
        <f>_xlfn.XLOOKUP(D658, products!$A$1:$A$49, products!$D$1:$D$49,,0)</f>
        <v>1</v>
      </c>
      <c r="L658" s="7">
        <f>_xlfn.XLOOKUP(D658, products!$A$1:$A$49, products!$E$1:$E$49,,0)</f>
        <v>12.95</v>
      </c>
      <c r="M658" s="7">
        <f t="shared" si="30"/>
        <v>51.8</v>
      </c>
      <c r="N658" s="3" t="str">
        <f t="shared" si="31"/>
        <v>Liberica</v>
      </c>
      <c r="O658" s="3" t="str">
        <f t="shared" si="32"/>
        <v>Dark</v>
      </c>
    </row>
    <row r="659" spans="1:15" x14ac:dyDescent="0.3">
      <c r="A659" s="2" t="s">
        <v>4201</v>
      </c>
      <c r="B659" s="5">
        <v>43831</v>
      </c>
      <c r="C659" s="2" t="s">
        <v>4202</v>
      </c>
      <c r="D659" s="3" t="s">
        <v>6157</v>
      </c>
      <c r="E659" s="2">
        <v>2</v>
      </c>
      <c r="F659" s="2" t="str">
        <f>_xlfn.XLOOKUP(C659, 'customers'!$A$1:$A$1001, 'customers'!$B$1:$B$1001, ,0)</f>
        <v>Wren Place</v>
      </c>
      <c r="G659" s="2" t="str">
        <f>IF(_xlfn.XLOOKUP(C659, 'customers'!$A$1:$A$1001, 'customers'!$C$1:$C$1001, , 0)=0, "", _xlfn.XLOOKUP(C659, 'customers'!$A$1:$A$1001, 'customers'!$C$1:$C$1001, , 0))</f>
        <v>wplacei9@wsj.com</v>
      </c>
      <c r="H659" s="2">
        <f>_xlfn.XLOOKUP(C659, 'customers'!$A$1:$A$1001, 'customers'!G658:G1658,,0)</f>
        <v>0</v>
      </c>
      <c r="I659" s="3" t="str">
        <f>_xlfn.XLOOKUP(D659, products!$A$1:$A$49, products!$B$1:$B$49, , 0)</f>
        <v>Ara</v>
      </c>
      <c r="J659" s="3" t="str">
        <f>_xlfn.XLOOKUP(D659, products!$A$1:$A$49, products!$C$1:$C$49,,0)</f>
        <v>M</v>
      </c>
      <c r="K659" s="6">
        <f>_xlfn.XLOOKUP(D659, products!$A$1:$A$49, products!$D$1:$D$49,,0)</f>
        <v>0.5</v>
      </c>
      <c r="L659" s="7">
        <f>_xlfn.XLOOKUP(D659, products!$A$1:$A$49, products!$E$1:$E$49,,0)</f>
        <v>6.75</v>
      </c>
      <c r="M659" s="7">
        <f t="shared" si="30"/>
        <v>13.5</v>
      </c>
      <c r="N659" s="3" t="str">
        <f t="shared" si="31"/>
        <v>Arabica</v>
      </c>
      <c r="O659" s="3" t="str">
        <f t="shared" si="32"/>
        <v>Medium</v>
      </c>
    </row>
    <row r="660" spans="1:15" x14ac:dyDescent="0.3">
      <c r="A660" s="2" t="s">
        <v>4207</v>
      </c>
      <c r="B660" s="5">
        <v>44630</v>
      </c>
      <c r="C660" s="2" t="s">
        <v>4263</v>
      </c>
      <c r="D660" s="3" t="s">
        <v>6139</v>
      </c>
      <c r="E660" s="2">
        <v>3</v>
      </c>
      <c r="F660" s="2" t="str">
        <f>_xlfn.XLOOKUP(C660, 'customers'!$A$1:$A$1001, 'customers'!$B$1:$B$1001, ,0)</f>
        <v>Janella Millett</v>
      </c>
      <c r="G660" s="2" t="str">
        <f>IF(_xlfn.XLOOKUP(C660, 'customers'!$A$1:$A$1001, 'customers'!$C$1:$C$1001, , 0)=0, "", _xlfn.XLOOKUP(C660, 'customers'!$A$1:$A$1001, 'customers'!$C$1:$C$1001, , 0))</f>
        <v>jmillettik@addtoany.com</v>
      </c>
      <c r="H660" s="2">
        <f>_xlfn.XLOOKUP(C660, 'customers'!$A$1:$A$1001, 'customers'!G659:G1659,,0)</f>
        <v>0</v>
      </c>
      <c r="I660" s="3" t="str">
        <f>_xlfn.XLOOKUP(D660, products!$A$1:$A$49, products!$B$1:$B$49, , 0)</f>
        <v>Exc</v>
      </c>
      <c r="J660" s="3" t="str">
        <f>_xlfn.XLOOKUP(D660, products!$A$1:$A$49, products!$C$1:$C$49,,0)</f>
        <v>M</v>
      </c>
      <c r="K660" s="6">
        <f>_xlfn.XLOOKUP(D660, products!$A$1:$A$49, products!$D$1:$D$49,,0)</f>
        <v>0.5</v>
      </c>
      <c r="L660" s="7">
        <f>_xlfn.XLOOKUP(D660, products!$A$1:$A$49, products!$E$1:$E$49,,0)</f>
        <v>8.25</v>
      </c>
      <c r="M660" s="7">
        <f t="shared" si="30"/>
        <v>24.75</v>
      </c>
      <c r="N660" s="3" t="str">
        <f t="shared" si="31"/>
        <v>Excelsa</v>
      </c>
      <c r="O660" s="3" t="str">
        <f t="shared" si="32"/>
        <v>Medium</v>
      </c>
    </row>
    <row r="661" spans="1:15" x14ac:dyDescent="0.3">
      <c r="A661" s="2" t="s">
        <v>4211</v>
      </c>
      <c r="B661" s="5">
        <v>44693</v>
      </c>
      <c r="C661" s="2" t="s">
        <v>4212</v>
      </c>
      <c r="D661" s="3" t="s">
        <v>6168</v>
      </c>
      <c r="E661" s="2">
        <v>2</v>
      </c>
      <c r="F661" s="2" t="str">
        <f>_xlfn.XLOOKUP(C661, 'customers'!$A$1:$A$1001, 'customers'!$B$1:$B$1001, ,0)</f>
        <v>Dollie Gadsden</v>
      </c>
      <c r="G661" s="2" t="str">
        <f>IF(_xlfn.XLOOKUP(C661, 'customers'!$A$1:$A$1001, 'customers'!$C$1:$C$1001, , 0)=0, "", _xlfn.XLOOKUP(C661, 'customers'!$A$1:$A$1001, 'customers'!$C$1:$C$1001, , 0))</f>
        <v>dgadsdenib@google.com.hk</v>
      </c>
      <c r="H661" s="2">
        <f>_xlfn.XLOOKUP(C661, 'customers'!$A$1:$A$1001, 'customers'!G660:G1660,,0)</f>
        <v>0</v>
      </c>
      <c r="I661" s="3" t="str">
        <f>_xlfn.XLOOKUP(D661, products!$A$1:$A$49, products!$B$1:$B$49, , 0)</f>
        <v>Ara</v>
      </c>
      <c r="J661" s="3" t="str">
        <f>_xlfn.XLOOKUP(D661, products!$A$1:$A$49, products!$C$1:$C$49,,0)</f>
        <v>D</v>
      </c>
      <c r="K661" s="6">
        <f>_xlfn.XLOOKUP(D661, products!$A$1:$A$49, products!$D$1:$D$49,,0)</f>
        <v>2.5</v>
      </c>
      <c r="L661" s="7">
        <f>_xlfn.XLOOKUP(D661, products!$A$1:$A$49, products!$E$1:$E$49,,0)</f>
        <v>22.884999999999998</v>
      </c>
      <c r="M661" s="7">
        <f t="shared" si="30"/>
        <v>45.769999999999996</v>
      </c>
      <c r="N661" s="3" t="str">
        <f t="shared" si="31"/>
        <v>Arabica</v>
      </c>
      <c r="O661" s="3" t="str">
        <f t="shared" si="32"/>
        <v>Dark</v>
      </c>
    </row>
    <row r="662" spans="1:15" x14ac:dyDescent="0.3">
      <c r="A662" s="2" t="s">
        <v>4217</v>
      </c>
      <c r="B662" s="5">
        <v>44084</v>
      </c>
      <c r="C662" s="2" t="s">
        <v>4218</v>
      </c>
      <c r="D662" s="3" t="s">
        <v>6176</v>
      </c>
      <c r="E662" s="2">
        <v>6</v>
      </c>
      <c r="F662" s="2" t="str">
        <f>_xlfn.XLOOKUP(C662, 'customers'!$A$1:$A$1001, 'customers'!$B$1:$B$1001, ,0)</f>
        <v>Val Wakelin</v>
      </c>
      <c r="G662" s="2" t="str">
        <f>IF(_xlfn.XLOOKUP(C662, 'customers'!$A$1:$A$1001, 'customers'!$C$1:$C$1001, , 0)=0, "", _xlfn.XLOOKUP(C662, 'customers'!$A$1:$A$1001, 'customers'!$C$1:$C$1001, , 0))</f>
        <v>vwakelinic@unesco.org</v>
      </c>
      <c r="H662" s="2">
        <f>_xlfn.XLOOKUP(C662, 'customers'!$A$1:$A$1001, 'customers'!G661:G1661,,0)</f>
        <v>0</v>
      </c>
      <c r="I662" s="3" t="str">
        <f>_xlfn.XLOOKUP(D662, products!$A$1:$A$49, products!$B$1:$B$49, , 0)</f>
        <v>Exc</v>
      </c>
      <c r="J662" s="3" t="str">
        <f>_xlfn.XLOOKUP(D662, products!$A$1:$A$49, products!$C$1:$C$49,,0)</f>
        <v>L</v>
      </c>
      <c r="K662" s="6">
        <f>_xlfn.XLOOKUP(D662, products!$A$1:$A$49, products!$D$1:$D$49,,0)</f>
        <v>0.5</v>
      </c>
      <c r="L662" s="7">
        <f>_xlfn.XLOOKUP(D662, products!$A$1:$A$49, products!$E$1:$E$49,,0)</f>
        <v>8.91</v>
      </c>
      <c r="M662" s="7">
        <f t="shared" si="30"/>
        <v>53.46</v>
      </c>
      <c r="N662" s="3" t="str">
        <f t="shared" si="31"/>
        <v>Excelsa</v>
      </c>
      <c r="O662" s="3" t="str">
        <f t="shared" si="32"/>
        <v>Lite</v>
      </c>
    </row>
    <row r="663" spans="1:15" x14ac:dyDescent="0.3">
      <c r="A663" s="2" t="s">
        <v>4223</v>
      </c>
      <c r="B663" s="5">
        <v>44485</v>
      </c>
      <c r="C663" s="2" t="s">
        <v>4224</v>
      </c>
      <c r="D663" s="3" t="s">
        <v>6152</v>
      </c>
      <c r="E663" s="2">
        <v>6</v>
      </c>
      <c r="F663" s="2" t="str">
        <f>_xlfn.XLOOKUP(C663, 'customers'!$A$1:$A$1001, 'customers'!$B$1:$B$1001, ,0)</f>
        <v>Annie Campsall</v>
      </c>
      <c r="G663" s="2" t="str">
        <f>IF(_xlfn.XLOOKUP(C663, 'customers'!$A$1:$A$1001, 'customers'!$C$1:$C$1001, , 0)=0, "", _xlfn.XLOOKUP(C663, 'customers'!$A$1:$A$1001, 'customers'!$C$1:$C$1001, , 0))</f>
        <v>acampsallid@zimbio.com</v>
      </c>
      <c r="H663" s="2">
        <f>_xlfn.XLOOKUP(C663, 'customers'!$A$1:$A$1001, 'customers'!G662:G1662,,0)</f>
        <v>0</v>
      </c>
      <c r="I663" s="3" t="str">
        <f>_xlfn.XLOOKUP(D663, products!$A$1:$A$49, products!$B$1:$B$49, , 0)</f>
        <v>Ara</v>
      </c>
      <c r="J663" s="3" t="str">
        <f>_xlfn.XLOOKUP(D663, products!$A$1:$A$49, products!$C$1:$C$49,,0)</f>
        <v>M</v>
      </c>
      <c r="K663" s="6">
        <f>_xlfn.XLOOKUP(D663, products!$A$1:$A$49, products!$D$1:$D$49,,0)</f>
        <v>0.2</v>
      </c>
      <c r="L663" s="7">
        <f>_xlfn.XLOOKUP(D663, products!$A$1:$A$49, products!$E$1:$E$49,,0)</f>
        <v>3.375</v>
      </c>
      <c r="M663" s="7">
        <f t="shared" si="30"/>
        <v>20.25</v>
      </c>
      <c r="N663" s="3" t="str">
        <f t="shared" si="31"/>
        <v>Arabica</v>
      </c>
      <c r="O663" s="3" t="str">
        <f t="shared" si="32"/>
        <v>Medium</v>
      </c>
    </row>
    <row r="664" spans="1:15" x14ac:dyDescent="0.3">
      <c r="A664" s="2" t="s">
        <v>4229</v>
      </c>
      <c r="B664" s="5">
        <v>44364</v>
      </c>
      <c r="C664" s="2" t="s">
        <v>4230</v>
      </c>
      <c r="D664" s="3" t="s">
        <v>6165</v>
      </c>
      <c r="E664" s="2">
        <v>5</v>
      </c>
      <c r="F664" s="2" t="str">
        <f>_xlfn.XLOOKUP(C664, 'customers'!$A$1:$A$1001, 'customers'!$B$1:$B$1001, ,0)</f>
        <v>Shermy Moseby</v>
      </c>
      <c r="G664" s="2" t="str">
        <f>IF(_xlfn.XLOOKUP(C664, 'customers'!$A$1:$A$1001, 'customers'!$C$1:$C$1001, , 0)=0, "", _xlfn.XLOOKUP(C664, 'customers'!$A$1:$A$1001, 'customers'!$C$1:$C$1001, , 0))</f>
        <v>smosebyie@stanford.edu</v>
      </c>
      <c r="H664" s="2">
        <f>_xlfn.XLOOKUP(C664, 'customers'!$A$1:$A$1001, 'customers'!G663:G1663,,0)</f>
        <v>0</v>
      </c>
      <c r="I664" s="3" t="str">
        <f>_xlfn.XLOOKUP(D664, products!$A$1:$A$49, products!$B$1:$B$49, , 0)</f>
        <v>Lib</v>
      </c>
      <c r="J664" s="3" t="str">
        <f>_xlfn.XLOOKUP(D664, products!$A$1:$A$49, products!$C$1:$C$49,,0)</f>
        <v>D</v>
      </c>
      <c r="K664" s="6">
        <f>_xlfn.XLOOKUP(D664, products!$A$1:$A$49, products!$D$1:$D$49,,0)</f>
        <v>2.5</v>
      </c>
      <c r="L664" s="7">
        <f>_xlfn.XLOOKUP(D664, products!$A$1:$A$49, products!$E$1:$E$49,,0)</f>
        <v>29.784999999999997</v>
      </c>
      <c r="M664" s="7">
        <f t="shared" si="30"/>
        <v>148.92499999999998</v>
      </c>
      <c r="N664" s="3" t="str">
        <f t="shared" si="31"/>
        <v>Liberica</v>
      </c>
      <c r="O664" s="3" t="str">
        <f t="shared" si="32"/>
        <v>Dark</v>
      </c>
    </row>
    <row r="665" spans="1:15" x14ac:dyDescent="0.3">
      <c r="A665" s="2" t="s">
        <v>4234</v>
      </c>
      <c r="B665" s="5">
        <v>43554</v>
      </c>
      <c r="C665" s="2" t="s">
        <v>4235</v>
      </c>
      <c r="D665" s="3" t="s">
        <v>6155</v>
      </c>
      <c r="E665" s="2">
        <v>6</v>
      </c>
      <c r="F665" s="2" t="str">
        <f>_xlfn.XLOOKUP(C665, 'customers'!$A$1:$A$1001, 'customers'!$B$1:$B$1001, ,0)</f>
        <v>Corrie Wass</v>
      </c>
      <c r="G665" s="2" t="str">
        <f>IF(_xlfn.XLOOKUP(C665, 'customers'!$A$1:$A$1001, 'customers'!$C$1:$C$1001, , 0)=0, "", _xlfn.XLOOKUP(C665, 'customers'!$A$1:$A$1001, 'customers'!$C$1:$C$1001, , 0))</f>
        <v>cwassif@prweb.com</v>
      </c>
      <c r="H665" s="2">
        <f>_xlfn.XLOOKUP(C665, 'customers'!$A$1:$A$1001, 'customers'!G664:G1664,,0)</f>
        <v>0</v>
      </c>
      <c r="I665" s="3" t="str">
        <f>_xlfn.XLOOKUP(D665, products!$A$1:$A$49, products!$B$1:$B$49, , 0)</f>
        <v>Ara</v>
      </c>
      <c r="J665" s="3" t="str">
        <f>_xlfn.XLOOKUP(D665, products!$A$1:$A$49, products!$C$1:$C$49,,0)</f>
        <v>M</v>
      </c>
      <c r="K665" s="6">
        <f>_xlfn.XLOOKUP(D665, products!$A$1:$A$49, products!$D$1:$D$49,,0)</f>
        <v>1</v>
      </c>
      <c r="L665" s="7">
        <f>_xlfn.XLOOKUP(D665, products!$A$1:$A$49, products!$E$1:$E$49,,0)</f>
        <v>11.25</v>
      </c>
      <c r="M665" s="7">
        <f t="shared" si="30"/>
        <v>67.5</v>
      </c>
      <c r="N665" s="3" t="str">
        <f t="shared" si="31"/>
        <v>Arabica</v>
      </c>
      <c r="O665" s="3" t="str">
        <f t="shared" si="32"/>
        <v>Medium</v>
      </c>
    </row>
    <row r="666" spans="1:15" x14ac:dyDescent="0.3">
      <c r="A666" s="2" t="s">
        <v>4239</v>
      </c>
      <c r="B666" s="5">
        <v>44549</v>
      </c>
      <c r="C666" s="2" t="s">
        <v>4240</v>
      </c>
      <c r="D666" s="3" t="s">
        <v>6183</v>
      </c>
      <c r="E666" s="2">
        <v>6</v>
      </c>
      <c r="F666" s="2" t="str">
        <f>_xlfn.XLOOKUP(C666, 'customers'!$A$1:$A$1001, 'customers'!$B$1:$B$1001, ,0)</f>
        <v>Ira Sjostrom</v>
      </c>
      <c r="G666" s="2" t="str">
        <f>IF(_xlfn.XLOOKUP(C666, 'customers'!$A$1:$A$1001, 'customers'!$C$1:$C$1001, , 0)=0, "", _xlfn.XLOOKUP(C666, 'customers'!$A$1:$A$1001, 'customers'!$C$1:$C$1001, , 0))</f>
        <v>isjostromig@pbs.org</v>
      </c>
      <c r="H666" s="2">
        <f>_xlfn.XLOOKUP(C666, 'customers'!$A$1:$A$1001, 'customers'!G665:G1665,,0)</f>
        <v>0</v>
      </c>
      <c r="I666" s="3" t="str">
        <f>_xlfn.XLOOKUP(D666, products!$A$1:$A$49, products!$B$1:$B$49, , 0)</f>
        <v>Exc</v>
      </c>
      <c r="J666" s="3" t="str">
        <f>_xlfn.XLOOKUP(D666, products!$A$1:$A$49, products!$C$1:$C$49,,0)</f>
        <v>D</v>
      </c>
      <c r="K666" s="6">
        <f>_xlfn.XLOOKUP(D666, products!$A$1:$A$49, products!$D$1:$D$49,,0)</f>
        <v>1</v>
      </c>
      <c r="L666" s="7">
        <f>_xlfn.XLOOKUP(D666, products!$A$1:$A$49, products!$E$1:$E$49,,0)</f>
        <v>12.15</v>
      </c>
      <c r="M666" s="7">
        <f t="shared" si="30"/>
        <v>72.900000000000006</v>
      </c>
      <c r="N666" s="3" t="str">
        <f t="shared" si="31"/>
        <v>Excelsa</v>
      </c>
      <c r="O666" s="3" t="str">
        <f t="shared" si="32"/>
        <v>Dark</v>
      </c>
    </row>
    <row r="667" spans="1:15" x14ac:dyDescent="0.3">
      <c r="A667" s="2" t="s">
        <v>4239</v>
      </c>
      <c r="B667" s="5">
        <v>44549</v>
      </c>
      <c r="C667" s="2" t="s">
        <v>4240</v>
      </c>
      <c r="D667" s="3" t="s">
        <v>6150</v>
      </c>
      <c r="E667" s="2">
        <v>2</v>
      </c>
      <c r="F667" s="2" t="str">
        <f>_xlfn.XLOOKUP(C667, 'customers'!$A$1:$A$1001, 'customers'!$B$1:$B$1001, ,0)</f>
        <v>Ira Sjostrom</v>
      </c>
      <c r="G667" s="2" t="str">
        <f>IF(_xlfn.XLOOKUP(C667, 'customers'!$A$1:$A$1001, 'customers'!$C$1:$C$1001, , 0)=0, "", _xlfn.XLOOKUP(C667, 'customers'!$A$1:$A$1001, 'customers'!$C$1:$C$1001, , 0))</f>
        <v>isjostromig@pbs.org</v>
      </c>
      <c r="H667" s="2">
        <f>_xlfn.XLOOKUP(C667, 'customers'!$A$1:$A$1001, 'customers'!G666:G1666,,0)</f>
        <v>0</v>
      </c>
      <c r="I667" s="3" t="str">
        <f>_xlfn.XLOOKUP(D667, products!$A$1:$A$49, products!$B$1:$B$49, , 0)</f>
        <v>Lib</v>
      </c>
      <c r="J667" s="3" t="str">
        <f>_xlfn.XLOOKUP(D667, products!$A$1:$A$49, products!$C$1:$C$49,,0)</f>
        <v>D</v>
      </c>
      <c r="K667" s="6">
        <f>_xlfn.XLOOKUP(D667, products!$A$1:$A$49, products!$D$1:$D$49,,0)</f>
        <v>0.2</v>
      </c>
      <c r="L667" s="7">
        <f>_xlfn.XLOOKUP(D667, products!$A$1:$A$49, products!$E$1:$E$49,,0)</f>
        <v>3.8849999999999998</v>
      </c>
      <c r="M667" s="7">
        <f t="shared" si="30"/>
        <v>7.77</v>
      </c>
      <c r="N667" s="3" t="str">
        <f t="shared" si="31"/>
        <v>Liberica</v>
      </c>
      <c r="O667" s="3" t="str">
        <f t="shared" si="32"/>
        <v>Dark</v>
      </c>
    </row>
    <row r="668" spans="1:15" x14ac:dyDescent="0.3">
      <c r="A668" s="2" t="s">
        <v>4250</v>
      </c>
      <c r="B668" s="5">
        <v>43987</v>
      </c>
      <c r="C668" s="2" t="s">
        <v>4251</v>
      </c>
      <c r="D668" s="3" t="s">
        <v>6168</v>
      </c>
      <c r="E668" s="2">
        <v>4</v>
      </c>
      <c r="F668" s="2" t="str">
        <f>_xlfn.XLOOKUP(C668, 'customers'!$A$1:$A$1001, 'customers'!$B$1:$B$1001, ,0)</f>
        <v>Jermaine Branchett</v>
      </c>
      <c r="G668" s="2" t="str">
        <f>IF(_xlfn.XLOOKUP(C668, 'customers'!$A$1:$A$1001, 'customers'!$C$1:$C$1001, , 0)=0, "", _xlfn.XLOOKUP(C668, 'customers'!$A$1:$A$1001, 'customers'!$C$1:$C$1001, , 0))</f>
        <v>jbranchettii@bravesites.com</v>
      </c>
      <c r="H668" s="2">
        <f>_xlfn.XLOOKUP(C668, 'customers'!$A$1:$A$1001, 'customers'!G667:G1667,,0)</f>
        <v>0</v>
      </c>
      <c r="I668" s="3" t="str">
        <f>_xlfn.XLOOKUP(D668, products!$A$1:$A$49, products!$B$1:$B$49, , 0)</f>
        <v>Ara</v>
      </c>
      <c r="J668" s="3" t="str">
        <f>_xlfn.XLOOKUP(D668, products!$A$1:$A$49, products!$C$1:$C$49,,0)</f>
        <v>D</v>
      </c>
      <c r="K668" s="6">
        <f>_xlfn.XLOOKUP(D668, products!$A$1:$A$49, products!$D$1:$D$49,,0)</f>
        <v>2.5</v>
      </c>
      <c r="L668" s="7">
        <f>_xlfn.XLOOKUP(D668, products!$A$1:$A$49, products!$E$1:$E$49,,0)</f>
        <v>22.884999999999998</v>
      </c>
      <c r="M668" s="7">
        <f t="shared" si="30"/>
        <v>91.539999999999992</v>
      </c>
      <c r="N668" s="3" t="str">
        <f t="shared" si="31"/>
        <v>Arabica</v>
      </c>
      <c r="O668" s="3" t="str">
        <f t="shared" si="32"/>
        <v>Dark</v>
      </c>
    </row>
    <row r="669" spans="1:15" x14ac:dyDescent="0.3">
      <c r="A669" s="2" t="s">
        <v>4256</v>
      </c>
      <c r="B669" s="5">
        <v>44451</v>
      </c>
      <c r="C669" s="2" t="s">
        <v>4257</v>
      </c>
      <c r="D669" s="3" t="s">
        <v>6147</v>
      </c>
      <c r="E669" s="2">
        <v>6</v>
      </c>
      <c r="F669" s="2" t="str">
        <f>_xlfn.XLOOKUP(C669, 'customers'!$A$1:$A$1001, 'customers'!$B$1:$B$1001, ,0)</f>
        <v>Nissie Rudland</v>
      </c>
      <c r="G669" s="2" t="str">
        <f>IF(_xlfn.XLOOKUP(C669, 'customers'!$A$1:$A$1001, 'customers'!$C$1:$C$1001, , 0)=0, "", _xlfn.XLOOKUP(C669, 'customers'!$A$1:$A$1001, 'customers'!$C$1:$C$1001, , 0))</f>
        <v>nrudlandij@blogs.com</v>
      </c>
      <c r="H669" s="2">
        <f>_xlfn.XLOOKUP(C669, 'customers'!$A$1:$A$1001, 'customers'!G668:G1668,,0)</f>
        <v>0</v>
      </c>
      <c r="I669" s="3" t="str">
        <f>_xlfn.XLOOKUP(D669, products!$A$1:$A$49, products!$B$1:$B$49, , 0)</f>
        <v>Ara</v>
      </c>
      <c r="J669" s="3" t="str">
        <f>_xlfn.XLOOKUP(D669, products!$A$1:$A$49, products!$C$1:$C$49,,0)</f>
        <v>D</v>
      </c>
      <c r="K669" s="6">
        <f>_xlfn.XLOOKUP(D669, products!$A$1:$A$49, products!$D$1:$D$49,,0)</f>
        <v>1</v>
      </c>
      <c r="L669" s="7">
        <f>_xlfn.XLOOKUP(D669, products!$A$1:$A$49, products!$E$1:$E$49,,0)</f>
        <v>9.9499999999999993</v>
      </c>
      <c r="M669" s="7">
        <f t="shared" si="30"/>
        <v>59.699999999999996</v>
      </c>
      <c r="N669" s="3" t="str">
        <f t="shared" si="31"/>
        <v>Arabica</v>
      </c>
      <c r="O669" s="3" t="str">
        <f t="shared" si="32"/>
        <v>Dark</v>
      </c>
    </row>
    <row r="670" spans="1:15" x14ac:dyDescent="0.3">
      <c r="A670" s="2" t="s">
        <v>4262</v>
      </c>
      <c r="B670" s="5">
        <v>44636</v>
      </c>
      <c r="C670" s="2" t="s">
        <v>4263</v>
      </c>
      <c r="D670" s="3" t="s">
        <v>6142</v>
      </c>
      <c r="E670" s="2">
        <v>5</v>
      </c>
      <c r="F670" s="2" t="str">
        <f>_xlfn.XLOOKUP(C670, 'customers'!$A$1:$A$1001, 'customers'!$B$1:$B$1001, ,0)</f>
        <v>Janella Millett</v>
      </c>
      <c r="G670" s="2" t="str">
        <f>IF(_xlfn.XLOOKUP(C670, 'customers'!$A$1:$A$1001, 'customers'!$C$1:$C$1001, , 0)=0, "", _xlfn.XLOOKUP(C670, 'customers'!$A$1:$A$1001, 'customers'!$C$1:$C$1001, , 0))</f>
        <v>jmillettik@addtoany.com</v>
      </c>
      <c r="H670" s="2">
        <f>_xlfn.XLOOKUP(C670, 'customers'!$A$1:$A$1001, 'customers'!G669:G1669,,0)</f>
        <v>0</v>
      </c>
      <c r="I670" s="3" t="str">
        <f>_xlfn.XLOOKUP(D670, products!$A$1:$A$49, products!$B$1:$B$49, , 0)</f>
        <v>Rob</v>
      </c>
      <c r="J670" s="3" t="str">
        <f>_xlfn.XLOOKUP(D670, products!$A$1:$A$49, products!$C$1:$C$49,,0)</f>
        <v>L</v>
      </c>
      <c r="K670" s="6">
        <f>_xlfn.XLOOKUP(D670, products!$A$1:$A$49, products!$D$1:$D$49,,0)</f>
        <v>2.5</v>
      </c>
      <c r="L670" s="7">
        <f>_xlfn.XLOOKUP(D670, products!$A$1:$A$49, products!$E$1:$E$49,,0)</f>
        <v>27.484999999999996</v>
      </c>
      <c r="M670" s="7">
        <f t="shared" si="30"/>
        <v>137.42499999999998</v>
      </c>
      <c r="N670" s="3" t="str">
        <f t="shared" si="31"/>
        <v>Robusta</v>
      </c>
      <c r="O670" s="3" t="str">
        <f t="shared" si="32"/>
        <v>Lite</v>
      </c>
    </row>
    <row r="671" spans="1:15" x14ac:dyDescent="0.3">
      <c r="A671" s="2" t="s">
        <v>4268</v>
      </c>
      <c r="B671" s="5">
        <v>44551</v>
      </c>
      <c r="C671" s="2" t="s">
        <v>4269</v>
      </c>
      <c r="D671" s="3" t="s">
        <v>6181</v>
      </c>
      <c r="E671" s="2">
        <v>2</v>
      </c>
      <c r="F671" s="2" t="str">
        <f>_xlfn.XLOOKUP(C671, 'customers'!$A$1:$A$1001, 'customers'!$B$1:$B$1001, ,0)</f>
        <v>Ferdie Tourry</v>
      </c>
      <c r="G671" s="2" t="str">
        <f>IF(_xlfn.XLOOKUP(C671, 'customers'!$A$1:$A$1001, 'customers'!$C$1:$C$1001, , 0)=0, "", _xlfn.XLOOKUP(C671, 'customers'!$A$1:$A$1001, 'customers'!$C$1:$C$1001, , 0))</f>
        <v>ftourryil@google.de</v>
      </c>
      <c r="H671" s="2">
        <f>_xlfn.XLOOKUP(C671, 'customers'!$A$1:$A$1001, 'customers'!G670:G1670,,0)</f>
        <v>0</v>
      </c>
      <c r="I671" s="3" t="str">
        <f>_xlfn.XLOOKUP(D671, products!$A$1:$A$49, products!$B$1:$B$49, , 0)</f>
        <v>Lib</v>
      </c>
      <c r="J671" s="3" t="str">
        <f>_xlfn.XLOOKUP(D671, products!$A$1:$A$49, products!$C$1:$C$49,,0)</f>
        <v>M</v>
      </c>
      <c r="K671" s="6">
        <f>_xlfn.XLOOKUP(D671, products!$A$1:$A$49, products!$D$1:$D$49,,0)</f>
        <v>2.5</v>
      </c>
      <c r="L671" s="7">
        <f>_xlfn.XLOOKUP(D671, products!$A$1:$A$49, products!$E$1:$E$49,,0)</f>
        <v>33.464999999999996</v>
      </c>
      <c r="M671" s="7">
        <f t="shared" si="30"/>
        <v>66.929999999999993</v>
      </c>
      <c r="N671" s="3" t="str">
        <f t="shared" si="31"/>
        <v>Liberica</v>
      </c>
      <c r="O671" s="3" t="str">
        <f t="shared" si="32"/>
        <v>Medium</v>
      </c>
    </row>
    <row r="672" spans="1:15" x14ac:dyDescent="0.3">
      <c r="A672" s="2" t="s">
        <v>4274</v>
      </c>
      <c r="B672" s="5">
        <v>43606</v>
      </c>
      <c r="C672" s="2" t="s">
        <v>4275</v>
      </c>
      <c r="D672" s="3" t="s">
        <v>6159</v>
      </c>
      <c r="E672" s="2">
        <v>3</v>
      </c>
      <c r="F672" s="2" t="str">
        <f>_xlfn.XLOOKUP(C672, 'customers'!$A$1:$A$1001, 'customers'!$B$1:$B$1001, ,0)</f>
        <v>Cecil Weatherall</v>
      </c>
      <c r="G672" s="2" t="str">
        <f>IF(_xlfn.XLOOKUP(C672, 'customers'!$A$1:$A$1001, 'customers'!$C$1:$C$1001, , 0)=0, "", _xlfn.XLOOKUP(C672, 'customers'!$A$1:$A$1001, 'customers'!$C$1:$C$1001, , 0))</f>
        <v>cweatherallim@toplist.cz</v>
      </c>
      <c r="H672" s="2">
        <f>_xlfn.XLOOKUP(C672, 'customers'!$A$1:$A$1001, 'customers'!G671:G1671,,0)</f>
        <v>0</v>
      </c>
      <c r="I672" s="3" t="str">
        <f>_xlfn.XLOOKUP(D672, products!$A$1:$A$49, products!$B$1:$B$49, , 0)</f>
        <v>Lib</v>
      </c>
      <c r="J672" s="3" t="str">
        <f>_xlfn.XLOOKUP(D672, products!$A$1:$A$49, products!$C$1:$C$49,,0)</f>
        <v>M</v>
      </c>
      <c r="K672" s="6">
        <f>_xlfn.XLOOKUP(D672, products!$A$1:$A$49, products!$D$1:$D$49,,0)</f>
        <v>0.2</v>
      </c>
      <c r="L672" s="7">
        <f>_xlfn.XLOOKUP(D672, products!$A$1:$A$49, products!$E$1:$E$49,,0)</f>
        <v>4.3650000000000002</v>
      </c>
      <c r="M672" s="7">
        <f t="shared" si="30"/>
        <v>13.095000000000001</v>
      </c>
      <c r="N672" s="3" t="str">
        <f t="shared" si="31"/>
        <v>Liberica</v>
      </c>
      <c r="O672" s="3" t="str">
        <f t="shared" si="32"/>
        <v>Medium</v>
      </c>
    </row>
    <row r="673" spans="1:15" x14ac:dyDescent="0.3">
      <c r="A673" s="2" t="s">
        <v>4280</v>
      </c>
      <c r="B673" s="5">
        <v>44495</v>
      </c>
      <c r="C673" s="2" t="s">
        <v>4281</v>
      </c>
      <c r="D673" s="3" t="s">
        <v>6179</v>
      </c>
      <c r="E673" s="2">
        <v>5</v>
      </c>
      <c r="F673" s="2" t="str">
        <f>_xlfn.XLOOKUP(C673, 'customers'!$A$1:$A$1001, 'customers'!$B$1:$B$1001, ,0)</f>
        <v>Gale Heindrick</v>
      </c>
      <c r="G673" s="2" t="str">
        <f>IF(_xlfn.XLOOKUP(C673, 'customers'!$A$1:$A$1001, 'customers'!$C$1:$C$1001, , 0)=0, "", _xlfn.XLOOKUP(C673, 'customers'!$A$1:$A$1001, 'customers'!$C$1:$C$1001, , 0))</f>
        <v>gheindrickin@usda.gov</v>
      </c>
      <c r="H673" s="2">
        <f>_xlfn.XLOOKUP(C673, 'customers'!$A$1:$A$1001, 'customers'!G672:G1672,,0)</f>
        <v>0</v>
      </c>
      <c r="I673" s="3" t="str">
        <f>_xlfn.XLOOKUP(D673, products!$A$1:$A$49, products!$B$1:$B$49, , 0)</f>
        <v>Rob</v>
      </c>
      <c r="J673" s="3" t="str">
        <f>_xlfn.XLOOKUP(D673, products!$A$1:$A$49, products!$C$1:$C$49,,0)</f>
        <v>L</v>
      </c>
      <c r="K673" s="6">
        <f>_xlfn.XLOOKUP(D673, products!$A$1:$A$49, products!$D$1:$D$49,,0)</f>
        <v>1</v>
      </c>
      <c r="L673" s="7">
        <f>_xlfn.XLOOKUP(D673, products!$A$1:$A$49, products!$E$1:$E$49,,0)</f>
        <v>11.95</v>
      </c>
      <c r="M673" s="7">
        <f t="shared" si="30"/>
        <v>59.75</v>
      </c>
      <c r="N673" s="3" t="str">
        <f t="shared" si="31"/>
        <v>Robusta</v>
      </c>
      <c r="O673" s="3" t="str">
        <f t="shared" si="32"/>
        <v>Lite</v>
      </c>
    </row>
    <row r="674" spans="1:15" x14ac:dyDescent="0.3">
      <c r="A674" s="2" t="s">
        <v>4286</v>
      </c>
      <c r="B674" s="5">
        <v>43916</v>
      </c>
      <c r="C674" s="2" t="s">
        <v>4287</v>
      </c>
      <c r="D674" s="3" t="s">
        <v>6160</v>
      </c>
      <c r="E674" s="2">
        <v>5</v>
      </c>
      <c r="F674" s="2" t="str">
        <f>_xlfn.XLOOKUP(C674, 'customers'!$A$1:$A$1001, 'customers'!$B$1:$B$1001, ,0)</f>
        <v>Layne Imason</v>
      </c>
      <c r="G674" s="2" t="str">
        <f>IF(_xlfn.XLOOKUP(C674, 'customers'!$A$1:$A$1001, 'customers'!$C$1:$C$1001, , 0)=0, "", _xlfn.XLOOKUP(C674, 'customers'!$A$1:$A$1001, 'customers'!$C$1:$C$1001, , 0))</f>
        <v>limasonio@discuz.net</v>
      </c>
      <c r="H674" s="2">
        <f>_xlfn.XLOOKUP(C674, 'customers'!$A$1:$A$1001, 'customers'!G673:G1673,,0)</f>
        <v>0</v>
      </c>
      <c r="I674" s="3" t="str">
        <f>_xlfn.XLOOKUP(D674, products!$A$1:$A$49, products!$B$1:$B$49, , 0)</f>
        <v>Lib</v>
      </c>
      <c r="J674" s="3" t="str">
        <f>_xlfn.XLOOKUP(D674, products!$A$1:$A$49, products!$C$1:$C$49,,0)</f>
        <v>M</v>
      </c>
      <c r="K674" s="6">
        <f>_xlfn.XLOOKUP(D674, products!$A$1:$A$49, products!$D$1:$D$49,,0)</f>
        <v>0.5</v>
      </c>
      <c r="L674" s="7">
        <f>_xlfn.XLOOKUP(D674, products!$A$1:$A$49, products!$E$1:$E$49,,0)</f>
        <v>8.73</v>
      </c>
      <c r="M674" s="7">
        <f t="shared" si="30"/>
        <v>43.650000000000006</v>
      </c>
      <c r="N674" s="3" t="str">
        <f t="shared" si="31"/>
        <v>Liberica</v>
      </c>
      <c r="O674" s="3" t="str">
        <f t="shared" si="32"/>
        <v>Medium</v>
      </c>
    </row>
    <row r="675" spans="1:15" x14ac:dyDescent="0.3">
      <c r="A675" s="2" t="s">
        <v>4291</v>
      </c>
      <c r="B675" s="5">
        <v>44118</v>
      </c>
      <c r="C675" s="2" t="s">
        <v>4292</v>
      </c>
      <c r="D675" s="3" t="s">
        <v>6141</v>
      </c>
      <c r="E675" s="2">
        <v>6</v>
      </c>
      <c r="F675" s="2" t="str">
        <f>_xlfn.XLOOKUP(C675, 'customers'!$A$1:$A$1001, 'customers'!$B$1:$B$1001, ,0)</f>
        <v>Hazel Saill</v>
      </c>
      <c r="G675" s="2" t="str">
        <f>IF(_xlfn.XLOOKUP(C675, 'customers'!$A$1:$A$1001, 'customers'!$C$1:$C$1001, , 0)=0, "", _xlfn.XLOOKUP(C675, 'customers'!$A$1:$A$1001, 'customers'!$C$1:$C$1001, , 0))</f>
        <v>hsaillip@odnoklassniki.ru</v>
      </c>
      <c r="H675" s="2">
        <f>_xlfn.XLOOKUP(C675, 'customers'!$A$1:$A$1001, 'customers'!G674:G1674,,0)</f>
        <v>0</v>
      </c>
      <c r="I675" s="3" t="str">
        <f>_xlfn.XLOOKUP(D675, products!$A$1:$A$49, products!$B$1:$B$49, , 0)</f>
        <v>Exc</v>
      </c>
      <c r="J675" s="3" t="str">
        <f>_xlfn.XLOOKUP(D675, products!$A$1:$A$49, products!$C$1:$C$49,,0)</f>
        <v>M</v>
      </c>
      <c r="K675" s="6">
        <f>_xlfn.XLOOKUP(D675, products!$A$1:$A$49, products!$D$1:$D$49,,0)</f>
        <v>1</v>
      </c>
      <c r="L675" s="7">
        <f>_xlfn.XLOOKUP(D675, products!$A$1:$A$49, products!$E$1:$E$49,,0)</f>
        <v>13.75</v>
      </c>
      <c r="M675" s="7">
        <f t="shared" si="30"/>
        <v>82.5</v>
      </c>
      <c r="N675" s="3" t="str">
        <f t="shared" si="31"/>
        <v>Excelsa</v>
      </c>
      <c r="O675" s="3" t="str">
        <f t="shared" si="32"/>
        <v>Medium</v>
      </c>
    </row>
    <row r="676" spans="1:15" x14ac:dyDescent="0.3">
      <c r="A676" s="2" t="s">
        <v>4297</v>
      </c>
      <c r="B676" s="5">
        <v>44543</v>
      </c>
      <c r="C676" s="2" t="s">
        <v>4298</v>
      </c>
      <c r="D676" s="3" t="s">
        <v>6182</v>
      </c>
      <c r="E676" s="2">
        <v>6</v>
      </c>
      <c r="F676" s="2" t="str">
        <f>_xlfn.XLOOKUP(C676, 'customers'!$A$1:$A$1001, 'customers'!$B$1:$B$1001, ,0)</f>
        <v>Hermann Larvor</v>
      </c>
      <c r="G676" s="2" t="str">
        <f>IF(_xlfn.XLOOKUP(C676, 'customers'!$A$1:$A$1001, 'customers'!$C$1:$C$1001, , 0)=0, "", _xlfn.XLOOKUP(C676, 'customers'!$A$1:$A$1001, 'customers'!$C$1:$C$1001, , 0))</f>
        <v>hlarvoriq@last.fm</v>
      </c>
      <c r="H676" s="2">
        <f>_xlfn.XLOOKUP(C676, 'customers'!$A$1:$A$1001, 'customers'!G675:G1675,,0)</f>
        <v>0</v>
      </c>
      <c r="I676" s="3" t="str">
        <f>_xlfn.XLOOKUP(D676, products!$A$1:$A$49, products!$B$1:$B$49, , 0)</f>
        <v>Ara</v>
      </c>
      <c r="J676" s="3" t="str">
        <f>_xlfn.XLOOKUP(D676, products!$A$1:$A$49, products!$C$1:$C$49,,0)</f>
        <v>L</v>
      </c>
      <c r="K676" s="6">
        <f>_xlfn.XLOOKUP(D676, products!$A$1:$A$49, products!$D$1:$D$49,,0)</f>
        <v>2.5</v>
      </c>
      <c r="L676" s="7">
        <f>_xlfn.XLOOKUP(D676, products!$A$1:$A$49, products!$E$1:$E$49,,0)</f>
        <v>29.784999999999997</v>
      </c>
      <c r="M676" s="7">
        <f t="shared" si="30"/>
        <v>178.70999999999998</v>
      </c>
      <c r="N676" s="3" t="str">
        <f t="shared" si="31"/>
        <v>Arabica</v>
      </c>
      <c r="O676" s="3" t="str">
        <f t="shared" si="32"/>
        <v>Lite</v>
      </c>
    </row>
    <row r="677" spans="1:15" x14ac:dyDescent="0.3">
      <c r="A677" s="2" t="s">
        <v>4303</v>
      </c>
      <c r="B677" s="5">
        <v>44263</v>
      </c>
      <c r="C677" s="2" t="s">
        <v>4304</v>
      </c>
      <c r="D677" s="3" t="s">
        <v>6165</v>
      </c>
      <c r="E677" s="2">
        <v>4</v>
      </c>
      <c r="F677" s="2" t="str">
        <f>_xlfn.XLOOKUP(C677, 'customers'!$A$1:$A$1001, 'customers'!$B$1:$B$1001, ,0)</f>
        <v>Terri Lyford</v>
      </c>
      <c r="G677" s="2" t="str">
        <f>IF(_xlfn.XLOOKUP(C677, 'customers'!$A$1:$A$1001, 'customers'!$C$1:$C$1001, , 0)=0, "", _xlfn.XLOOKUP(C677, 'customers'!$A$1:$A$1001, 'customers'!$C$1:$C$1001, , 0))</f>
        <v/>
      </c>
      <c r="H677" s="2">
        <f>_xlfn.XLOOKUP(C677, 'customers'!$A$1:$A$1001, 'customers'!G676:G1676,,0)</f>
        <v>0</v>
      </c>
      <c r="I677" s="3" t="str">
        <f>_xlfn.XLOOKUP(D677, products!$A$1:$A$49, products!$B$1:$B$49, , 0)</f>
        <v>Lib</v>
      </c>
      <c r="J677" s="3" t="str">
        <f>_xlfn.XLOOKUP(D677, products!$A$1:$A$49, products!$C$1:$C$49,,0)</f>
        <v>D</v>
      </c>
      <c r="K677" s="6">
        <f>_xlfn.XLOOKUP(D677, products!$A$1:$A$49, products!$D$1:$D$49,,0)</f>
        <v>2.5</v>
      </c>
      <c r="L677" s="7">
        <f>_xlfn.XLOOKUP(D677, products!$A$1:$A$49, products!$E$1:$E$49,,0)</f>
        <v>29.784999999999997</v>
      </c>
      <c r="M677" s="7">
        <f t="shared" si="30"/>
        <v>119.13999999999999</v>
      </c>
      <c r="N677" s="3" t="str">
        <f t="shared" si="31"/>
        <v>Liberica</v>
      </c>
      <c r="O677" s="3" t="str">
        <f t="shared" si="32"/>
        <v>Dark</v>
      </c>
    </row>
    <row r="678" spans="1:15" x14ac:dyDescent="0.3">
      <c r="A678" s="2" t="s">
        <v>4308</v>
      </c>
      <c r="B678" s="5">
        <v>44217</v>
      </c>
      <c r="C678" s="2" t="s">
        <v>4309</v>
      </c>
      <c r="D678" s="3" t="s">
        <v>6161</v>
      </c>
      <c r="E678" s="2">
        <v>5</v>
      </c>
      <c r="F678" s="2" t="str">
        <f>_xlfn.XLOOKUP(C678, 'customers'!$A$1:$A$1001, 'customers'!$B$1:$B$1001, ,0)</f>
        <v>Gabey Cogan</v>
      </c>
      <c r="G678" s="2" t="str">
        <f>IF(_xlfn.XLOOKUP(C678, 'customers'!$A$1:$A$1001, 'customers'!$C$1:$C$1001, , 0)=0, "", _xlfn.XLOOKUP(C678, 'customers'!$A$1:$A$1001, 'customers'!$C$1:$C$1001, , 0))</f>
        <v/>
      </c>
      <c r="H678" s="2">
        <f>_xlfn.XLOOKUP(C678, 'customers'!$A$1:$A$1001, 'customers'!G677:G1677,,0)</f>
        <v>0</v>
      </c>
      <c r="I678" s="3" t="str">
        <f>_xlfn.XLOOKUP(D678, products!$A$1:$A$49, products!$B$1:$B$49, , 0)</f>
        <v>Lib</v>
      </c>
      <c r="J678" s="3" t="str">
        <f>_xlfn.XLOOKUP(D678, products!$A$1:$A$49, products!$C$1:$C$49,,0)</f>
        <v>L</v>
      </c>
      <c r="K678" s="6">
        <f>_xlfn.XLOOKUP(D678, products!$A$1:$A$49, products!$D$1:$D$49,,0)</f>
        <v>0.5</v>
      </c>
      <c r="L678" s="7">
        <f>_xlfn.XLOOKUP(D678, products!$A$1:$A$49, products!$E$1:$E$49,,0)</f>
        <v>9.51</v>
      </c>
      <c r="M678" s="7">
        <f t="shared" si="30"/>
        <v>47.55</v>
      </c>
      <c r="N678" s="3" t="str">
        <f t="shared" si="31"/>
        <v>Liberica</v>
      </c>
      <c r="O678" s="3" t="str">
        <f t="shared" si="32"/>
        <v>Lite</v>
      </c>
    </row>
    <row r="679" spans="1:15" x14ac:dyDescent="0.3">
      <c r="A679" s="2" t="s">
        <v>4313</v>
      </c>
      <c r="B679" s="5">
        <v>44206</v>
      </c>
      <c r="C679" s="2" t="s">
        <v>4314</v>
      </c>
      <c r="D679" s="3" t="s">
        <v>6160</v>
      </c>
      <c r="E679" s="2">
        <v>5</v>
      </c>
      <c r="F679" s="2" t="str">
        <f>_xlfn.XLOOKUP(C679, 'customers'!$A$1:$A$1001, 'customers'!$B$1:$B$1001, ,0)</f>
        <v>Charin Penwarden</v>
      </c>
      <c r="G679" s="2" t="str">
        <f>IF(_xlfn.XLOOKUP(C679, 'customers'!$A$1:$A$1001, 'customers'!$C$1:$C$1001, , 0)=0, "", _xlfn.XLOOKUP(C679, 'customers'!$A$1:$A$1001, 'customers'!$C$1:$C$1001, , 0))</f>
        <v>cpenwardenit@mlb.com</v>
      </c>
      <c r="H679" s="2">
        <f>_xlfn.XLOOKUP(C679, 'customers'!$A$1:$A$1001, 'customers'!G678:G1678,,0)</f>
        <v>0</v>
      </c>
      <c r="I679" s="3" t="str">
        <f>_xlfn.XLOOKUP(D679, products!$A$1:$A$49, products!$B$1:$B$49, , 0)</f>
        <v>Lib</v>
      </c>
      <c r="J679" s="3" t="str">
        <f>_xlfn.XLOOKUP(D679, products!$A$1:$A$49, products!$C$1:$C$49,,0)</f>
        <v>M</v>
      </c>
      <c r="K679" s="6">
        <f>_xlfn.XLOOKUP(D679, products!$A$1:$A$49, products!$D$1:$D$49,,0)</f>
        <v>0.5</v>
      </c>
      <c r="L679" s="7">
        <f>_xlfn.XLOOKUP(D679, products!$A$1:$A$49, products!$E$1:$E$49,,0)</f>
        <v>8.73</v>
      </c>
      <c r="M679" s="7">
        <f t="shared" si="30"/>
        <v>43.650000000000006</v>
      </c>
      <c r="N679" s="3" t="str">
        <f t="shared" si="31"/>
        <v>Liberica</v>
      </c>
      <c r="O679" s="3" t="str">
        <f t="shared" si="32"/>
        <v>Medium</v>
      </c>
    </row>
    <row r="680" spans="1:15" x14ac:dyDescent="0.3">
      <c r="A680" s="2" t="s">
        <v>4319</v>
      </c>
      <c r="B680" s="5">
        <v>44281</v>
      </c>
      <c r="C680" s="2" t="s">
        <v>4320</v>
      </c>
      <c r="D680" s="3" t="s">
        <v>6182</v>
      </c>
      <c r="E680" s="2">
        <v>6</v>
      </c>
      <c r="F680" s="2" t="str">
        <f>_xlfn.XLOOKUP(C680, 'customers'!$A$1:$A$1001, 'customers'!$B$1:$B$1001, ,0)</f>
        <v>Milty Middis</v>
      </c>
      <c r="G680" s="2" t="str">
        <f>IF(_xlfn.XLOOKUP(C680, 'customers'!$A$1:$A$1001, 'customers'!$C$1:$C$1001, , 0)=0, "", _xlfn.XLOOKUP(C680, 'customers'!$A$1:$A$1001, 'customers'!$C$1:$C$1001, , 0))</f>
        <v>mmiddisiu@dmoz.org</v>
      </c>
      <c r="H680" s="2">
        <f>_xlfn.XLOOKUP(C680, 'customers'!$A$1:$A$1001, 'customers'!G679:G1679,,0)</f>
        <v>0</v>
      </c>
      <c r="I680" s="3" t="str">
        <f>_xlfn.XLOOKUP(D680, products!$A$1:$A$49, products!$B$1:$B$49, , 0)</f>
        <v>Ara</v>
      </c>
      <c r="J680" s="3" t="str">
        <f>_xlfn.XLOOKUP(D680, products!$A$1:$A$49, products!$C$1:$C$49,,0)</f>
        <v>L</v>
      </c>
      <c r="K680" s="6">
        <f>_xlfn.XLOOKUP(D680, products!$A$1:$A$49, products!$D$1:$D$49,,0)</f>
        <v>2.5</v>
      </c>
      <c r="L680" s="7">
        <f>_xlfn.XLOOKUP(D680, products!$A$1:$A$49, products!$E$1:$E$49,,0)</f>
        <v>29.784999999999997</v>
      </c>
      <c r="M680" s="7">
        <f t="shared" si="30"/>
        <v>178.70999999999998</v>
      </c>
      <c r="N680" s="3" t="str">
        <f t="shared" si="31"/>
        <v>Arabica</v>
      </c>
      <c r="O680" s="3" t="str">
        <f t="shared" si="32"/>
        <v>Lite</v>
      </c>
    </row>
    <row r="681" spans="1:15" x14ac:dyDescent="0.3">
      <c r="A681" s="2" t="s">
        <v>4325</v>
      </c>
      <c r="B681" s="5">
        <v>44645</v>
      </c>
      <c r="C681" s="2" t="s">
        <v>4326</v>
      </c>
      <c r="D681" s="3" t="s">
        <v>6142</v>
      </c>
      <c r="E681" s="2">
        <v>1</v>
      </c>
      <c r="F681" s="2" t="str">
        <f>_xlfn.XLOOKUP(C681, 'customers'!$A$1:$A$1001, 'customers'!$B$1:$B$1001, ,0)</f>
        <v>Adrianne Vairow</v>
      </c>
      <c r="G681" s="2" t="str">
        <f>IF(_xlfn.XLOOKUP(C681, 'customers'!$A$1:$A$1001, 'customers'!$C$1:$C$1001, , 0)=0, "", _xlfn.XLOOKUP(C681, 'customers'!$A$1:$A$1001, 'customers'!$C$1:$C$1001, , 0))</f>
        <v>avairowiv@studiopress.com</v>
      </c>
      <c r="H681" s="2">
        <f>_xlfn.XLOOKUP(C681, 'customers'!$A$1:$A$1001, 'customers'!G680:G1680,,0)</f>
        <v>0</v>
      </c>
      <c r="I681" s="3" t="str">
        <f>_xlfn.XLOOKUP(D681, products!$A$1:$A$49, products!$B$1:$B$49, , 0)</f>
        <v>Rob</v>
      </c>
      <c r="J681" s="3" t="str">
        <f>_xlfn.XLOOKUP(D681, products!$A$1:$A$49, products!$C$1:$C$49,,0)</f>
        <v>L</v>
      </c>
      <c r="K681" s="6">
        <f>_xlfn.XLOOKUP(D681, products!$A$1:$A$49, products!$D$1:$D$49,,0)</f>
        <v>2.5</v>
      </c>
      <c r="L681" s="7">
        <f>_xlfn.XLOOKUP(D681, products!$A$1:$A$49, products!$E$1:$E$49,,0)</f>
        <v>27.484999999999996</v>
      </c>
      <c r="M681" s="7">
        <f t="shared" si="30"/>
        <v>27.484999999999996</v>
      </c>
      <c r="N681" s="3" t="str">
        <f t="shared" si="31"/>
        <v>Robusta</v>
      </c>
      <c r="O681" s="3" t="str">
        <f t="shared" si="32"/>
        <v>Lite</v>
      </c>
    </row>
    <row r="682" spans="1:15" x14ac:dyDescent="0.3">
      <c r="A682" s="2" t="s">
        <v>4331</v>
      </c>
      <c r="B682" s="5">
        <v>44399</v>
      </c>
      <c r="C682" s="2" t="s">
        <v>4332</v>
      </c>
      <c r="D682" s="3" t="s">
        <v>6155</v>
      </c>
      <c r="E682" s="2">
        <v>5</v>
      </c>
      <c r="F682" s="2" t="str">
        <f>_xlfn.XLOOKUP(C682, 'customers'!$A$1:$A$1001, 'customers'!$B$1:$B$1001, ,0)</f>
        <v>Anjanette Goldie</v>
      </c>
      <c r="G682" s="2" t="str">
        <f>IF(_xlfn.XLOOKUP(C682, 'customers'!$A$1:$A$1001, 'customers'!$C$1:$C$1001, , 0)=0, "", _xlfn.XLOOKUP(C682, 'customers'!$A$1:$A$1001, 'customers'!$C$1:$C$1001, , 0))</f>
        <v>agoldieiw@goo.gl</v>
      </c>
      <c r="H682" s="2">
        <f>_xlfn.XLOOKUP(C682, 'customers'!$A$1:$A$1001, 'customers'!G681:G1681,,0)</f>
        <v>0</v>
      </c>
      <c r="I682" s="3" t="str">
        <f>_xlfn.XLOOKUP(D682, products!$A$1:$A$49, products!$B$1:$B$49, , 0)</f>
        <v>Ara</v>
      </c>
      <c r="J682" s="3" t="str">
        <f>_xlfn.XLOOKUP(D682, products!$A$1:$A$49, products!$C$1:$C$49,,0)</f>
        <v>M</v>
      </c>
      <c r="K682" s="6">
        <f>_xlfn.XLOOKUP(D682, products!$A$1:$A$49, products!$D$1:$D$49,,0)</f>
        <v>1</v>
      </c>
      <c r="L682" s="7">
        <f>_xlfn.XLOOKUP(D682, products!$A$1:$A$49, products!$E$1:$E$49,,0)</f>
        <v>11.25</v>
      </c>
      <c r="M682" s="7">
        <f t="shared" si="30"/>
        <v>56.25</v>
      </c>
      <c r="N682" s="3" t="str">
        <f t="shared" si="31"/>
        <v>Arabica</v>
      </c>
      <c r="O682" s="3" t="str">
        <f t="shared" si="32"/>
        <v>Medium</v>
      </c>
    </row>
    <row r="683" spans="1:15" x14ac:dyDescent="0.3">
      <c r="A683" s="2" t="s">
        <v>4336</v>
      </c>
      <c r="B683" s="5">
        <v>44080</v>
      </c>
      <c r="C683" s="2" t="s">
        <v>4337</v>
      </c>
      <c r="D683" s="3" t="s">
        <v>6145</v>
      </c>
      <c r="E683" s="2">
        <v>2</v>
      </c>
      <c r="F683" s="2" t="str">
        <f>_xlfn.XLOOKUP(C683, 'customers'!$A$1:$A$1001, 'customers'!$B$1:$B$1001, ,0)</f>
        <v>Nicky Ayris</v>
      </c>
      <c r="G683" s="2" t="str">
        <f>IF(_xlfn.XLOOKUP(C683, 'customers'!$A$1:$A$1001, 'customers'!$C$1:$C$1001, , 0)=0, "", _xlfn.XLOOKUP(C683, 'customers'!$A$1:$A$1001, 'customers'!$C$1:$C$1001, , 0))</f>
        <v>nayrisix@t-online.de</v>
      </c>
      <c r="H683" s="2">
        <f>_xlfn.XLOOKUP(C683, 'customers'!$A$1:$A$1001, 'customers'!G682:G1682,,0)</f>
        <v>0</v>
      </c>
      <c r="I683" s="3" t="str">
        <f>_xlfn.XLOOKUP(D683, products!$A$1:$A$49, products!$B$1:$B$49, , 0)</f>
        <v>Lib</v>
      </c>
      <c r="J683" s="3" t="str">
        <f>_xlfn.XLOOKUP(D683, products!$A$1:$A$49, products!$C$1:$C$49,,0)</f>
        <v>L</v>
      </c>
      <c r="K683" s="6">
        <f>_xlfn.XLOOKUP(D683, products!$A$1:$A$49, products!$D$1:$D$49,,0)</f>
        <v>0.2</v>
      </c>
      <c r="L683" s="7">
        <f>_xlfn.XLOOKUP(D683, products!$A$1:$A$49, products!$E$1:$E$49,,0)</f>
        <v>4.7549999999999999</v>
      </c>
      <c r="M683" s="7">
        <f t="shared" si="30"/>
        <v>9.51</v>
      </c>
      <c r="N683" s="3" t="str">
        <f t="shared" si="31"/>
        <v>Liberica</v>
      </c>
      <c r="O683" s="3" t="str">
        <f t="shared" si="32"/>
        <v>Lite</v>
      </c>
    </row>
    <row r="684" spans="1:15" x14ac:dyDescent="0.3">
      <c r="A684" s="2" t="s">
        <v>4342</v>
      </c>
      <c r="B684" s="5">
        <v>43827</v>
      </c>
      <c r="C684" s="2" t="s">
        <v>4343</v>
      </c>
      <c r="D684" s="3" t="s">
        <v>6156</v>
      </c>
      <c r="E684" s="2">
        <v>2</v>
      </c>
      <c r="F684" s="2" t="str">
        <f>_xlfn.XLOOKUP(C684, 'customers'!$A$1:$A$1001, 'customers'!$B$1:$B$1001, ,0)</f>
        <v>Laryssa Benediktovich</v>
      </c>
      <c r="G684" s="2" t="str">
        <f>IF(_xlfn.XLOOKUP(C684, 'customers'!$A$1:$A$1001, 'customers'!$C$1:$C$1001, , 0)=0, "", _xlfn.XLOOKUP(C684, 'customers'!$A$1:$A$1001, 'customers'!$C$1:$C$1001, , 0))</f>
        <v>lbenediktovichiy@wunderground.com</v>
      </c>
      <c r="H684" s="2">
        <f>_xlfn.XLOOKUP(C684, 'customers'!$A$1:$A$1001, 'customers'!G683:G1683,,0)</f>
        <v>0</v>
      </c>
      <c r="I684" s="3" t="str">
        <f>_xlfn.XLOOKUP(D684, products!$A$1:$A$49, products!$B$1:$B$49, , 0)</f>
        <v>Exc</v>
      </c>
      <c r="J684" s="3" t="str">
        <f>_xlfn.XLOOKUP(D684, products!$A$1:$A$49, products!$C$1:$C$49,,0)</f>
        <v>M</v>
      </c>
      <c r="K684" s="6">
        <f>_xlfn.XLOOKUP(D684, products!$A$1:$A$49, products!$D$1:$D$49,,0)</f>
        <v>0.2</v>
      </c>
      <c r="L684" s="7">
        <f>_xlfn.XLOOKUP(D684, products!$A$1:$A$49, products!$E$1:$E$49,,0)</f>
        <v>4.125</v>
      </c>
      <c r="M684" s="7">
        <f t="shared" si="30"/>
        <v>8.25</v>
      </c>
      <c r="N684" s="3" t="str">
        <f t="shared" si="31"/>
        <v>Excelsa</v>
      </c>
      <c r="O684" s="3" t="str">
        <f t="shared" si="32"/>
        <v>Medium</v>
      </c>
    </row>
    <row r="685" spans="1:15" x14ac:dyDescent="0.3">
      <c r="A685" s="2" t="s">
        <v>4348</v>
      </c>
      <c r="B685" s="5">
        <v>43941</v>
      </c>
      <c r="C685" s="2" t="s">
        <v>4349</v>
      </c>
      <c r="D685" s="3" t="s">
        <v>6169</v>
      </c>
      <c r="E685" s="2">
        <v>6</v>
      </c>
      <c r="F685" s="2" t="str">
        <f>_xlfn.XLOOKUP(C685, 'customers'!$A$1:$A$1001, 'customers'!$B$1:$B$1001, ,0)</f>
        <v>Theo Jacobovitz</v>
      </c>
      <c r="G685" s="2" t="str">
        <f>IF(_xlfn.XLOOKUP(C685, 'customers'!$A$1:$A$1001, 'customers'!$C$1:$C$1001, , 0)=0, "", _xlfn.XLOOKUP(C685, 'customers'!$A$1:$A$1001, 'customers'!$C$1:$C$1001, , 0))</f>
        <v>tjacobovitziz@cbc.ca</v>
      </c>
      <c r="H685" s="2">
        <f>_xlfn.XLOOKUP(C685, 'customers'!$A$1:$A$1001, 'customers'!G684:G1684,,0)</f>
        <v>0</v>
      </c>
      <c r="I685" s="3" t="str">
        <f>_xlfn.XLOOKUP(D685, products!$A$1:$A$49, products!$B$1:$B$49, , 0)</f>
        <v>Lib</v>
      </c>
      <c r="J685" s="3" t="str">
        <f>_xlfn.XLOOKUP(D685, products!$A$1:$A$49, products!$C$1:$C$49,,0)</f>
        <v>D</v>
      </c>
      <c r="K685" s="6">
        <f>_xlfn.XLOOKUP(D685, products!$A$1:$A$49, products!$D$1:$D$49,,0)</f>
        <v>0.5</v>
      </c>
      <c r="L685" s="7">
        <f>_xlfn.XLOOKUP(D685, products!$A$1:$A$49, products!$E$1:$E$49,,0)</f>
        <v>7.77</v>
      </c>
      <c r="M685" s="7">
        <f t="shared" si="30"/>
        <v>46.62</v>
      </c>
      <c r="N685" s="3" t="str">
        <f t="shared" si="31"/>
        <v>Liberica</v>
      </c>
      <c r="O685" s="3" t="str">
        <f t="shared" si="32"/>
        <v>Dark</v>
      </c>
    </row>
    <row r="686" spans="1:15" x14ac:dyDescent="0.3">
      <c r="A686" s="2" t="s">
        <v>4354</v>
      </c>
      <c r="B686" s="5">
        <v>43517</v>
      </c>
      <c r="C686" s="2" t="s">
        <v>4355</v>
      </c>
      <c r="D686" s="3" t="s">
        <v>6179</v>
      </c>
      <c r="E686" s="2">
        <v>6</v>
      </c>
      <c r="F686" s="2" t="str">
        <f>_xlfn.XLOOKUP(C686, 'customers'!$A$1:$A$1001, 'customers'!$B$1:$B$1001, ,0)</f>
        <v>Becca Ableson</v>
      </c>
      <c r="G686" s="2" t="str">
        <f>IF(_xlfn.XLOOKUP(C686, 'customers'!$A$1:$A$1001, 'customers'!$C$1:$C$1001, , 0)=0, "", _xlfn.XLOOKUP(C686, 'customers'!$A$1:$A$1001, 'customers'!$C$1:$C$1001, , 0))</f>
        <v/>
      </c>
      <c r="H686" s="2">
        <f>_xlfn.XLOOKUP(C686, 'customers'!$A$1:$A$1001, 'customers'!G685:G1685,,0)</f>
        <v>0</v>
      </c>
      <c r="I686" s="3" t="str">
        <f>_xlfn.XLOOKUP(D686, products!$A$1:$A$49, products!$B$1:$B$49, , 0)</f>
        <v>Rob</v>
      </c>
      <c r="J686" s="3" t="str">
        <f>_xlfn.XLOOKUP(D686, products!$A$1:$A$49, products!$C$1:$C$49,,0)</f>
        <v>L</v>
      </c>
      <c r="K686" s="6">
        <f>_xlfn.XLOOKUP(D686, products!$A$1:$A$49, products!$D$1:$D$49,,0)</f>
        <v>1</v>
      </c>
      <c r="L686" s="7">
        <f>_xlfn.XLOOKUP(D686, products!$A$1:$A$49, products!$E$1:$E$49,,0)</f>
        <v>11.95</v>
      </c>
      <c r="M686" s="7">
        <f t="shared" si="30"/>
        <v>71.699999999999989</v>
      </c>
      <c r="N686" s="3" t="str">
        <f t="shared" si="31"/>
        <v>Robusta</v>
      </c>
      <c r="O686" s="3" t="str">
        <f t="shared" si="32"/>
        <v>Lite</v>
      </c>
    </row>
    <row r="687" spans="1:15" x14ac:dyDescent="0.3">
      <c r="A687" s="2" t="s">
        <v>4359</v>
      </c>
      <c r="B687" s="5">
        <v>44637</v>
      </c>
      <c r="C687" s="2" t="s">
        <v>4360</v>
      </c>
      <c r="D687" s="3" t="s">
        <v>6164</v>
      </c>
      <c r="E687" s="2">
        <v>2</v>
      </c>
      <c r="F687" s="2" t="str">
        <f>_xlfn.XLOOKUP(C687, 'customers'!$A$1:$A$1001, 'customers'!$B$1:$B$1001, ,0)</f>
        <v>Jeno Druitt</v>
      </c>
      <c r="G687" s="2" t="str">
        <f>IF(_xlfn.XLOOKUP(C687, 'customers'!$A$1:$A$1001, 'customers'!$C$1:$C$1001, , 0)=0, "", _xlfn.XLOOKUP(C687, 'customers'!$A$1:$A$1001, 'customers'!$C$1:$C$1001, , 0))</f>
        <v>jdruittj1@feedburner.com</v>
      </c>
      <c r="H687" s="2">
        <f>_xlfn.XLOOKUP(C687, 'customers'!$A$1:$A$1001, 'customers'!G686:G1686,,0)</f>
        <v>0</v>
      </c>
      <c r="I687" s="3" t="str">
        <f>_xlfn.XLOOKUP(D687, products!$A$1:$A$49, products!$B$1:$B$49, , 0)</f>
        <v>Lib</v>
      </c>
      <c r="J687" s="3" t="str">
        <f>_xlfn.XLOOKUP(D687, products!$A$1:$A$49, products!$C$1:$C$49,,0)</f>
        <v>L</v>
      </c>
      <c r="K687" s="6">
        <f>_xlfn.XLOOKUP(D687, products!$A$1:$A$49, products!$D$1:$D$49,,0)</f>
        <v>2.5</v>
      </c>
      <c r="L687" s="7">
        <f>_xlfn.XLOOKUP(D687, products!$A$1:$A$49, products!$E$1:$E$49,,0)</f>
        <v>36.454999999999998</v>
      </c>
      <c r="M687" s="7">
        <f t="shared" si="30"/>
        <v>72.91</v>
      </c>
      <c r="N687" s="3" t="str">
        <f t="shared" si="31"/>
        <v>Liberica</v>
      </c>
      <c r="O687" s="3" t="str">
        <f t="shared" si="32"/>
        <v>Lite</v>
      </c>
    </row>
    <row r="688" spans="1:15" x14ac:dyDescent="0.3">
      <c r="A688" s="2" t="s">
        <v>4365</v>
      </c>
      <c r="B688" s="5">
        <v>44330</v>
      </c>
      <c r="C688" s="2" t="s">
        <v>4366</v>
      </c>
      <c r="D688" s="3" t="s">
        <v>6163</v>
      </c>
      <c r="E688" s="2">
        <v>3</v>
      </c>
      <c r="F688" s="2" t="str">
        <f>_xlfn.XLOOKUP(C688, 'customers'!$A$1:$A$1001, 'customers'!$B$1:$B$1001, ,0)</f>
        <v>Deonne Shortall</v>
      </c>
      <c r="G688" s="2" t="str">
        <f>IF(_xlfn.XLOOKUP(C688, 'customers'!$A$1:$A$1001, 'customers'!$C$1:$C$1001, , 0)=0, "", _xlfn.XLOOKUP(C688, 'customers'!$A$1:$A$1001, 'customers'!$C$1:$C$1001, , 0))</f>
        <v>dshortallj2@wikipedia.org</v>
      </c>
      <c r="H688" s="2">
        <f>_xlfn.XLOOKUP(C688, 'customers'!$A$1:$A$1001, 'customers'!G687:G1687,,0)</f>
        <v>0</v>
      </c>
      <c r="I688" s="3" t="str">
        <f>_xlfn.XLOOKUP(D688, products!$A$1:$A$49, products!$B$1:$B$49, , 0)</f>
        <v>Rob</v>
      </c>
      <c r="J688" s="3" t="str">
        <f>_xlfn.XLOOKUP(D688, products!$A$1:$A$49, products!$C$1:$C$49,,0)</f>
        <v>D</v>
      </c>
      <c r="K688" s="6">
        <f>_xlfn.XLOOKUP(D688, products!$A$1:$A$49, products!$D$1:$D$49,,0)</f>
        <v>0.2</v>
      </c>
      <c r="L688" s="7">
        <f>_xlfn.XLOOKUP(D688, products!$A$1:$A$49, products!$E$1:$E$49,,0)</f>
        <v>2.6849999999999996</v>
      </c>
      <c r="M688" s="7">
        <f t="shared" si="30"/>
        <v>8.0549999999999997</v>
      </c>
      <c r="N688" s="3" t="str">
        <f t="shared" si="31"/>
        <v>Robusta</v>
      </c>
      <c r="O688" s="3" t="str">
        <f t="shared" si="32"/>
        <v>Dark</v>
      </c>
    </row>
    <row r="689" spans="1:15" x14ac:dyDescent="0.3">
      <c r="A689" s="2" t="s">
        <v>4371</v>
      </c>
      <c r="B689" s="5">
        <v>43471</v>
      </c>
      <c r="C689" s="2" t="s">
        <v>4372</v>
      </c>
      <c r="D689" s="3" t="s">
        <v>6139</v>
      </c>
      <c r="E689" s="2">
        <v>2</v>
      </c>
      <c r="F689" s="2" t="str">
        <f>_xlfn.XLOOKUP(C689, 'customers'!$A$1:$A$1001, 'customers'!$B$1:$B$1001, ,0)</f>
        <v>Wilton Cottier</v>
      </c>
      <c r="G689" s="2" t="str">
        <f>IF(_xlfn.XLOOKUP(C689, 'customers'!$A$1:$A$1001, 'customers'!$C$1:$C$1001, , 0)=0, "", _xlfn.XLOOKUP(C689, 'customers'!$A$1:$A$1001, 'customers'!$C$1:$C$1001, , 0))</f>
        <v>wcottierj3@cafepress.com</v>
      </c>
      <c r="H689" s="2">
        <f>_xlfn.XLOOKUP(C689, 'customers'!$A$1:$A$1001, 'customers'!G688:G1688,,0)</f>
        <v>0</v>
      </c>
      <c r="I689" s="3" t="str">
        <f>_xlfn.XLOOKUP(D689, products!$A$1:$A$49, products!$B$1:$B$49, , 0)</f>
        <v>Exc</v>
      </c>
      <c r="J689" s="3" t="str">
        <f>_xlfn.XLOOKUP(D689, products!$A$1:$A$49, products!$C$1:$C$49,,0)</f>
        <v>M</v>
      </c>
      <c r="K689" s="6">
        <f>_xlfn.XLOOKUP(D689, products!$A$1:$A$49, products!$D$1:$D$49,,0)</f>
        <v>0.5</v>
      </c>
      <c r="L689" s="7">
        <f>_xlfn.XLOOKUP(D689, products!$A$1:$A$49, products!$E$1:$E$49,,0)</f>
        <v>8.25</v>
      </c>
      <c r="M689" s="7">
        <f t="shared" si="30"/>
        <v>16.5</v>
      </c>
      <c r="N689" s="3" t="str">
        <f t="shared" si="31"/>
        <v>Excelsa</v>
      </c>
      <c r="O689" s="3" t="str">
        <f t="shared" si="32"/>
        <v>Medium</v>
      </c>
    </row>
    <row r="690" spans="1:15" x14ac:dyDescent="0.3">
      <c r="A690" s="2" t="s">
        <v>4377</v>
      </c>
      <c r="B690" s="5">
        <v>43579</v>
      </c>
      <c r="C690" s="2" t="s">
        <v>4378</v>
      </c>
      <c r="D690" s="3" t="s">
        <v>6140</v>
      </c>
      <c r="E690" s="2">
        <v>5</v>
      </c>
      <c r="F690" s="2" t="str">
        <f>_xlfn.XLOOKUP(C690, 'customers'!$A$1:$A$1001, 'customers'!$B$1:$B$1001, ,0)</f>
        <v>Kevan Grinsted</v>
      </c>
      <c r="G690" s="2" t="str">
        <f>IF(_xlfn.XLOOKUP(C690, 'customers'!$A$1:$A$1001, 'customers'!$C$1:$C$1001, , 0)=0, "", _xlfn.XLOOKUP(C690, 'customers'!$A$1:$A$1001, 'customers'!$C$1:$C$1001, , 0))</f>
        <v>kgrinstedj4@google.com.br</v>
      </c>
      <c r="H690" s="2">
        <f>_xlfn.XLOOKUP(C690, 'customers'!$A$1:$A$1001, 'customers'!G689:G1689,,0)</f>
        <v>0</v>
      </c>
      <c r="I690" s="3" t="str">
        <f>_xlfn.XLOOKUP(D690, products!$A$1:$A$49, products!$B$1:$B$49, , 0)</f>
        <v>Ara</v>
      </c>
      <c r="J690" s="3" t="str">
        <f>_xlfn.XLOOKUP(D690, products!$A$1:$A$49, products!$C$1:$C$49,,0)</f>
        <v>L</v>
      </c>
      <c r="K690" s="6">
        <f>_xlfn.XLOOKUP(D690, products!$A$1:$A$49, products!$D$1:$D$49,,0)</f>
        <v>1</v>
      </c>
      <c r="L690" s="7">
        <f>_xlfn.XLOOKUP(D690, products!$A$1:$A$49, products!$E$1:$E$49,,0)</f>
        <v>12.95</v>
      </c>
      <c r="M690" s="7">
        <f t="shared" si="30"/>
        <v>64.75</v>
      </c>
      <c r="N690" s="3" t="str">
        <f t="shared" si="31"/>
        <v>Arabica</v>
      </c>
      <c r="O690" s="3" t="str">
        <f t="shared" si="32"/>
        <v>Lite</v>
      </c>
    </row>
    <row r="691" spans="1:15" x14ac:dyDescent="0.3">
      <c r="A691" s="2" t="s">
        <v>4383</v>
      </c>
      <c r="B691" s="5">
        <v>44346</v>
      </c>
      <c r="C691" s="2" t="s">
        <v>4384</v>
      </c>
      <c r="D691" s="3" t="s">
        <v>6157</v>
      </c>
      <c r="E691" s="2">
        <v>5</v>
      </c>
      <c r="F691" s="2" t="str">
        <f>_xlfn.XLOOKUP(C691, 'customers'!$A$1:$A$1001, 'customers'!$B$1:$B$1001, ,0)</f>
        <v>Dionne Skyner</v>
      </c>
      <c r="G691" s="2" t="str">
        <f>IF(_xlfn.XLOOKUP(C691, 'customers'!$A$1:$A$1001, 'customers'!$C$1:$C$1001, , 0)=0, "", _xlfn.XLOOKUP(C691, 'customers'!$A$1:$A$1001, 'customers'!$C$1:$C$1001, , 0))</f>
        <v>dskynerj5@hubpages.com</v>
      </c>
      <c r="H691" s="2">
        <f>_xlfn.XLOOKUP(C691, 'customers'!$A$1:$A$1001, 'customers'!G690:G1690,,0)</f>
        <v>0</v>
      </c>
      <c r="I691" s="3" t="str">
        <f>_xlfn.XLOOKUP(D691, products!$A$1:$A$49, products!$B$1:$B$49, , 0)</f>
        <v>Ara</v>
      </c>
      <c r="J691" s="3" t="str">
        <f>_xlfn.XLOOKUP(D691, products!$A$1:$A$49, products!$C$1:$C$49,,0)</f>
        <v>M</v>
      </c>
      <c r="K691" s="6">
        <f>_xlfn.XLOOKUP(D691, products!$A$1:$A$49, products!$D$1:$D$49,,0)</f>
        <v>0.5</v>
      </c>
      <c r="L691" s="7">
        <f>_xlfn.XLOOKUP(D691, products!$A$1:$A$49, products!$E$1:$E$49,,0)</f>
        <v>6.75</v>
      </c>
      <c r="M691" s="7">
        <f t="shared" si="30"/>
        <v>33.75</v>
      </c>
      <c r="N691" s="3" t="str">
        <f t="shared" si="31"/>
        <v>Arabica</v>
      </c>
      <c r="O691" s="3" t="str">
        <f t="shared" si="32"/>
        <v>Medium</v>
      </c>
    </row>
    <row r="692" spans="1:15" x14ac:dyDescent="0.3">
      <c r="A692" s="2" t="s">
        <v>4389</v>
      </c>
      <c r="B692" s="5">
        <v>44754</v>
      </c>
      <c r="C692" s="2" t="s">
        <v>4390</v>
      </c>
      <c r="D692" s="3" t="s">
        <v>6165</v>
      </c>
      <c r="E692" s="2">
        <v>6</v>
      </c>
      <c r="F692" s="2" t="str">
        <f>_xlfn.XLOOKUP(C692, 'customers'!$A$1:$A$1001, 'customers'!$B$1:$B$1001, ,0)</f>
        <v>Francesco Dressel</v>
      </c>
      <c r="G692" s="2" t="str">
        <f>IF(_xlfn.XLOOKUP(C692, 'customers'!$A$1:$A$1001, 'customers'!$C$1:$C$1001, , 0)=0, "", _xlfn.XLOOKUP(C692, 'customers'!$A$1:$A$1001, 'customers'!$C$1:$C$1001, , 0))</f>
        <v/>
      </c>
      <c r="H692" s="2">
        <f>_xlfn.XLOOKUP(C692, 'customers'!$A$1:$A$1001, 'customers'!G691:G1691,,0)</f>
        <v>0</v>
      </c>
      <c r="I692" s="3" t="str">
        <f>_xlfn.XLOOKUP(D692, products!$A$1:$A$49, products!$B$1:$B$49, , 0)</f>
        <v>Lib</v>
      </c>
      <c r="J692" s="3" t="str">
        <f>_xlfn.XLOOKUP(D692, products!$A$1:$A$49, products!$C$1:$C$49,,0)</f>
        <v>D</v>
      </c>
      <c r="K692" s="6">
        <f>_xlfn.XLOOKUP(D692, products!$A$1:$A$49, products!$D$1:$D$49,,0)</f>
        <v>2.5</v>
      </c>
      <c r="L692" s="7">
        <f>_xlfn.XLOOKUP(D692, products!$A$1:$A$49, products!$E$1:$E$49,,0)</f>
        <v>29.784999999999997</v>
      </c>
      <c r="M692" s="7">
        <f t="shared" si="30"/>
        <v>178.70999999999998</v>
      </c>
      <c r="N692" s="3" t="str">
        <f t="shared" si="31"/>
        <v>Liberica</v>
      </c>
      <c r="O692" s="3" t="str">
        <f t="shared" si="32"/>
        <v>Dark</v>
      </c>
    </row>
    <row r="693" spans="1:15" x14ac:dyDescent="0.3">
      <c r="A693" s="2" t="s">
        <v>4393</v>
      </c>
      <c r="B693" s="5">
        <v>44227</v>
      </c>
      <c r="C693" s="2" t="s">
        <v>4434</v>
      </c>
      <c r="D693" s="3" t="s">
        <v>6155</v>
      </c>
      <c r="E693" s="2">
        <v>2</v>
      </c>
      <c r="F693" s="2" t="str">
        <f>_xlfn.XLOOKUP(C693, 'customers'!$A$1:$A$1001, 'customers'!$B$1:$B$1001, ,0)</f>
        <v>Jimmy Dymoke</v>
      </c>
      <c r="G693" s="2" t="str">
        <f>IF(_xlfn.XLOOKUP(C693, 'customers'!$A$1:$A$1001, 'customers'!$C$1:$C$1001, , 0)=0, "", _xlfn.XLOOKUP(C693, 'customers'!$A$1:$A$1001, 'customers'!$C$1:$C$1001, , 0))</f>
        <v>jdymokeje@prnewswire.com</v>
      </c>
      <c r="H693" s="2">
        <f>_xlfn.XLOOKUP(C693, 'customers'!$A$1:$A$1001, 'customers'!G692:G1692,,0)</f>
        <v>0</v>
      </c>
      <c r="I693" s="3" t="str">
        <f>_xlfn.XLOOKUP(D693, products!$A$1:$A$49, products!$B$1:$B$49, , 0)</f>
        <v>Ara</v>
      </c>
      <c r="J693" s="3" t="str">
        <f>_xlfn.XLOOKUP(D693, products!$A$1:$A$49, products!$C$1:$C$49,,0)</f>
        <v>M</v>
      </c>
      <c r="K693" s="6">
        <f>_xlfn.XLOOKUP(D693, products!$A$1:$A$49, products!$D$1:$D$49,,0)</f>
        <v>1</v>
      </c>
      <c r="L693" s="7">
        <f>_xlfn.XLOOKUP(D693, products!$A$1:$A$49, products!$E$1:$E$49,,0)</f>
        <v>11.25</v>
      </c>
      <c r="M693" s="7">
        <f t="shared" si="30"/>
        <v>22.5</v>
      </c>
      <c r="N693" s="3" t="str">
        <f t="shared" si="31"/>
        <v>Arabica</v>
      </c>
      <c r="O693" s="3" t="str">
        <f t="shared" si="32"/>
        <v>Medium</v>
      </c>
    </row>
    <row r="694" spans="1:15" x14ac:dyDescent="0.3">
      <c r="A694" s="2" t="s">
        <v>4399</v>
      </c>
      <c r="B694" s="5">
        <v>43720</v>
      </c>
      <c r="C694" s="2" t="s">
        <v>4400</v>
      </c>
      <c r="D694" s="3" t="s">
        <v>6143</v>
      </c>
      <c r="E694" s="2">
        <v>1</v>
      </c>
      <c r="F694" s="2" t="str">
        <f>_xlfn.XLOOKUP(C694, 'customers'!$A$1:$A$1001, 'customers'!$B$1:$B$1001, ,0)</f>
        <v>Ambrosio Weinmann</v>
      </c>
      <c r="G694" s="2" t="str">
        <f>IF(_xlfn.XLOOKUP(C694, 'customers'!$A$1:$A$1001, 'customers'!$C$1:$C$1001, , 0)=0, "", _xlfn.XLOOKUP(C694, 'customers'!$A$1:$A$1001, 'customers'!$C$1:$C$1001, , 0))</f>
        <v>aweinmannj8@shinystat.com</v>
      </c>
      <c r="H694" s="2">
        <f>_xlfn.XLOOKUP(C694, 'customers'!$A$1:$A$1001, 'customers'!G693:G1693,,0)</f>
        <v>0</v>
      </c>
      <c r="I694" s="3" t="str">
        <f>_xlfn.XLOOKUP(D694, products!$A$1:$A$49, products!$B$1:$B$49, , 0)</f>
        <v>Lib</v>
      </c>
      <c r="J694" s="3" t="str">
        <f>_xlfn.XLOOKUP(D694, products!$A$1:$A$49, products!$C$1:$C$49,,0)</f>
        <v>D</v>
      </c>
      <c r="K694" s="6">
        <f>_xlfn.XLOOKUP(D694, products!$A$1:$A$49, products!$D$1:$D$49,,0)</f>
        <v>1</v>
      </c>
      <c r="L694" s="7">
        <f>_xlfn.XLOOKUP(D694, products!$A$1:$A$49, products!$E$1:$E$49,,0)</f>
        <v>12.95</v>
      </c>
      <c r="M694" s="7">
        <f t="shared" si="30"/>
        <v>12.95</v>
      </c>
      <c r="N694" s="3" t="str">
        <f t="shared" si="31"/>
        <v>Liberica</v>
      </c>
      <c r="O694" s="3" t="str">
        <f t="shared" si="32"/>
        <v>Dark</v>
      </c>
    </row>
    <row r="695" spans="1:15" x14ac:dyDescent="0.3">
      <c r="A695" s="2" t="s">
        <v>4405</v>
      </c>
      <c r="B695" s="5">
        <v>44012</v>
      </c>
      <c r="C695" s="2" t="s">
        <v>4406</v>
      </c>
      <c r="D695" s="3" t="s">
        <v>6175</v>
      </c>
      <c r="E695" s="2">
        <v>2</v>
      </c>
      <c r="F695" s="2" t="str">
        <f>_xlfn.XLOOKUP(C695, 'customers'!$A$1:$A$1001, 'customers'!$B$1:$B$1001, ,0)</f>
        <v>Elden Andriessen</v>
      </c>
      <c r="G695" s="2" t="str">
        <f>IF(_xlfn.XLOOKUP(C695, 'customers'!$A$1:$A$1001, 'customers'!$C$1:$C$1001, , 0)=0, "", _xlfn.XLOOKUP(C695, 'customers'!$A$1:$A$1001, 'customers'!$C$1:$C$1001, , 0))</f>
        <v>eandriessenj9@europa.eu</v>
      </c>
      <c r="H695" s="2">
        <f>_xlfn.XLOOKUP(C695, 'customers'!$A$1:$A$1001, 'customers'!G694:G1694,,0)</f>
        <v>0</v>
      </c>
      <c r="I695" s="3" t="str">
        <f>_xlfn.XLOOKUP(D695, products!$A$1:$A$49, products!$B$1:$B$49, , 0)</f>
        <v>Ara</v>
      </c>
      <c r="J695" s="3" t="str">
        <f>_xlfn.XLOOKUP(D695, products!$A$1:$A$49, products!$C$1:$C$49,,0)</f>
        <v>M</v>
      </c>
      <c r="K695" s="6">
        <f>_xlfn.XLOOKUP(D695, products!$A$1:$A$49, products!$D$1:$D$49,,0)</f>
        <v>2.5</v>
      </c>
      <c r="L695" s="7">
        <f>_xlfn.XLOOKUP(D695, products!$A$1:$A$49, products!$E$1:$E$49,,0)</f>
        <v>25.874999999999996</v>
      </c>
      <c r="M695" s="7">
        <f t="shared" si="30"/>
        <v>51.749999999999993</v>
      </c>
      <c r="N695" s="3" t="str">
        <f t="shared" si="31"/>
        <v>Arabica</v>
      </c>
      <c r="O695" s="3" t="str">
        <f t="shared" si="32"/>
        <v>Medium</v>
      </c>
    </row>
    <row r="696" spans="1:15" x14ac:dyDescent="0.3">
      <c r="A696" s="2" t="s">
        <v>4411</v>
      </c>
      <c r="B696" s="5">
        <v>43915</v>
      </c>
      <c r="C696" s="2" t="s">
        <v>4412</v>
      </c>
      <c r="D696" s="3" t="s">
        <v>6144</v>
      </c>
      <c r="E696" s="2">
        <v>5</v>
      </c>
      <c r="F696" s="2" t="str">
        <f>_xlfn.XLOOKUP(C696, 'customers'!$A$1:$A$1001, 'customers'!$B$1:$B$1001, ,0)</f>
        <v>Roxie Deaconson</v>
      </c>
      <c r="G696" s="2" t="str">
        <f>IF(_xlfn.XLOOKUP(C696, 'customers'!$A$1:$A$1001, 'customers'!$C$1:$C$1001, , 0)=0, "", _xlfn.XLOOKUP(C696, 'customers'!$A$1:$A$1001, 'customers'!$C$1:$C$1001, , 0))</f>
        <v>rdeaconsonja@archive.org</v>
      </c>
      <c r="H696" s="2">
        <f>_xlfn.XLOOKUP(C696, 'customers'!$A$1:$A$1001, 'customers'!G695:G1695,,0)</f>
        <v>0</v>
      </c>
      <c r="I696" s="3" t="str">
        <f>_xlfn.XLOOKUP(D696, products!$A$1:$A$49, products!$B$1:$B$49, , 0)</f>
        <v>Exc</v>
      </c>
      <c r="J696" s="3" t="str">
        <f>_xlfn.XLOOKUP(D696, products!$A$1:$A$49, products!$C$1:$C$49,,0)</f>
        <v>D</v>
      </c>
      <c r="K696" s="6">
        <f>_xlfn.XLOOKUP(D696, products!$A$1:$A$49, products!$D$1:$D$49,,0)</f>
        <v>0.5</v>
      </c>
      <c r="L696" s="7">
        <f>_xlfn.XLOOKUP(D696, products!$A$1:$A$49, products!$E$1:$E$49,,0)</f>
        <v>7.29</v>
      </c>
      <c r="M696" s="7">
        <f t="shared" si="30"/>
        <v>36.450000000000003</v>
      </c>
      <c r="N696" s="3" t="str">
        <f t="shared" si="31"/>
        <v>Excelsa</v>
      </c>
      <c r="O696" s="3" t="str">
        <f t="shared" si="32"/>
        <v>Dark</v>
      </c>
    </row>
    <row r="697" spans="1:15" x14ac:dyDescent="0.3">
      <c r="A697" s="2" t="s">
        <v>4417</v>
      </c>
      <c r="B697" s="5">
        <v>44300</v>
      </c>
      <c r="C697" s="2" t="s">
        <v>4418</v>
      </c>
      <c r="D697" s="3" t="s">
        <v>6164</v>
      </c>
      <c r="E697" s="2">
        <v>5</v>
      </c>
      <c r="F697" s="2" t="str">
        <f>_xlfn.XLOOKUP(C697, 'customers'!$A$1:$A$1001, 'customers'!$B$1:$B$1001, ,0)</f>
        <v>Davida Caro</v>
      </c>
      <c r="G697" s="2" t="str">
        <f>IF(_xlfn.XLOOKUP(C697, 'customers'!$A$1:$A$1001, 'customers'!$C$1:$C$1001, , 0)=0, "", _xlfn.XLOOKUP(C697, 'customers'!$A$1:$A$1001, 'customers'!$C$1:$C$1001, , 0))</f>
        <v>dcarojb@twitter.com</v>
      </c>
      <c r="H697" s="2">
        <f>_xlfn.XLOOKUP(C697, 'customers'!$A$1:$A$1001, 'customers'!G696:G1696,,0)</f>
        <v>0</v>
      </c>
      <c r="I697" s="3" t="str">
        <f>_xlfn.XLOOKUP(D697, products!$A$1:$A$49, products!$B$1:$B$49, , 0)</f>
        <v>Lib</v>
      </c>
      <c r="J697" s="3" t="str">
        <f>_xlfn.XLOOKUP(D697, products!$A$1:$A$49, products!$C$1:$C$49,,0)</f>
        <v>L</v>
      </c>
      <c r="K697" s="6">
        <f>_xlfn.XLOOKUP(D697, products!$A$1:$A$49, products!$D$1:$D$49,,0)</f>
        <v>2.5</v>
      </c>
      <c r="L697" s="7">
        <f>_xlfn.XLOOKUP(D697, products!$A$1:$A$49, products!$E$1:$E$49,,0)</f>
        <v>36.454999999999998</v>
      </c>
      <c r="M697" s="7">
        <f t="shared" si="30"/>
        <v>182.27499999999998</v>
      </c>
      <c r="N697" s="3" t="str">
        <f t="shared" si="31"/>
        <v>Liberica</v>
      </c>
      <c r="O697" s="3" t="str">
        <f t="shared" si="32"/>
        <v>Lite</v>
      </c>
    </row>
    <row r="698" spans="1:15" x14ac:dyDescent="0.3">
      <c r="A698" s="2" t="s">
        <v>4423</v>
      </c>
      <c r="B698" s="5">
        <v>43693</v>
      </c>
      <c r="C698" s="2" t="s">
        <v>4424</v>
      </c>
      <c r="D698" s="3" t="s">
        <v>6169</v>
      </c>
      <c r="E698" s="2">
        <v>4</v>
      </c>
      <c r="F698" s="2" t="str">
        <f>_xlfn.XLOOKUP(C698, 'customers'!$A$1:$A$1001, 'customers'!$B$1:$B$1001, ,0)</f>
        <v>Johna Bluck</v>
      </c>
      <c r="G698" s="2" t="str">
        <f>IF(_xlfn.XLOOKUP(C698, 'customers'!$A$1:$A$1001, 'customers'!$C$1:$C$1001, , 0)=0, "", _xlfn.XLOOKUP(C698, 'customers'!$A$1:$A$1001, 'customers'!$C$1:$C$1001, , 0))</f>
        <v>jbluckjc@imageshack.us</v>
      </c>
      <c r="H698" s="2">
        <f>_xlfn.XLOOKUP(C698, 'customers'!$A$1:$A$1001, 'customers'!G697:G1697,,0)</f>
        <v>0</v>
      </c>
      <c r="I698" s="3" t="str">
        <f>_xlfn.XLOOKUP(D698, products!$A$1:$A$49, products!$B$1:$B$49, , 0)</f>
        <v>Lib</v>
      </c>
      <c r="J698" s="3" t="str">
        <f>_xlfn.XLOOKUP(D698, products!$A$1:$A$49, products!$C$1:$C$49,,0)</f>
        <v>D</v>
      </c>
      <c r="K698" s="6">
        <f>_xlfn.XLOOKUP(D698, products!$A$1:$A$49, products!$D$1:$D$49,,0)</f>
        <v>0.5</v>
      </c>
      <c r="L698" s="7">
        <f>_xlfn.XLOOKUP(D698, products!$A$1:$A$49, products!$E$1:$E$49,,0)</f>
        <v>7.77</v>
      </c>
      <c r="M698" s="7">
        <f t="shared" si="30"/>
        <v>31.08</v>
      </c>
      <c r="N698" s="3" t="str">
        <f t="shared" si="31"/>
        <v>Liberica</v>
      </c>
      <c r="O698" s="3" t="str">
        <f t="shared" si="32"/>
        <v>Dark</v>
      </c>
    </row>
    <row r="699" spans="1:15" x14ac:dyDescent="0.3">
      <c r="A699" s="2" t="s">
        <v>4429</v>
      </c>
      <c r="B699" s="5">
        <v>44547</v>
      </c>
      <c r="C699" s="2" t="s">
        <v>4430</v>
      </c>
      <c r="D699" s="3" t="s">
        <v>6157</v>
      </c>
      <c r="E699" s="2">
        <v>3</v>
      </c>
      <c r="F699" s="2" t="str">
        <f>_xlfn.XLOOKUP(C699, 'customers'!$A$1:$A$1001, 'customers'!$B$1:$B$1001, ,0)</f>
        <v>Myrle Dearden</v>
      </c>
      <c r="G699" s="2" t="str">
        <f>IF(_xlfn.XLOOKUP(C699, 'customers'!$A$1:$A$1001, 'customers'!$C$1:$C$1001, , 0)=0, "", _xlfn.XLOOKUP(C699, 'customers'!$A$1:$A$1001, 'customers'!$C$1:$C$1001, , 0))</f>
        <v/>
      </c>
      <c r="H699" s="2">
        <f>_xlfn.XLOOKUP(C699, 'customers'!$A$1:$A$1001, 'customers'!G698:G1698,,0)</f>
        <v>0</v>
      </c>
      <c r="I699" s="3" t="str">
        <f>_xlfn.XLOOKUP(D699, products!$A$1:$A$49, products!$B$1:$B$49, , 0)</f>
        <v>Ara</v>
      </c>
      <c r="J699" s="3" t="str">
        <f>_xlfn.XLOOKUP(D699, products!$A$1:$A$49, products!$C$1:$C$49,,0)</f>
        <v>M</v>
      </c>
      <c r="K699" s="6">
        <f>_xlfn.XLOOKUP(D699, products!$A$1:$A$49, products!$D$1:$D$49,,0)</f>
        <v>0.5</v>
      </c>
      <c r="L699" s="7">
        <f>_xlfn.XLOOKUP(D699, products!$A$1:$A$49, products!$E$1:$E$49,,0)</f>
        <v>6.75</v>
      </c>
      <c r="M699" s="7">
        <f t="shared" si="30"/>
        <v>20.25</v>
      </c>
      <c r="N699" s="3" t="str">
        <f t="shared" si="31"/>
        <v>Arabica</v>
      </c>
      <c r="O699" s="3" t="str">
        <f t="shared" si="32"/>
        <v>Medium</v>
      </c>
    </row>
    <row r="700" spans="1:15" x14ac:dyDescent="0.3">
      <c r="A700" s="2" t="s">
        <v>4433</v>
      </c>
      <c r="B700" s="5">
        <v>43830</v>
      </c>
      <c r="C700" s="2" t="s">
        <v>4434</v>
      </c>
      <c r="D700" s="3" t="s">
        <v>6143</v>
      </c>
      <c r="E700" s="2">
        <v>2</v>
      </c>
      <c r="F700" s="2" t="str">
        <f>_xlfn.XLOOKUP(C700, 'customers'!$A$1:$A$1001, 'customers'!$B$1:$B$1001, ,0)</f>
        <v>Jimmy Dymoke</v>
      </c>
      <c r="G700" s="2" t="str">
        <f>IF(_xlfn.XLOOKUP(C700, 'customers'!$A$1:$A$1001, 'customers'!$C$1:$C$1001, , 0)=0, "", _xlfn.XLOOKUP(C700, 'customers'!$A$1:$A$1001, 'customers'!$C$1:$C$1001, , 0))</f>
        <v>jdymokeje@prnewswire.com</v>
      </c>
      <c r="H700" s="2">
        <f>_xlfn.XLOOKUP(C700, 'customers'!$A$1:$A$1001, 'customers'!G699:G1699,,0)</f>
        <v>0</v>
      </c>
      <c r="I700" s="3" t="str">
        <f>_xlfn.XLOOKUP(D700, products!$A$1:$A$49, products!$B$1:$B$49, , 0)</f>
        <v>Lib</v>
      </c>
      <c r="J700" s="3" t="str">
        <f>_xlfn.XLOOKUP(D700, products!$A$1:$A$49, products!$C$1:$C$49,,0)</f>
        <v>D</v>
      </c>
      <c r="K700" s="6">
        <f>_xlfn.XLOOKUP(D700, products!$A$1:$A$49, products!$D$1:$D$49,,0)</f>
        <v>1</v>
      </c>
      <c r="L700" s="7">
        <f>_xlfn.XLOOKUP(D700, products!$A$1:$A$49, products!$E$1:$E$49,,0)</f>
        <v>12.95</v>
      </c>
      <c r="M700" s="7">
        <f t="shared" si="30"/>
        <v>25.9</v>
      </c>
      <c r="N700" s="3" t="str">
        <f t="shared" si="31"/>
        <v>Liberica</v>
      </c>
      <c r="O700" s="3" t="str">
        <f t="shared" si="32"/>
        <v>Dark</v>
      </c>
    </row>
    <row r="701" spans="1:15" x14ac:dyDescent="0.3">
      <c r="A701" s="2" t="s">
        <v>4439</v>
      </c>
      <c r="B701" s="5">
        <v>44298</v>
      </c>
      <c r="C701" s="2" t="s">
        <v>4440</v>
      </c>
      <c r="D701" s="3" t="s">
        <v>6158</v>
      </c>
      <c r="E701" s="2">
        <v>4</v>
      </c>
      <c r="F701" s="2" t="str">
        <f>_xlfn.XLOOKUP(C701, 'customers'!$A$1:$A$1001, 'customers'!$B$1:$B$1001, ,0)</f>
        <v>Orland Tadman</v>
      </c>
      <c r="G701" s="2" t="str">
        <f>IF(_xlfn.XLOOKUP(C701, 'customers'!$A$1:$A$1001, 'customers'!$C$1:$C$1001, , 0)=0, "", _xlfn.XLOOKUP(C701, 'customers'!$A$1:$A$1001, 'customers'!$C$1:$C$1001, , 0))</f>
        <v>otadmanjf@ft.com</v>
      </c>
      <c r="H701" s="2">
        <f>_xlfn.XLOOKUP(C701, 'customers'!$A$1:$A$1001, 'customers'!G700:G1700,,0)</f>
        <v>0</v>
      </c>
      <c r="I701" s="3" t="str">
        <f>_xlfn.XLOOKUP(D701, products!$A$1:$A$49, products!$B$1:$B$49, , 0)</f>
        <v>Ara</v>
      </c>
      <c r="J701" s="3" t="str">
        <f>_xlfn.XLOOKUP(D701, products!$A$1:$A$49, products!$C$1:$C$49,,0)</f>
        <v>D</v>
      </c>
      <c r="K701" s="6">
        <f>_xlfn.XLOOKUP(D701, products!$A$1:$A$49, products!$D$1:$D$49,,0)</f>
        <v>0.5</v>
      </c>
      <c r="L701" s="7">
        <f>_xlfn.XLOOKUP(D701, products!$A$1:$A$49, products!$E$1:$E$49,,0)</f>
        <v>5.97</v>
      </c>
      <c r="M701" s="7">
        <f t="shared" si="30"/>
        <v>23.88</v>
      </c>
      <c r="N701" s="3" t="str">
        <f t="shared" si="31"/>
        <v>Arabica</v>
      </c>
      <c r="O701" s="3" t="str">
        <f t="shared" si="32"/>
        <v>Dark</v>
      </c>
    </row>
    <row r="702" spans="1:15" x14ac:dyDescent="0.3">
      <c r="A702" s="2" t="s">
        <v>4445</v>
      </c>
      <c r="B702" s="5">
        <v>43736</v>
      </c>
      <c r="C702" s="2" t="s">
        <v>4446</v>
      </c>
      <c r="D702" s="3" t="s">
        <v>6161</v>
      </c>
      <c r="E702" s="2">
        <v>2</v>
      </c>
      <c r="F702" s="2" t="str">
        <f>_xlfn.XLOOKUP(C702, 'customers'!$A$1:$A$1001, 'customers'!$B$1:$B$1001, ,0)</f>
        <v>Barrett Gudde</v>
      </c>
      <c r="G702" s="2" t="str">
        <f>IF(_xlfn.XLOOKUP(C702, 'customers'!$A$1:$A$1001, 'customers'!$C$1:$C$1001, , 0)=0, "", _xlfn.XLOOKUP(C702, 'customers'!$A$1:$A$1001, 'customers'!$C$1:$C$1001, , 0))</f>
        <v>bguddejg@dailymotion.com</v>
      </c>
      <c r="H702" s="2">
        <f>_xlfn.XLOOKUP(C702, 'customers'!$A$1:$A$1001, 'customers'!G701:G1701,,0)</f>
        <v>0</v>
      </c>
      <c r="I702" s="3" t="str">
        <f>_xlfn.XLOOKUP(D702, products!$A$1:$A$49, products!$B$1:$B$49, , 0)</f>
        <v>Lib</v>
      </c>
      <c r="J702" s="3" t="str">
        <f>_xlfn.XLOOKUP(D702, products!$A$1:$A$49, products!$C$1:$C$49,,0)</f>
        <v>L</v>
      </c>
      <c r="K702" s="6">
        <f>_xlfn.XLOOKUP(D702, products!$A$1:$A$49, products!$D$1:$D$49,,0)</f>
        <v>0.5</v>
      </c>
      <c r="L702" s="7">
        <f>_xlfn.XLOOKUP(D702, products!$A$1:$A$49, products!$E$1:$E$49,,0)</f>
        <v>9.51</v>
      </c>
      <c r="M702" s="7">
        <f t="shared" si="30"/>
        <v>19.02</v>
      </c>
      <c r="N702" s="3" t="str">
        <f t="shared" si="31"/>
        <v>Liberica</v>
      </c>
      <c r="O702" s="3" t="str">
        <f t="shared" si="32"/>
        <v>Lite</v>
      </c>
    </row>
    <row r="703" spans="1:15" x14ac:dyDescent="0.3">
      <c r="A703" s="2" t="s">
        <v>4450</v>
      </c>
      <c r="B703" s="5">
        <v>44727</v>
      </c>
      <c r="C703" s="2" t="s">
        <v>4451</v>
      </c>
      <c r="D703" s="3" t="s">
        <v>6158</v>
      </c>
      <c r="E703" s="2">
        <v>5</v>
      </c>
      <c r="F703" s="2" t="str">
        <f>_xlfn.XLOOKUP(C703, 'customers'!$A$1:$A$1001, 'customers'!$B$1:$B$1001, ,0)</f>
        <v>Nathan Sictornes</v>
      </c>
      <c r="G703" s="2" t="str">
        <f>IF(_xlfn.XLOOKUP(C703, 'customers'!$A$1:$A$1001, 'customers'!$C$1:$C$1001, , 0)=0, "", _xlfn.XLOOKUP(C703, 'customers'!$A$1:$A$1001, 'customers'!$C$1:$C$1001, , 0))</f>
        <v>nsictornesjh@buzzfeed.com</v>
      </c>
      <c r="H703" s="2">
        <f>_xlfn.XLOOKUP(C703, 'customers'!$A$1:$A$1001, 'customers'!G702:G1702,,0)</f>
        <v>0</v>
      </c>
      <c r="I703" s="3" t="str">
        <f>_xlfn.XLOOKUP(D703, products!$A$1:$A$49, products!$B$1:$B$49, , 0)</f>
        <v>Ara</v>
      </c>
      <c r="J703" s="3" t="str">
        <f>_xlfn.XLOOKUP(D703, products!$A$1:$A$49, products!$C$1:$C$49,,0)</f>
        <v>D</v>
      </c>
      <c r="K703" s="6">
        <f>_xlfn.XLOOKUP(D703, products!$A$1:$A$49, products!$D$1:$D$49,,0)</f>
        <v>0.5</v>
      </c>
      <c r="L703" s="7">
        <f>_xlfn.XLOOKUP(D703, products!$A$1:$A$49, products!$E$1:$E$49,,0)</f>
        <v>5.97</v>
      </c>
      <c r="M703" s="7">
        <f t="shared" si="30"/>
        <v>29.849999999999998</v>
      </c>
      <c r="N703" s="3" t="str">
        <f t="shared" si="31"/>
        <v>Arabica</v>
      </c>
      <c r="O703" s="3" t="str">
        <f t="shared" si="32"/>
        <v>Dark</v>
      </c>
    </row>
    <row r="704" spans="1:15" x14ac:dyDescent="0.3">
      <c r="A704" s="2" t="s">
        <v>4456</v>
      </c>
      <c r="B704" s="5">
        <v>43661</v>
      </c>
      <c r="C704" s="2" t="s">
        <v>4457</v>
      </c>
      <c r="D704" s="3" t="s">
        <v>6180</v>
      </c>
      <c r="E704" s="2">
        <v>1</v>
      </c>
      <c r="F704" s="2" t="str">
        <f>_xlfn.XLOOKUP(C704, 'customers'!$A$1:$A$1001, 'customers'!$B$1:$B$1001, ,0)</f>
        <v>Vivyan Dunning</v>
      </c>
      <c r="G704" s="2" t="str">
        <f>IF(_xlfn.XLOOKUP(C704, 'customers'!$A$1:$A$1001, 'customers'!$C$1:$C$1001, , 0)=0, "", _xlfn.XLOOKUP(C704, 'customers'!$A$1:$A$1001, 'customers'!$C$1:$C$1001, , 0))</f>
        <v>vdunningji@independent.co.uk</v>
      </c>
      <c r="H704" s="2">
        <f>_xlfn.XLOOKUP(C704, 'customers'!$A$1:$A$1001, 'customers'!G703:G1703,,0)</f>
        <v>0</v>
      </c>
      <c r="I704" s="3" t="str">
        <f>_xlfn.XLOOKUP(D704, products!$A$1:$A$49, products!$B$1:$B$49, , 0)</f>
        <v>Ara</v>
      </c>
      <c r="J704" s="3" t="str">
        <f>_xlfn.XLOOKUP(D704, products!$A$1:$A$49, products!$C$1:$C$49,,0)</f>
        <v>L</v>
      </c>
      <c r="K704" s="6">
        <f>_xlfn.XLOOKUP(D704, products!$A$1:$A$49, products!$D$1:$D$49,,0)</f>
        <v>0.5</v>
      </c>
      <c r="L704" s="7">
        <f>_xlfn.XLOOKUP(D704, products!$A$1:$A$49, products!$E$1:$E$49,,0)</f>
        <v>7.77</v>
      </c>
      <c r="M704" s="7">
        <f t="shared" si="30"/>
        <v>7.77</v>
      </c>
      <c r="N704" s="3" t="str">
        <f t="shared" si="31"/>
        <v>Arabica</v>
      </c>
      <c r="O704" s="3" t="str">
        <f t="shared" si="32"/>
        <v>Lite</v>
      </c>
    </row>
    <row r="705" spans="1:15" x14ac:dyDescent="0.3">
      <c r="A705" s="2" t="s">
        <v>4461</v>
      </c>
      <c r="B705" s="5">
        <v>43506</v>
      </c>
      <c r="C705" s="2" t="s">
        <v>4462</v>
      </c>
      <c r="D705" s="3" t="s">
        <v>6165</v>
      </c>
      <c r="E705" s="2">
        <v>4</v>
      </c>
      <c r="F705" s="2" t="str">
        <f>_xlfn.XLOOKUP(C705, 'customers'!$A$1:$A$1001, 'customers'!$B$1:$B$1001, ,0)</f>
        <v>Doralin Baison</v>
      </c>
      <c r="G705" s="2" t="str">
        <f>IF(_xlfn.XLOOKUP(C705, 'customers'!$A$1:$A$1001, 'customers'!$C$1:$C$1001, , 0)=0, "", _xlfn.XLOOKUP(C705, 'customers'!$A$1:$A$1001, 'customers'!$C$1:$C$1001, , 0))</f>
        <v/>
      </c>
      <c r="H705" s="2">
        <f>_xlfn.XLOOKUP(C705, 'customers'!$A$1:$A$1001, 'customers'!G704:G1704,,0)</f>
        <v>0</v>
      </c>
      <c r="I705" s="3" t="str">
        <f>_xlfn.XLOOKUP(D705, products!$A$1:$A$49, products!$B$1:$B$49, , 0)</f>
        <v>Lib</v>
      </c>
      <c r="J705" s="3" t="str">
        <f>_xlfn.XLOOKUP(D705, products!$A$1:$A$49, products!$C$1:$C$49,,0)</f>
        <v>D</v>
      </c>
      <c r="K705" s="6">
        <f>_xlfn.XLOOKUP(D705, products!$A$1:$A$49, products!$D$1:$D$49,,0)</f>
        <v>2.5</v>
      </c>
      <c r="L705" s="7">
        <f>_xlfn.XLOOKUP(D705, products!$A$1:$A$49, products!$E$1:$E$49,,0)</f>
        <v>29.784999999999997</v>
      </c>
      <c r="M705" s="7">
        <f t="shared" si="30"/>
        <v>119.13999999999999</v>
      </c>
      <c r="N705" s="3" t="str">
        <f t="shared" si="31"/>
        <v>Liberica</v>
      </c>
      <c r="O705" s="3" t="str">
        <f t="shared" si="32"/>
        <v>Dark</v>
      </c>
    </row>
    <row r="706" spans="1:15" x14ac:dyDescent="0.3">
      <c r="A706" s="2" t="s">
        <v>4466</v>
      </c>
      <c r="B706" s="5">
        <v>44716</v>
      </c>
      <c r="C706" s="2" t="s">
        <v>4467</v>
      </c>
      <c r="D706" s="3" t="s">
        <v>6153</v>
      </c>
      <c r="E706" s="2">
        <v>6</v>
      </c>
      <c r="F706" s="2" t="str">
        <f>_xlfn.XLOOKUP(C706, 'customers'!$A$1:$A$1001, 'customers'!$B$1:$B$1001, ,0)</f>
        <v>Josefina Ferens</v>
      </c>
      <c r="G706" s="2" t="str">
        <f>IF(_xlfn.XLOOKUP(C706, 'customers'!$A$1:$A$1001, 'customers'!$C$1:$C$1001, , 0)=0, "", _xlfn.XLOOKUP(C706, 'customers'!$A$1:$A$1001, 'customers'!$C$1:$C$1001, , 0))</f>
        <v/>
      </c>
      <c r="H706" s="2">
        <f>_xlfn.XLOOKUP(C706, 'customers'!$A$1:$A$1001, 'customers'!G705:G1705,,0)</f>
        <v>0</v>
      </c>
      <c r="I706" s="3" t="str">
        <f>_xlfn.XLOOKUP(D706, products!$A$1:$A$49, products!$B$1:$B$49, , 0)</f>
        <v>Exc</v>
      </c>
      <c r="J706" s="3" t="str">
        <f>_xlfn.XLOOKUP(D706, products!$A$1:$A$49, products!$C$1:$C$49,,0)</f>
        <v>D</v>
      </c>
      <c r="K706" s="6">
        <f>_xlfn.XLOOKUP(D706, products!$A$1:$A$49, products!$D$1:$D$49,,0)</f>
        <v>0.2</v>
      </c>
      <c r="L706" s="7">
        <f>_xlfn.XLOOKUP(D706, products!$A$1:$A$49, products!$E$1:$E$49,,0)</f>
        <v>3.645</v>
      </c>
      <c r="M706" s="7">
        <f t="shared" si="30"/>
        <v>21.87</v>
      </c>
      <c r="N706" s="3" t="str">
        <f t="shared" si="31"/>
        <v>Excelsa</v>
      </c>
      <c r="O706" s="3" t="str">
        <f t="shared" si="32"/>
        <v>Dark</v>
      </c>
    </row>
    <row r="707" spans="1:15" x14ac:dyDescent="0.3">
      <c r="A707" s="2" t="s">
        <v>4471</v>
      </c>
      <c r="B707" s="5">
        <v>44114</v>
      </c>
      <c r="C707" s="2" t="s">
        <v>4472</v>
      </c>
      <c r="D707" s="3" t="s">
        <v>6176</v>
      </c>
      <c r="E707" s="2">
        <v>2</v>
      </c>
      <c r="F707" s="2" t="str">
        <f>_xlfn.XLOOKUP(C707, 'customers'!$A$1:$A$1001, 'customers'!$B$1:$B$1001, ,0)</f>
        <v>Shelley Gehring</v>
      </c>
      <c r="G707" s="2" t="str">
        <f>IF(_xlfn.XLOOKUP(C707, 'customers'!$A$1:$A$1001, 'customers'!$C$1:$C$1001, , 0)=0, "", _xlfn.XLOOKUP(C707, 'customers'!$A$1:$A$1001, 'customers'!$C$1:$C$1001, , 0))</f>
        <v>sgehringjl@gnu.org</v>
      </c>
      <c r="H707" s="2">
        <f>_xlfn.XLOOKUP(C707, 'customers'!$A$1:$A$1001, 'customers'!G706:G1706,,0)</f>
        <v>0</v>
      </c>
      <c r="I707" s="3" t="str">
        <f>_xlfn.XLOOKUP(D707, products!$A$1:$A$49, products!$B$1:$B$49, , 0)</f>
        <v>Exc</v>
      </c>
      <c r="J707" s="3" t="str">
        <f>_xlfn.XLOOKUP(D707, products!$A$1:$A$49, products!$C$1:$C$49,,0)</f>
        <v>L</v>
      </c>
      <c r="K707" s="6">
        <f>_xlfn.XLOOKUP(D707, products!$A$1:$A$49, products!$D$1:$D$49,,0)</f>
        <v>0.5</v>
      </c>
      <c r="L707" s="7">
        <f>_xlfn.XLOOKUP(D707, products!$A$1:$A$49, products!$E$1:$E$49,,0)</f>
        <v>8.91</v>
      </c>
      <c r="M707" s="7">
        <f t="shared" ref="M707:M770" si="33">L707*E707</f>
        <v>17.82</v>
      </c>
      <c r="N707" s="3" t="str">
        <f t="shared" ref="N707:N770" si="34">IF(I707="Rob","Robusta",IF(I707="Exc","Excelsa",IF(I707="Lib","Liberica",IF(I707="Ara","Arabica",""))))</f>
        <v>Excelsa</v>
      </c>
      <c r="O707" s="3" t="str">
        <f t="shared" ref="O707:O770" si="35">IF(J707="M", "Medium", IF(J707="L","Lite",IF(J707="D","Dark")))</f>
        <v>Lite</v>
      </c>
    </row>
    <row r="708" spans="1:15" x14ac:dyDescent="0.3">
      <c r="A708" s="2" t="s">
        <v>4477</v>
      </c>
      <c r="B708" s="5">
        <v>44353</v>
      </c>
      <c r="C708" s="2" t="s">
        <v>4478</v>
      </c>
      <c r="D708" s="3" t="s">
        <v>6156</v>
      </c>
      <c r="E708" s="2">
        <v>3</v>
      </c>
      <c r="F708" s="2" t="str">
        <f>_xlfn.XLOOKUP(C708, 'customers'!$A$1:$A$1001, 'customers'!$B$1:$B$1001, ,0)</f>
        <v>Barrie Fallowes</v>
      </c>
      <c r="G708" s="2" t="str">
        <f>IF(_xlfn.XLOOKUP(C708, 'customers'!$A$1:$A$1001, 'customers'!$C$1:$C$1001, , 0)=0, "", _xlfn.XLOOKUP(C708, 'customers'!$A$1:$A$1001, 'customers'!$C$1:$C$1001, , 0))</f>
        <v>bfallowesjm@purevolume.com</v>
      </c>
      <c r="H708" s="2">
        <f>_xlfn.XLOOKUP(C708, 'customers'!$A$1:$A$1001, 'customers'!G707:G1707,,0)</f>
        <v>0</v>
      </c>
      <c r="I708" s="3" t="str">
        <f>_xlfn.XLOOKUP(D708, products!$A$1:$A$49, products!$B$1:$B$49, , 0)</f>
        <v>Exc</v>
      </c>
      <c r="J708" s="3" t="str">
        <f>_xlfn.XLOOKUP(D708, products!$A$1:$A$49, products!$C$1:$C$49,,0)</f>
        <v>M</v>
      </c>
      <c r="K708" s="6">
        <f>_xlfn.XLOOKUP(D708, products!$A$1:$A$49, products!$D$1:$D$49,,0)</f>
        <v>0.2</v>
      </c>
      <c r="L708" s="7">
        <f>_xlfn.XLOOKUP(D708, products!$A$1:$A$49, products!$E$1:$E$49,,0)</f>
        <v>4.125</v>
      </c>
      <c r="M708" s="7">
        <f t="shared" si="33"/>
        <v>12.375</v>
      </c>
      <c r="N708" s="3" t="str">
        <f t="shared" si="34"/>
        <v>Excelsa</v>
      </c>
      <c r="O708" s="3" t="str">
        <f t="shared" si="35"/>
        <v>Medium</v>
      </c>
    </row>
    <row r="709" spans="1:15" x14ac:dyDescent="0.3">
      <c r="A709" s="2" t="s">
        <v>4483</v>
      </c>
      <c r="B709" s="5">
        <v>43540</v>
      </c>
      <c r="C709" s="2" t="s">
        <v>4484</v>
      </c>
      <c r="D709" s="3" t="s">
        <v>6143</v>
      </c>
      <c r="E709" s="2">
        <v>2</v>
      </c>
      <c r="F709" s="2" t="str">
        <f>_xlfn.XLOOKUP(C709, 'customers'!$A$1:$A$1001, 'customers'!$B$1:$B$1001, ,0)</f>
        <v>Nicolas Aiton</v>
      </c>
      <c r="G709" s="2" t="str">
        <f>IF(_xlfn.XLOOKUP(C709, 'customers'!$A$1:$A$1001, 'customers'!$C$1:$C$1001, , 0)=0, "", _xlfn.XLOOKUP(C709, 'customers'!$A$1:$A$1001, 'customers'!$C$1:$C$1001, , 0))</f>
        <v/>
      </c>
      <c r="H709" s="2">
        <f>_xlfn.XLOOKUP(C709, 'customers'!$A$1:$A$1001, 'customers'!G708:G1708,,0)</f>
        <v>0</v>
      </c>
      <c r="I709" s="3" t="str">
        <f>_xlfn.XLOOKUP(D709, products!$A$1:$A$49, products!$B$1:$B$49, , 0)</f>
        <v>Lib</v>
      </c>
      <c r="J709" s="3" t="str">
        <f>_xlfn.XLOOKUP(D709, products!$A$1:$A$49, products!$C$1:$C$49,,0)</f>
        <v>D</v>
      </c>
      <c r="K709" s="6">
        <f>_xlfn.XLOOKUP(D709, products!$A$1:$A$49, products!$D$1:$D$49,,0)</f>
        <v>1</v>
      </c>
      <c r="L709" s="7">
        <f>_xlfn.XLOOKUP(D709, products!$A$1:$A$49, products!$E$1:$E$49,,0)</f>
        <v>12.95</v>
      </c>
      <c r="M709" s="7">
        <f t="shared" si="33"/>
        <v>25.9</v>
      </c>
      <c r="N709" s="3" t="str">
        <f t="shared" si="34"/>
        <v>Liberica</v>
      </c>
      <c r="O709" s="3" t="str">
        <f t="shared" si="35"/>
        <v>Dark</v>
      </c>
    </row>
    <row r="710" spans="1:15" x14ac:dyDescent="0.3">
      <c r="A710" s="2" t="s">
        <v>4488</v>
      </c>
      <c r="B710" s="5">
        <v>43804</v>
      </c>
      <c r="C710" s="2" t="s">
        <v>4489</v>
      </c>
      <c r="D710" s="3" t="s">
        <v>6157</v>
      </c>
      <c r="E710" s="2">
        <v>2</v>
      </c>
      <c r="F710" s="2" t="str">
        <f>_xlfn.XLOOKUP(C710, 'customers'!$A$1:$A$1001, 'customers'!$B$1:$B$1001, ,0)</f>
        <v>Shelli De Banke</v>
      </c>
      <c r="G710" s="2" t="str">
        <f>IF(_xlfn.XLOOKUP(C710, 'customers'!$A$1:$A$1001, 'customers'!$C$1:$C$1001, , 0)=0, "", _xlfn.XLOOKUP(C710, 'customers'!$A$1:$A$1001, 'customers'!$C$1:$C$1001, , 0))</f>
        <v>sdejo@newsvine.com</v>
      </c>
      <c r="H710" s="2">
        <f>_xlfn.XLOOKUP(C710, 'customers'!$A$1:$A$1001, 'customers'!G709:G1709,,0)</f>
        <v>0</v>
      </c>
      <c r="I710" s="3" t="str">
        <f>_xlfn.XLOOKUP(D710, products!$A$1:$A$49, products!$B$1:$B$49, , 0)</f>
        <v>Ara</v>
      </c>
      <c r="J710" s="3" t="str">
        <f>_xlfn.XLOOKUP(D710, products!$A$1:$A$49, products!$C$1:$C$49,,0)</f>
        <v>M</v>
      </c>
      <c r="K710" s="6">
        <f>_xlfn.XLOOKUP(D710, products!$A$1:$A$49, products!$D$1:$D$49,,0)</f>
        <v>0.5</v>
      </c>
      <c r="L710" s="7">
        <f>_xlfn.XLOOKUP(D710, products!$A$1:$A$49, products!$E$1:$E$49,,0)</f>
        <v>6.75</v>
      </c>
      <c r="M710" s="7">
        <f t="shared" si="33"/>
        <v>13.5</v>
      </c>
      <c r="N710" s="3" t="str">
        <f t="shared" si="34"/>
        <v>Arabica</v>
      </c>
      <c r="O710" s="3" t="str">
        <f t="shared" si="35"/>
        <v>Medium</v>
      </c>
    </row>
    <row r="711" spans="1:15" x14ac:dyDescent="0.3">
      <c r="A711" s="2" t="s">
        <v>4494</v>
      </c>
      <c r="B711" s="5">
        <v>43485</v>
      </c>
      <c r="C711" s="2" t="s">
        <v>4495</v>
      </c>
      <c r="D711" s="3" t="s">
        <v>6176</v>
      </c>
      <c r="E711" s="2">
        <v>2</v>
      </c>
      <c r="F711" s="2" t="str">
        <f>_xlfn.XLOOKUP(C711, 'customers'!$A$1:$A$1001, 'customers'!$B$1:$B$1001, ,0)</f>
        <v>Lyell Murch</v>
      </c>
      <c r="G711" s="2" t="str">
        <f>IF(_xlfn.XLOOKUP(C711, 'customers'!$A$1:$A$1001, 'customers'!$C$1:$C$1001, , 0)=0, "", _xlfn.XLOOKUP(C711, 'customers'!$A$1:$A$1001, 'customers'!$C$1:$C$1001, , 0))</f>
        <v/>
      </c>
      <c r="H711" s="2">
        <f>_xlfn.XLOOKUP(C711, 'customers'!$A$1:$A$1001, 'customers'!G710:G1710,,0)</f>
        <v>0</v>
      </c>
      <c r="I711" s="3" t="str">
        <f>_xlfn.XLOOKUP(D711, products!$A$1:$A$49, products!$B$1:$B$49, , 0)</f>
        <v>Exc</v>
      </c>
      <c r="J711" s="3" t="str">
        <f>_xlfn.XLOOKUP(D711, products!$A$1:$A$49, products!$C$1:$C$49,,0)</f>
        <v>L</v>
      </c>
      <c r="K711" s="6">
        <f>_xlfn.XLOOKUP(D711, products!$A$1:$A$49, products!$D$1:$D$49,,0)</f>
        <v>0.5</v>
      </c>
      <c r="L711" s="7">
        <f>_xlfn.XLOOKUP(D711, products!$A$1:$A$49, products!$E$1:$E$49,,0)</f>
        <v>8.91</v>
      </c>
      <c r="M711" s="7">
        <f t="shared" si="33"/>
        <v>17.82</v>
      </c>
      <c r="N711" s="3" t="str">
        <f t="shared" si="34"/>
        <v>Excelsa</v>
      </c>
      <c r="O711" s="3" t="str">
        <f t="shared" si="35"/>
        <v>Lite</v>
      </c>
    </row>
    <row r="712" spans="1:15" x14ac:dyDescent="0.3">
      <c r="A712" s="2" t="s">
        <v>4499</v>
      </c>
      <c r="B712" s="5">
        <v>44655</v>
      </c>
      <c r="C712" s="2" t="s">
        <v>4500</v>
      </c>
      <c r="D712" s="3" t="s">
        <v>6139</v>
      </c>
      <c r="E712" s="2">
        <v>3</v>
      </c>
      <c r="F712" s="2" t="str">
        <f>_xlfn.XLOOKUP(C712, 'customers'!$A$1:$A$1001, 'customers'!$B$1:$B$1001, ,0)</f>
        <v>Stearne Count</v>
      </c>
      <c r="G712" s="2" t="str">
        <f>IF(_xlfn.XLOOKUP(C712, 'customers'!$A$1:$A$1001, 'customers'!$C$1:$C$1001, , 0)=0, "", _xlfn.XLOOKUP(C712, 'customers'!$A$1:$A$1001, 'customers'!$C$1:$C$1001, , 0))</f>
        <v>scountjq@nba.com</v>
      </c>
      <c r="H712" s="2">
        <f>_xlfn.XLOOKUP(C712, 'customers'!$A$1:$A$1001, 'customers'!G711:G1711,,0)</f>
        <v>0</v>
      </c>
      <c r="I712" s="3" t="str">
        <f>_xlfn.XLOOKUP(D712, products!$A$1:$A$49, products!$B$1:$B$49, , 0)</f>
        <v>Exc</v>
      </c>
      <c r="J712" s="3" t="str">
        <f>_xlfn.XLOOKUP(D712, products!$A$1:$A$49, products!$C$1:$C$49,,0)</f>
        <v>M</v>
      </c>
      <c r="K712" s="6">
        <f>_xlfn.XLOOKUP(D712, products!$A$1:$A$49, products!$D$1:$D$49,,0)</f>
        <v>0.5</v>
      </c>
      <c r="L712" s="7">
        <f>_xlfn.XLOOKUP(D712, products!$A$1:$A$49, products!$E$1:$E$49,,0)</f>
        <v>8.25</v>
      </c>
      <c r="M712" s="7">
        <f t="shared" si="33"/>
        <v>24.75</v>
      </c>
      <c r="N712" s="3" t="str">
        <f t="shared" si="34"/>
        <v>Excelsa</v>
      </c>
      <c r="O712" s="3" t="str">
        <f t="shared" si="35"/>
        <v>Medium</v>
      </c>
    </row>
    <row r="713" spans="1:15" x14ac:dyDescent="0.3">
      <c r="A713" s="2" t="s">
        <v>4505</v>
      </c>
      <c r="B713" s="5">
        <v>44600</v>
      </c>
      <c r="C713" s="2" t="s">
        <v>4506</v>
      </c>
      <c r="D713" s="3" t="s">
        <v>6174</v>
      </c>
      <c r="E713" s="2">
        <v>6</v>
      </c>
      <c r="F713" s="2" t="str">
        <f>_xlfn.XLOOKUP(C713, 'customers'!$A$1:$A$1001, 'customers'!$B$1:$B$1001, ,0)</f>
        <v>Selia Ragles</v>
      </c>
      <c r="G713" s="2" t="str">
        <f>IF(_xlfn.XLOOKUP(C713, 'customers'!$A$1:$A$1001, 'customers'!$C$1:$C$1001, , 0)=0, "", _xlfn.XLOOKUP(C713, 'customers'!$A$1:$A$1001, 'customers'!$C$1:$C$1001, , 0))</f>
        <v>sraglesjr@blogtalkradio.com</v>
      </c>
      <c r="H713" s="2">
        <f>_xlfn.XLOOKUP(C713, 'customers'!$A$1:$A$1001, 'customers'!G712:G1712,,0)</f>
        <v>0</v>
      </c>
      <c r="I713" s="3" t="str">
        <f>_xlfn.XLOOKUP(D713, products!$A$1:$A$49, products!$B$1:$B$49, , 0)</f>
        <v>Rob</v>
      </c>
      <c r="J713" s="3" t="str">
        <f>_xlfn.XLOOKUP(D713, products!$A$1:$A$49, products!$C$1:$C$49,,0)</f>
        <v>M</v>
      </c>
      <c r="K713" s="6">
        <f>_xlfn.XLOOKUP(D713, products!$A$1:$A$49, products!$D$1:$D$49,,0)</f>
        <v>0.2</v>
      </c>
      <c r="L713" s="7">
        <f>_xlfn.XLOOKUP(D713, products!$A$1:$A$49, products!$E$1:$E$49,,0)</f>
        <v>2.9849999999999999</v>
      </c>
      <c r="M713" s="7">
        <f t="shared" si="33"/>
        <v>17.91</v>
      </c>
      <c r="N713" s="3" t="str">
        <f t="shared" si="34"/>
        <v>Robusta</v>
      </c>
      <c r="O713" s="3" t="str">
        <f t="shared" si="35"/>
        <v>Medium</v>
      </c>
    </row>
    <row r="714" spans="1:15" x14ac:dyDescent="0.3">
      <c r="A714" s="2" t="s">
        <v>4512</v>
      </c>
      <c r="B714" s="5">
        <v>43646</v>
      </c>
      <c r="C714" s="2" t="s">
        <v>4513</v>
      </c>
      <c r="D714" s="3" t="s">
        <v>6139</v>
      </c>
      <c r="E714" s="2">
        <v>2</v>
      </c>
      <c r="F714" s="2" t="str">
        <f>_xlfn.XLOOKUP(C714, 'customers'!$A$1:$A$1001, 'customers'!$B$1:$B$1001, ,0)</f>
        <v>Silas Deehan</v>
      </c>
      <c r="G714" s="2" t="str">
        <f>IF(_xlfn.XLOOKUP(C714, 'customers'!$A$1:$A$1001, 'customers'!$C$1:$C$1001, , 0)=0, "", _xlfn.XLOOKUP(C714, 'customers'!$A$1:$A$1001, 'customers'!$C$1:$C$1001, , 0))</f>
        <v/>
      </c>
      <c r="H714" s="2">
        <f>_xlfn.XLOOKUP(C714, 'customers'!$A$1:$A$1001, 'customers'!G713:G1713,,0)</f>
        <v>0</v>
      </c>
      <c r="I714" s="3" t="str">
        <f>_xlfn.XLOOKUP(D714, products!$A$1:$A$49, products!$B$1:$B$49, , 0)</f>
        <v>Exc</v>
      </c>
      <c r="J714" s="3" t="str">
        <f>_xlfn.XLOOKUP(D714, products!$A$1:$A$49, products!$C$1:$C$49,,0)</f>
        <v>M</v>
      </c>
      <c r="K714" s="6">
        <f>_xlfn.XLOOKUP(D714, products!$A$1:$A$49, products!$D$1:$D$49,,0)</f>
        <v>0.5</v>
      </c>
      <c r="L714" s="7">
        <f>_xlfn.XLOOKUP(D714, products!$A$1:$A$49, products!$E$1:$E$49,,0)</f>
        <v>8.25</v>
      </c>
      <c r="M714" s="7">
        <f t="shared" si="33"/>
        <v>16.5</v>
      </c>
      <c r="N714" s="3" t="str">
        <f t="shared" si="34"/>
        <v>Excelsa</v>
      </c>
      <c r="O714" s="3" t="str">
        <f t="shared" si="35"/>
        <v>Medium</v>
      </c>
    </row>
    <row r="715" spans="1:15" x14ac:dyDescent="0.3">
      <c r="A715" s="2" t="s">
        <v>4516</v>
      </c>
      <c r="B715" s="5">
        <v>43960</v>
      </c>
      <c r="C715" s="2" t="s">
        <v>4517</v>
      </c>
      <c r="D715" s="3" t="s">
        <v>6174</v>
      </c>
      <c r="E715" s="2">
        <v>1</v>
      </c>
      <c r="F715" s="2" t="str">
        <f>_xlfn.XLOOKUP(C715, 'customers'!$A$1:$A$1001, 'customers'!$B$1:$B$1001, ,0)</f>
        <v>Sacha Bruun</v>
      </c>
      <c r="G715" s="2" t="str">
        <f>IF(_xlfn.XLOOKUP(C715, 'customers'!$A$1:$A$1001, 'customers'!$C$1:$C$1001, , 0)=0, "", _xlfn.XLOOKUP(C715, 'customers'!$A$1:$A$1001, 'customers'!$C$1:$C$1001, , 0))</f>
        <v>sbruunjt@blogtalkradio.com</v>
      </c>
      <c r="H715" s="2">
        <f>_xlfn.XLOOKUP(C715, 'customers'!$A$1:$A$1001, 'customers'!G714:G1714,,0)</f>
        <v>0</v>
      </c>
      <c r="I715" s="3" t="str">
        <f>_xlfn.XLOOKUP(D715, products!$A$1:$A$49, products!$B$1:$B$49, , 0)</f>
        <v>Rob</v>
      </c>
      <c r="J715" s="3" t="str">
        <f>_xlfn.XLOOKUP(D715, products!$A$1:$A$49, products!$C$1:$C$49,,0)</f>
        <v>M</v>
      </c>
      <c r="K715" s="6">
        <f>_xlfn.XLOOKUP(D715, products!$A$1:$A$49, products!$D$1:$D$49,,0)</f>
        <v>0.2</v>
      </c>
      <c r="L715" s="7">
        <f>_xlfn.XLOOKUP(D715, products!$A$1:$A$49, products!$E$1:$E$49,,0)</f>
        <v>2.9849999999999999</v>
      </c>
      <c r="M715" s="7">
        <f t="shared" si="33"/>
        <v>2.9849999999999999</v>
      </c>
      <c r="N715" s="3" t="str">
        <f t="shared" si="34"/>
        <v>Robusta</v>
      </c>
      <c r="O715" s="3" t="str">
        <f t="shared" si="35"/>
        <v>Medium</v>
      </c>
    </row>
    <row r="716" spans="1:15" x14ac:dyDescent="0.3">
      <c r="A716" s="2" t="s">
        <v>4522</v>
      </c>
      <c r="B716" s="5">
        <v>44358</v>
      </c>
      <c r="C716" s="2" t="s">
        <v>4523</v>
      </c>
      <c r="D716" s="3" t="s">
        <v>6153</v>
      </c>
      <c r="E716" s="2">
        <v>4</v>
      </c>
      <c r="F716" s="2" t="str">
        <f>_xlfn.XLOOKUP(C716, 'customers'!$A$1:$A$1001, 'customers'!$B$1:$B$1001, ,0)</f>
        <v>Alon Pllu</v>
      </c>
      <c r="G716" s="2" t="str">
        <f>IF(_xlfn.XLOOKUP(C716, 'customers'!$A$1:$A$1001, 'customers'!$C$1:$C$1001, , 0)=0, "", _xlfn.XLOOKUP(C716, 'customers'!$A$1:$A$1001, 'customers'!$C$1:$C$1001, , 0))</f>
        <v>aplluju@dagondesign.com</v>
      </c>
      <c r="H716" s="2">
        <f>_xlfn.XLOOKUP(C716, 'customers'!$A$1:$A$1001, 'customers'!G715:G1715,,0)</f>
        <v>0</v>
      </c>
      <c r="I716" s="3" t="str">
        <f>_xlfn.XLOOKUP(D716, products!$A$1:$A$49, products!$B$1:$B$49, , 0)</f>
        <v>Exc</v>
      </c>
      <c r="J716" s="3" t="str">
        <f>_xlfn.XLOOKUP(D716, products!$A$1:$A$49, products!$C$1:$C$49,,0)</f>
        <v>D</v>
      </c>
      <c r="K716" s="6">
        <f>_xlfn.XLOOKUP(D716, products!$A$1:$A$49, products!$D$1:$D$49,,0)</f>
        <v>0.2</v>
      </c>
      <c r="L716" s="7">
        <f>_xlfn.XLOOKUP(D716, products!$A$1:$A$49, products!$E$1:$E$49,,0)</f>
        <v>3.645</v>
      </c>
      <c r="M716" s="7">
        <f t="shared" si="33"/>
        <v>14.58</v>
      </c>
      <c r="N716" s="3" t="str">
        <f t="shared" si="34"/>
        <v>Excelsa</v>
      </c>
      <c r="O716" s="3" t="str">
        <f t="shared" si="35"/>
        <v>Dark</v>
      </c>
    </row>
    <row r="717" spans="1:15" x14ac:dyDescent="0.3">
      <c r="A717" s="2" t="s">
        <v>4528</v>
      </c>
      <c r="B717" s="5">
        <v>44504</v>
      </c>
      <c r="C717" s="2" t="s">
        <v>4529</v>
      </c>
      <c r="D717" s="3" t="s">
        <v>6171</v>
      </c>
      <c r="E717" s="2">
        <v>6</v>
      </c>
      <c r="F717" s="2" t="str">
        <f>_xlfn.XLOOKUP(C717, 'customers'!$A$1:$A$1001, 'customers'!$B$1:$B$1001, ,0)</f>
        <v>Gilberto Cornier</v>
      </c>
      <c r="G717" s="2" t="str">
        <f>IF(_xlfn.XLOOKUP(C717, 'customers'!$A$1:$A$1001, 'customers'!$C$1:$C$1001, , 0)=0, "", _xlfn.XLOOKUP(C717, 'customers'!$A$1:$A$1001, 'customers'!$C$1:$C$1001, , 0))</f>
        <v>gcornierjv@techcrunch.com</v>
      </c>
      <c r="H717" s="2">
        <f>_xlfn.XLOOKUP(C717, 'customers'!$A$1:$A$1001, 'customers'!G716:G1716,,0)</f>
        <v>0</v>
      </c>
      <c r="I717" s="3" t="str">
        <f>_xlfn.XLOOKUP(D717, products!$A$1:$A$49, products!$B$1:$B$49, , 0)</f>
        <v>Exc</v>
      </c>
      <c r="J717" s="3" t="str">
        <f>_xlfn.XLOOKUP(D717, products!$A$1:$A$49, products!$C$1:$C$49,,0)</f>
        <v>L</v>
      </c>
      <c r="K717" s="6">
        <f>_xlfn.XLOOKUP(D717, products!$A$1:$A$49, products!$D$1:$D$49,,0)</f>
        <v>1</v>
      </c>
      <c r="L717" s="7">
        <f>_xlfn.XLOOKUP(D717, products!$A$1:$A$49, products!$E$1:$E$49,,0)</f>
        <v>14.85</v>
      </c>
      <c r="M717" s="7">
        <f t="shared" si="33"/>
        <v>89.1</v>
      </c>
      <c r="N717" s="3" t="str">
        <f t="shared" si="34"/>
        <v>Excelsa</v>
      </c>
      <c r="O717" s="3" t="str">
        <f t="shared" si="35"/>
        <v>Lite</v>
      </c>
    </row>
    <row r="718" spans="1:15" x14ac:dyDescent="0.3">
      <c r="A718" s="2" t="s">
        <v>4533</v>
      </c>
      <c r="B718" s="5">
        <v>44612</v>
      </c>
      <c r="C718" s="2" t="s">
        <v>4434</v>
      </c>
      <c r="D718" s="3" t="s">
        <v>6179</v>
      </c>
      <c r="E718" s="2">
        <v>3</v>
      </c>
      <c r="F718" s="2" t="str">
        <f>_xlfn.XLOOKUP(C718, 'customers'!$A$1:$A$1001, 'customers'!$B$1:$B$1001, ,0)</f>
        <v>Jimmy Dymoke</v>
      </c>
      <c r="G718" s="2" t="str">
        <f>IF(_xlfn.XLOOKUP(C718, 'customers'!$A$1:$A$1001, 'customers'!$C$1:$C$1001, , 0)=0, "", _xlfn.XLOOKUP(C718, 'customers'!$A$1:$A$1001, 'customers'!$C$1:$C$1001, , 0))</f>
        <v>jdymokeje@prnewswire.com</v>
      </c>
      <c r="H718" s="2">
        <f>_xlfn.XLOOKUP(C718, 'customers'!$A$1:$A$1001, 'customers'!G717:G1717,,0)</f>
        <v>0</v>
      </c>
      <c r="I718" s="3" t="str">
        <f>_xlfn.XLOOKUP(D718, products!$A$1:$A$49, products!$B$1:$B$49, , 0)</f>
        <v>Rob</v>
      </c>
      <c r="J718" s="3" t="str">
        <f>_xlfn.XLOOKUP(D718, products!$A$1:$A$49, products!$C$1:$C$49,,0)</f>
        <v>L</v>
      </c>
      <c r="K718" s="6">
        <f>_xlfn.XLOOKUP(D718, products!$A$1:$A$49, products!$D$1:$D$49,,0)</f>
        <v>1</v>
      </c>
      <c r="L718" s="7">
        <f>_xlfn.XLOOKUP(D718, products!$A$1:$A$49, products!$E$1:$E$49,,0)</f>
        <v>11.95</v>
      </c>
      <c r="M718" s="7">
        <f t="shared" si="33"/>
        <v>35.849999999999994</v>
      </c>
      <c r="N718" s="3" t="str">
        <f t="shared" si="34"/>
        <v>Robusta</v>
      </c>
      <c r="O718" s="3" t="str">
        <f t="shared" si="35"/>
        <v>Lite</v>
      </c>
    </row>
    <row r="719" spans="1:15" x14ac:dyDescent="0.3">
      <c r="A719" s="2" t="s">
        <v>4539</v>
      </c>
      <c r="B719" s="5">
        <v>43649</v>
      </c>
      <c r="C719" s="2" t="s">
        <v>4540</v>
      </c>
      <c r="D719" s="3" t="s">
        <v>6168</v>
      </c>
      <c r="E719" s="2">
        <v>3</v>
      </c>
      <c r="F719" s="2" t="str">
        <f>_xlfn.XLOOKUP(C719, 'customers'!$A$1:$A$1001, 'customers'!$B$1:$B$1001, ,0)</f>
        <v>Willabella Harvison</v>
      </c>
      <c r="G719" s="2" t="str">
        <f>IF(_xlfn.XLOOKUP(C719, 'customers'!$A$1:$A$1001, 'customers'!$C$1:$C$1001, , 0)=0, "", _xlfn.XLOOKUP(C719, 'customers'!$A$1:$A$1001, 'customers'!$C$1:$C$1001, , 0))</f>
        <v>wharvisonjx@gizmodo.com</v>
      </c>
      <c r="H719" s="2">
        <f>_xlfn.XLOOKUP(C719, 'customers'!$A$1:$A$1001, 'customers'!G718:G1718,,0)</f>
        <v>0</v>
      </c>
      <c r="I719" s="3" t="str">
        <f>_xlfn.XLOOKUP(D719, products!$A$1:$A$49, products!$B$1:$B$49, , 0)</f>
        <v>Ara</v>
      </c>
      <c r="J719" s="3" t="str">
        <f>_xlfn.XLOOKUP(D719, products!$A$1:$A$49, products!$C$1:$C$49,,0)</f>
        <v>D</v>
      </c>
      <c r="K719" s="6">
        <f>_xlfn.XLOOKUP(D719, products!$A$1:$A$49, products!$D$1:$D$49,,0)</f>
        <v>2.5</v>
      </c>
      <c r="L719" s="7">
        <f>_xlfn.XLOOKUP(D719, products!$A$1:$A$49, products!$E$1:$E$49,,0)</f>
        <v>22.884999999999998</v>
      </c>
      <c r="M719" s="7">
        <f t="shared" si="33"/>
        <v>68.655000000000001</v>
      </c>
      <c r="N719" s="3" t="str">
        <f t="shared" si="34"/>
        <v>Arabica</v>
      </c>
      <c r="O719" s="3" t="str">
        <f t="shared" si="35"/>
        <v>Dark</v>
      </c>
    </row>
    <row r="720" spans="1:15" x14ac:dyDescent="0.3">
      <c r="A720" s="2" t="s">
        <v>4545</v>
      </c>
      <c r="B720" s="5">
        <v>44348</v>
      </c>
      <c r="C720" s="2" t="s">
        <v>4546</v>
      </c>
      <c r="D720" s="3" t="s">
        <v>6143</v>
      </c>
      <c r="E720" s="2">
        <v>3</v>
      </c>
      <c r="F720" s="2" t="str">
        <f>_xlfn.XLOOKUP(C720, 'customers'!$A$1:$A$1001, 'customers'!$B$1:$B$1001, ,0)</f>
        <v>Darice Heaford</v>
      </c>
      <c r="G720" s="2" t="str">
        <f>IF(_xlfn.XLOOKUP(C720, 'customers'!$A$1:$A$1001, 'customers'!$C$1:$C$1001, , 0)=0, "", _xlfn.XLOOKUP(C720, 'customers'!$A$1:$A$1001, 'customers'!$C$1:$C$1001, , 0))</f>
        <v>dheafordjy@twitpic.com</v>
      </c>
      <c r="H720" s="2">
        <f>_xlfn.XLOOKUP(C720, 'customers'!$A$1:$A$1001, 'customers'!G719:G1719,,0)</f>
        <v>0</v>
      </c>
      <c r="I720" s="3" t="str">
        <f>_xlfn.XLOOKUP(D720, products!$A$1:$A$49, products!$B$1:$B$49, , 0)</f>
        <v>Lib</v>
      </c>
      <c r="J720" s="3" t="str">
        <f>_xlfn.XLOOKUP(D720, products!$A$1:$A$49, products!$C$1:$C$49,,0)</f>
        <v>D</v>
      </c>
      <c r="K720" s="6">
        <f>_xlfn.XLOOKUP(D720, products!$A$1:$A$49, products!$D$1:$D$49,,0)</f>
        <v>1</v>
      </c>
      <c r="L720" s="7">
        <f>_xlfn.XLOOKUP(D720, products!$A$1:$A$49, products!$E$1:$E$49,,0)</f>
        <v>12.95</v>
      </c>
      <c r="M720" s="7">
        <f t="shared" si="33"/>
        <v>38.849999999999994</v>
      </c>
      <c r="N720" s="3" t="str">
        <f t="shared" si="34"/>
        <v>Liberica</v>
      </c>
      <c r="O720" s="3" t="str">
        <f t="shared" si="35"/>
        <v>Dark</v>
      </c>
    </row>
    <row r="721" spans="1:15" x14ac:dyDescent="0.3">
      <c r="A721" s="2" t="s">
        <v>4551</v>
      </c>
      <c r="B721" s="5">
        <v>44150</v>
      </c>
      <c r="C721" s="2" t="s">
        <v>4552</v>
      </c>
      <c r="D721" s="3" t="s">
        <v>6170</v>
      </c>
      <c r="E721" s="2">
        <v>5</v>
      </c>
      <c r="F721" s="2" t="str">
        <f>_xlfn.XLOOKUP(C721, 'customers'!$A$1:$A$1001, 'customers'!$B$1:$B$1001, ,0)</f>
        <v>Granger Fantham</v>
      </c>
      <c r="G721" s="2" t="str">
        <f>IF(_xlfn.XLOOKUP(C721, 'customers'!$A$1:$A$1001, 'customers'!$C$1:$C$1001, , 0)=0, "", _xlfn.XLOOKUP(C721, 'customers'!$A$1:$A$1001, 'customers'!$C$1:$C$1001, , 0))</f>
        <v>gfanthamjz@hexun.com</v>
      </c>
      <c r="H721" s="2">
        <f>_xlfn.XLOOKUP(C721, 'customers'!$A$1:$A$1001, 'customers'!G720:G1720,,0)</f>
        <v>0</v>
      </c>
      <c r="I721" s="3" t="str">
        <f>_xlfn.XLOOKUP(D721, products!$A$1:$A$49, products!$B$1:$B$49, , 0)</f>
        <v>Lib</v>
      </c>
      <c r="J721" s="3" t="str">
        <f>_xlfn.XLOOKUP(D721, products!$A$1:$A$49, products!$C$1:$C$49,,0)</f>
        <v>L</v>
      </c>
      <c r="K721" s="6">
        <f>_xlfn.XLOOKUP(D721, products!$A$1:$A$49, products!$D$1:$D$49,,0)</f>
        <v>1</v>
      </c>
      <c r="L721" s="7">
        <f>_xlfn.XLOOKUP(D721, products!$A$1:$A$49, products!$E$1:$E$49,,0)</f>
        <v>15.85</v>
      </c>
      <c r="M721" s="7">
        <f t="shared" si="33"/>
        <v>79.25</v>
      </c>
      <c r="N721" s="3" t="str">
        <f t="shared" si="34"/>
        <v>Liberica</v>
      </c>
      <c r="O721" s="3" t="str">
        <f t="shared" si="35"/>
        <v>Lite</v>
      </c>
    </row>
    <row r="722" spans="1:15" x14ac:dyDescent="0.3">
      <c r="A722" s="2" t="s">
        <v>4557</v>
      </c>
      <c r="B722" s="5">
        <v>44215</v>
      </c>
      <c r="C722" s="2" t="s">
        <v>4558</v>
      </c>
      <c r="D722" s="3" t="s">
        <v>6144</v>
      </c>
      <c r="E722" s="2">
        <v>5</v>
      </c>
      <c r="F722" s="2" t="str">
        <f>_xlfn.XLOOKUP(C722, 'customers'!$A$1:$A$1001, 'customers'!$B$1:$B$1001, ,0)</f>
        <v>Reynolds Crookshanks</v>
      </c>
      <c r="G722" s="2" t="str">
        <f>IF(_xlfn.XLOOKUP(C722, 'customers'!$A$1:$A$1001, 'customers'!$C$1:$C$1001, , 0)=0, "", _xlfn.XLOOKUP(C722, 'customers'!$A$1:$A$1001, 'customers'!$C$1:$C$1001, , 0))</f>
        <v>rcrookshanksk0@unc.edu</v>
      </c>
      <c r="H722" s="2">
        <f>_xlfn.XLOOKUP(C722, 'customers'!$A$1:$A$1001, 'customers'!G721:G1721,,0)</f>
        <v>0</v>
      </c>
      <c r="I722" s="3" t="str">
        <f>_xlfn.XLOOKUP(D722, products!$A$1:$A$49, products!$B$1:$B$49, , 0)</f>
        <v>Exc</v>
      </c>
      <c r="J722" s="3" t="str">
        <f>_xlfn.XLOOKUP(D722, products!$A$1:$A$49, products!$C$1:$C$49,,0)</f>
        <v>D</v>
      </c>
      <c r="K722" s="6">
        <f>_xlfn.XLOOKUP(D722, products!$A$1:$A$49, products!$D$1:$D$49,,0)</f>
        <v>0.5</v>
      </c>
      <c r="L722" s="7">
        <f>_xlfn.XLOOKUP(D722, products!$A$1:$A$49, products!$E$1:$E$49,,0)</f>
        <v>7.29</v>
      </c>
      <c r="M722" s="7">
        <f t="shared" si="33"/>
        <v>36.450000000000003</v>
      </c>
      <c r="N722" s="3" t="str">
        <f t="shared" si="34"/>
        <v>Excelsa</v>
      </c>
      <c r="O722" s="3" t="str">
        <f t="shared" si="35"/>
        <v>Dark</v>
      </c>
    </row>
    <row r="723" spans="1:15" x14ac:dyDescent="0.3">
      <c r="A723" s="2" t="s">
        <v>4563</v>
      </c>
      <c r="B723" s="5">
        <v>44479</v>
      </c>
      <c r="C723" s="2" t="s">
        <v>4564</v>
      </c>
      <c r="D723" s="3" t="s">
        <v>6174</v>
      </c>
      <c r="E723" s="2">
        <v>3</v>
      </c>
      <c r="F723" s="2" t="str">
        <f>_xlfn.XLOOKUP(C723, 'customers'!$A$1:$A$1001, 'customers'!$B$1:$B$1001, ,0)</f>
        <v>Niels Leake</v>
      </c>
      <c r="G723" s="2" t="str">
        <f>IF(_xlfn.XLOOKUP(C723, 'customers'!$A$1:$A$1001, 'customers'!$C$1:$C$1001, , 0)=0, "", _xlfn.XLOOKUP(C723, 'customers'!$A$1:$A$1001, 'customers'!$C$1:$C$1001, , 0))</f>
        <v>nleakek1@cmu.edu</v>
      </c>
      <c r="H723" s="2">
        <f>_xlfn.XLOOKUP(C723, 'customers'!$A$1:$A$1001, 'customers'!G722:G1722,,0)</f>
        <v>0</v>
      </c>
      <c r="I723" s="3" t="str">
        <f>_xlfn.XLOOKUP(D723, products!$A$1:$A$49, products!$B$1:$B$49, , 0)</f>
        <v>Rob</v>
      </c>
      <c r="J723" s="3" t="str">
        <f>_xlfn.XLOOKUP(D723, products!$A$1:$A$49, products!$C$1:$C$49,,0)</f>
        <v>M</v>
      </c>
      <c r="K723" s="6">
        <f>_xlfn.XLOOKUP(D723, products!$A$1:$A$49, products!$D$1:$D$49,,0)</f>
        <v>0.2</v>
      </c>
      <c r="L723" s="7">
        <f>_xlfn.XLOOKUP(D723, products!$A$1:$A$49, products!$E$1:$E$49,,0)</f>
        <v>2.9849999999999999</v>
      </c>
      <c r="M723" s="7">
        <f t="shared" si="33"/>
        <v>8.9550000000000001</v>
      </c>
      <c r="N723" s="3" t="str">
        <f t="shared" si="34"/>
        <v>Robusta</v>
      </c>
      <c r="O723" s="3" t="str">
        <f t="shared" si="35"/>
        <v>Medium</v>
      </c>
    </row>
    <row r="724" spans="1:15" x14ac:dyDescent="0.3">
      <c r="A724" s="2" t="s">
        <v>4569</v>
      </c>
      <c r="B724" s="5">
        <v>44620</v>
      </c>
      <c r="C724" s="2" t="s">
        <v>4570</v>
      </c>
      <c r="D724" s="3" t="s">
        <v>6183</v>
      </c>
      <c r="E724" s="2">
        <v>2</v>
      </c>
      <c r="F724" s="2" t="str">
        <f>_xlfn.XLOOKUP(C724, 'customers'!$A$1:$A$1001, 'customers'!$B$1:$B$1001, ,0)</f>
        <v>Hetti Measures</v>
      </c>
      <c r="G724" s="2" t="str">
        <f>IF(_xlfn.XLOOKUP(C724, 'customers'!$A$1:$A$1001, 'customers'!$C$1:$C$1001, , 0)=0, "", _xlfn.XLOOKUP(C724, 'customers'!$A$1:$A$1001, 'customers'!$C$1:$C$1001, , 0))</f>
        <v/>
      </c>
      <c r="H724" s="2">
        <f>_xlfn.XLOOKUP(C724, 'customers'!$A$1:$A$1001, 'customers'!G723:G1723,,0)</f>
        <v>0</v>
      </c>
      <c r="I724" s="3" t="str">
        <f>_xlfn.XLOOKUP(D724, products!$A$1:$A$49, products!$B$1:$B$49, , 0)</f>
        <v>Exc</v>
      </c>
      <c r="J724" s="3" t="str">
        <f>_xlfn.XLOOKUP(D724, products!$A$1:$A$49, products!$C$1:$C$49,,0)</f>
        <v>D</v>
      </c>
      <c r="K724" s="6">
        <f>_xlfn.XLOOKUP(D724, products!$A$1:$A$49, products!$D$1:$D$49,,0)</f>
        <v>1</v>
      </c>
      <c r="L724" s="7">
        <f>_xlfn.XLOOKUP(D724, products!$A$1:$A$49, products!$E$1:$E$49,,0)</f>
        <v>12.15</v>
      </c>
      <c r="M724" s="7">
        <f t="shared" si="33"/>
        <v>24.3</v>
      </c>
      <c r="N724" s="3" t="str">
        <f t="shared" si="34"/>
        <v>Excelsa</v>
      </c>
      <c r="O724" s="3" t="str">
        <f t="shared" si="35"/>
        <v>Dark</v>
      </c>
    </row>
    <row r="725" spans="1:15" x14ac:dyDescent="0.3">
      <c r="A725" s="2" t="s">
        <v>4574</v>
      </c>
      <c r="B725" s="5">
        <v>44470</v>
      </c>
      <c r="C725" s="2" t="s">
        <v>4575</v>
      </c>
      <c r="D725" s="3" t="s">
        <v>6166</v>
      </c>
      <c r="E725" s="2">
        <v>2</v>
      </c>
      <c r="F725" s="2" t="str">
        <f>_xlfn.XLOOKUP(C725, 'customers'!$A$1:$A$1001, 'customers'!$B$1:$B$1001, ,0)</f>
        <v>Gay Eilhersen</v>
      </c>
      <c r="G725" s="2" t="str">
        <f>IF(_xlfn.XLOOKUP(C725, 'customers'!$A$1:$A$1001, 'customers'!$C$1:$C$1001, , 0)=0, "", _xlfn.XLOOKUP(C725, 'customers'!$A$1:$A$1001, 'customers'!$C$1:$C$1001, , 0))</f>
        <v>geilhersenk3@networksolutions.com</v>
      </c>
      <c r="H725" s="2">
        <f>_xlfn.XLOOKUP(C725, 'customers'!$A$1:$A$1001, 'customers'!G724:G1724,,0)</f>
        <v>0</v>
      </c>
      <c r="I725" s="3" t="str">
        <f>_xlfn.XLOOKUP(D725, products!$A$1:$A$49, products!$B$1:$B$49, , 0)</f>
        <v>Exc</v>
      </c>
      <c r="J725" s="3" t="str">
        <f>_xlfn.XLOOKUP(D725, products!$A$1:$A$49, products!$C$1:$C$49,,0)</f>
        <v>M</v>
      </c>
      <c r="K725" s="6">
        <f>_xlfn.XLOOKUP(D725, products!$A$1:$A$49, products!$D$1:$D$49,,0)</f>
        <v>2.5</v>
      </c>
      <c r="L725" s="7">
        <f>_xlfn.XLOOKUP(D725, products!$A$1:$A$49, products!$E$1:$E$49,,0)</f>
        <v>31.624999999999996</v>
      </c>
      <c r="M725" s="7">
        <f t="shared" si="33"/>
        <v>63.249999999999993</v>
      </c>
      <c r="N725" s="3" t="str">
        <f t="shared" si="34"/>
        <v>Excelsa</v>
      </c>
      <c r="O725" s="3" t="str">
        <f t="shared" si="35"/>
        <v>Medium</v>
      </c>
    </row>
    <row r="726" spans="1:15" x14ac:dyDescent="0.3">
      <c r="A726" s="2" t="s">
        <v>4580</v>
      </c>
      <c r="B726" s="5">
        <v>44076</v>
      </c>
      <c r="C726" s="2" t="s">
        <v>4581</v>
      </c>
      <c r="D726" s="3" t="s">
        <v>6152</v>
      </c>
      <c r="E726" s="2">
        <v>2</v>
      </c>
      <c r="F726" s="2" t="str">
        <f>_xlfn.XLOOKUP(C726, 'customers'!$A$1:$A$1001, 'customers'!$B$1:$B$1001, ,0)</f>
        <v>Nico Hubert</v>
      </c>
      <c r="G726" s="2" t="str">
        <f>IF(_xlfn.XLOOKUP(C726, 'customers'!$A$1:$A$1001, 'customers'!$C$1:$C$1001, , 0)=0, "", _xlfn.XLOOKUP(C726, 'customers'!$A$1:$A$1001, 'customers'!$C$1:$C$1001, , 0))</f>
        <v/>
      </c>
      <c r="H726" s="2">
        <f>_xlfn.XLOOKUP(C726, 'customers'!$A$1:$A$1001, 'customers'!G725:G1725,,0)</f>
        <v>0</v>
      </c>
      <c r="I726" s="3" t="str">
        <f>_xlfn.XLOOKUP(D726, products!$A$1:$A$49, products!$B$1:$B$49, , 0)</f>
        <v>Ara</v>
      </c>
      <c r="J726" s="3" t="str">
        <f>_xlfn.XLOOKUP(D726, products!$A$1:$A$49, products!$C$1:$C$49,,0)</f>
        <v>M</v>
      </c>
      <c r="K726" s="6">
        <f>_xlfn.XLOOKUP(D726, products!$A$1:$A$49, products!$D$1:$D$49,,0)</f>
        <v>0.2</v>
      </c>
      <c r="L726" s="7">
        <f>_xlfn.XLOOKUP(D726, products!$A$1:$A$49, products!$E$1:$E$49,,0)</f>
        <v>3.375</v>
      </c>
      <c r="M726" s="7">
        <f t="shared" si="33"/>
        <v>6.75</v>
      </c>
      <c r="N726" s="3" t="str">
        <f t="shared" si="34"/>
        <v>Arabica</v>
      </c>
      <c r="O726" s="3" t="str">
        <f t="shared" si="35"/>
        <v>Medium</v>
      </c>
    </row>
    <row r="727" spans="1:15" x14ac:dyDescent="0.3">
      <c r="A727" s="2" t="s">
        <v>4585</v>
      </c>
      <c r="B727" s="5">
        <v>44043</v>
      </c>
      <c r="C727" s="2" t="s">
        <v>4586</v>
      </c>
      <c r="D727" s="3" t="s">
        <v>6167</v>
      </c>
      <c r="E727" s="2">
        <v>6</v>
      </c>
      <c r="F727" s="2" t="str">
        <f>_xlfn.XLOOKUP(C727, 'customers'!$A$1:$A$1001, 'customers'!$B$1:$B$1001, ,0)</f>
        <v>Cristina Aleixo</v>
      </c>
      <c r="G727" s="2" t="str">
        <f>IF(_xlfn.XLOOKUP(C727, 'customers'!$A$1:$A$1001, 'customers'!$C$1:$C$1001, , 0)=0, "", _xlfn.XLOOKUP(C727, 'customers'!$A$1:$A$1001, 'customers'!$C$1:$C$1001, , 0))</f>
        <v>caleixok5@globo.com</v>
      </c>
      <c r="H727" s="2">
        <f>_xlfn.XLOOKUP(C727, 'customers'!$A$1:$A$1001, 'customers'!G726:G1726,,0)</f>
        <v>0</v>
      </c>
      <c r="I727" s="3" t="str">
        <f>_xlfn.XLOOKUP(D727, products!$A$1:$A$49, products!$B$1:$B$49, , 0)</f>
        <v>Ara</v>
      </c>
      <c r="J727" s="3" t="str">
        <f>_xlfn.XLOOKUP(D727, products!$A$1:$A$49, products!$C$1:$C$49,,0)</f>
        <v>L</v>
      </c>
      <c r="K727" s="6">
        <f>_xlfn.XLOOKUP(D727, products!$A$1:$A$49, products!$D$1:$D$49,,0)</f>
        <v>0.2</v>
      </c>
      <c r="L727" s="7">
        <f>_xlfn.XLOOKUP(D727, products!$A$1:$A$49, products!$E$1:$E$49,,0)</f>
        <v>3.8849999999999998</v>
      </c>
      <c r="M727" s="7">
        <f t="shared" si="33"/>
        <v>23.31</v>
      </c>
      <c r="N727" s="3" t="str">
        <f t="shared" si="34"/>
        <v>Arabica</v>
      </c>
      <c r="O727" s="3" t="str">
        <f t="shared" si="35"/>
        <v>Lite</v>
      </c>
    </row>
    <row r="728" spans="1:15" x14ac:dyDescent="0.3">
      <c r="A728" s="2" t="s">
        <v>4591</v>
      </c>
      <c r="B728" s="5">
        <v>44571</v>
      </c>
      <c r="C728" s="2" t="s">
        <v>4592</v>
      </c>
      <c r="D728" s="3" t="s">
        <v>6164</v>
      </c>
      <c r="E728" s="2">
        <v>4</v>
      </c>
      <c r="F728" s="2" t="str">
        <f>_xlfn.XLOOKUP(C728, 'customers'!$A$1:$A$1001, 'customers'!$B$1:$B$1001, ,0)</f>
        <v>Derrek Allpress</v>
      </c>
      <c r="G728" s="2" t="str">
        <f>IF(_xlfn.XLOOKUP(C728, 'customers'!$A$1:$A$1001, 'customers'!$C$1:$C$1001, , 0)=0, "", _xlfn.XLOOKUP(C728, 'customers'!$A$1:$A$1001, 'customers'!$C$1:$C$1001, , 0))</f>
        <v/>
      </c>
      <c r="H728" s="2">
        <f>_xlfn.XLOOKUP(C728, 'customers'!$A$1:$A$1001, 'customers'!G727:G1727,,0)</f>
        <v>0</v>
      </c>
      <c r="I728" s="3" t="str">
        <f>_xlfn.XLOOKUP(D728, products!$A$1:$A$49, products!$B$1:$B$49, , 0)</f>
        <v>Lib</v>
      </c>
      <c r="J728" s="3" t="str">
        <f>_xlfn.XLOOKUP(D728, products!$A$1:$A$49, products!$C$1:$C$49,,0)</f>
        <v>L</v>
      </c>
      <c r="K728" s="6">
        <f>_xlfn.XLOOKUP(D728, products!$A$1:$A$49, products!$D$1:$D$49,,0)</f>
        <v>2.5</v>
      </c>
      <c r="L728" s="7">
        <f>_xlfn.XLOOKUP(D728, products!$A$1:$A$49, products!$E$1:$E$49,,0)</f>
        <v>36.454999999999998</v>
      </c>
      <c r="M728" s="7">
        <f t="shared" si="33"/>
        <v>145.82</v>
      </c>
      <c r="N728" s="3" t="str">
        <f t="shared" si="34"/>
        <v>Liberica</v>
      </c>
      <c r="O728" s="3" t="str">
        <f t="shared" si="35"/>
        <v>Lite</v>
      </c>
    </row>
    <row r="729" spans="1:15" x14ac:dyDescent="0.3">
      <c r="A729" s="2" t="s">
        <v>4596</v>
      </c>
      <c r="B729" s="5">
        <v>44264</v>
      </c>
      <c r="C729" s="2" t="s">
        <v>4597</v>
      </c>
      <c r="D729" s="3" t="s">
        <v>6146</v>
      </c>
      <c r="E729" s="2">
        <v>5</v>
      </c>
      <c r="F729" s="2" t="str">
        <f>_xlfn.XLOOKUP(C729, 'customers'!$A$1:$A$1001, 'customers'!$B$1:$B$1001, ,0)</f>
        <v>Rikki Tomkowicz</v>
      </c>
      <c r="G729" s="2" t="str">
        <f>IF(_xlfn.XLOOKUP(C729, 'customers'!$A$1:$A$1001, 'customers'!$C$1:$C$1001, , 0)=0, "", _xlfn.XLOOKUP(C729, 'customers'!$A$1:$A$1001, 'customers'!$C$1:$C$1001, , 0))</f>
        <v>rtomkowiczk7@bravesites.com</v>
      </c>
      <c r="H729" s="2">
        <f>_xlfn.XLOOKUP(C729, 'customers'!$A$1:$A$1001, 'customers'!G728:G1728,,0)</f>
        <v>0</v>
      </c>
      <c r="I729" s="3" t="str">
        <f>_xlfn.XLOOKUP(D729, products!$A$1:$A$49, products!$B$1:$B$49, , 0)</f>
        <v>Rob</v>
      </c>
      <c r="J729" s="3" t="str">
        <f>_xlfn.XLOOKUP(D729, products!$A$1:$A$49, products!$C$1:$C$49,,0)</f>
        <v>M</v>
      </c>
      <c r="K729" s="6">
        <f>_xlfn.XLOOKUP(D729, products!$A$1:$A$49, products!$D$1:$D$49,,0)</f>
        <v>0.5</v>
      </c>
      <c r="L729" s="7">
        <f>_xlfn.XLOOKUP(D729, products!$A$1:$A$49, products!$E$1:$E$49,,0)</f>
        <v>5.97</v>
      </c>
      <c r="M729" s="7">
        <f t="shared" si="33"/>
        <v>29.849999999999998</v>
      </c>
      <c r="N729" s="3" t="str">
        <f t="shared" si="34"/>
        <v>Robusta</v>
      </c>
      <c r="O729" s="3" t="str">
        <f t="shared" si="35"/>
        <v>Medium</v>
      </c>
    </row>
    <row r="730" spans="1:15" x14ac:dyDescent="0.3">
      <c r="A730" s="2" t="s">
        <v>4602</v>
      </c>
      <c r="B730" s="5">
        <v>44155</v>
      </c>
      <c r="C730" s="2" t="s">
        <v>4603</v>
      </c>
      <c r="D730" s="3" t="s">
        <v>6144</v>
      </c>
      <c r="E730" s="2">
        <v>3</v>
      </c>
      <c r="F730" s="2" t="str">
        <f>_xlfn.XLOOKUP(C730, 'customers'!$A$1:$A$1001, 'customers'!$B$1:$B$1001, ,0)</f>
        <v>Rochette Huscroft</v>
      </c>
      <c r="G730" s="2" t="str">
        <f>IF(_xlfn.XLOOKUP(C730, 'customers'!$A$1:$A$1001, 'customers'!$C$1:$C$1001, , 0)=0, "", _xlfn.XLOOKUP(C730, 'customers'!$A$1:$A$1001, 'customers'!$C$1:$C$1001, , 0))</f>
        <v>rhuscroftk8@jimdo.com</v>
      </c>
      <c r="H730" s="2">
        <f>_xlfn.XLOOKUP(C730, 'customers'!$A$1:$A$1001, 'customers'!G729:G1729,,0)</f>
        <v>0</v>
      </c>
      <c r="I730" s="3" t="str">
        <f>_xlfn.XLOOKUP(D730, products!$A$1:$A$49, products!$B$1:$B$49, , 0)</f>
        <v>Exc</v>
      </c>
      <c r="J730" s="3" t="str">
        <f>_xlfn.XLOOKUP(D730, products!$A$1:$A$49, products!$C$1:$C$49,,0)</f>
        <v>D</v>
      </c>
      <c r="K730" s="6">
        <f>_xlfn.XLOOKUP(D730, products!$A$1:$A$49, products!$D$1:$D$49,,0)</f>
        <v>0.5</v>
      </c>
      <c r="L730" s="7">
        <f>_xlfn.XLOOKUP(D730, products!$A$1:$A$49, products!$E$1:$E$49,,0)</f>
        <v>7.29</v>
      </c>
      <c r="M730" s="7">
        <f t="shared" si="33"/>
        <v>21.87</v>
      </c>
      <c r="N730" s="3" t="str">
        <f t="shared" si="34"/>
        <v>Excelsa</v>
      </c>
      <c r="O730" s="3" t="str">
        <f t="shared" si="35"/>
        <v>Dark</v>
      </c>
    </row>
    <row r="731" spans="1:15" x14ac:dyDescent="0.3">
      <c r="A731" s="2" t="s">
        <v>4608</v>
      </c>
      <c r="B731" s="5">
        <v>44634</v>
      </c>
      <c r="C731" s="2" t="s">
        <v>4609</v>
      </c>
      <c r="D731" s="3" t="s">
        <v>6159</v>
      </c>
      <c r="E731" s="2">
        <v>1</v>
      </c>
      <c r="F731" s="2" t="str">
        <f>_xlfn.XLOOKUP(C731, 'customers'!$A$1:$A$1001, 'customers'!$B$1:$B$1001, ,0)</f>
        <v>Selle Scurrer</v>
      </c>
      <c r="G731" s="2" t="str">
        <f>IF(_xlfn.XLOOKUP(C731, 'customers'!$A$1:$A$1001, 'customers'!$C$1:$C$1001, , 0)=0, "", _xlfn.XLOOKUP(C731, 'customers'!$A$1:$A$1001, 'customers'!$C$1:$C$1001, , 0))</f>
        <v>sscurrerk9@flavors.me</v>
      </c>
      <c r="H731" s="2">
        <f>_xlfn.XLOOKUP(C731, 'customers'!$A$1:$A$1001, 'customers'!G730:G1730,,0)</f>
        <v>0</v>
      </c>
      <c r="I731" s="3" t="str">
        <f>_xlfn.XLOOKUP(D731, products!$A$1:$A$49, products!$B$1:$B$49, , 0)</f>
        <v>Lib</v>
      </c>
      <c r="J731" s="3" t="str">
        <f>_xlfn.XLOOKUP(D731, products!$A$1:$A$49, products!$C$1:$C$49,,0)</f>
        <v>M</v>
      </c>
      <c r="K731" s="6">
        <f>_xlfn.XLOOKUP(D731, products!$A$1:$A$49, products!$D$1:$D$49,,0)</f>
        <v>0.2</v>
      </c>
      <c r="L731" s="7">
        <f>_xlfn.XLOOKUP(D731, products!$A$1:$A$49, products!$E$1:$E$49,,0)</f>
        <v>4.3650000000000002</v>
      </c>
      <c r="M731" s="7">
        <f t="shared" si="33"/>
        <v>4.3650000000000002</v>
      </c>
      <c r="N731" s="3" t="str">
        <f t="shared" si="34"/>
        <v>Liberica</v>
      </c>
      <c r="O731" s="3" t="str">
        <f t="shared" si="35"/>
        <v>Medium</v>
      </c>
    </row>
    <row r="732" spans="1:15" x14ac:dyDescent="0.3">
      <c r="A732" s="2" t="s">
        <v>4614</v>
      </c>
      <c r="B732" s="5">
        <v>43475</v>
      </c>
      <c r="C732" s="2" t="s">
        <v>4615</v>
      </c>
      <c r="D732" s="3" t="s">
        <v>6164</v>
      </c>
      <c r="E732" s="2">
        <v>1</v>
      </c>
      <c r="F732" s="2" t="str">
        <f>_xlfn.XLOOKUP(C732, 'customers'!$A$1:$A$1001, 'customers'!$B$1:$B$1001, ,0)</f>
        <v>Andie Rudram</v>
      </c>
      <c r="G732" s="2" t="str">
        <f>IF(_xlfn.XLOOKUP(C732, 'customers'!$A$1:$A$1001, 'customers'!$C$1:$C$1001, , 0)=0, "", _xlfn.XLOOKUP(C732, 'customers'!$A$1:$A$1001, 'customers'!$C$1:$C$1001, , 0))</f>
        <v>arudramka@prnewswire.com</v>
      </c>
      <c r="H732" s="2">
        <f>_xlfn.XLOOKUP(C732, 'customers'!$A$1:$A$1001, 'customers'!G731:G1731,,0)</f>
        <v>0</v>
      </c>
      <c r="I732" s="3" t="str">
        <f>_xlfn.XLOOKUP(D732, products!$A$1:$A$49, products!$B$1:$B$49, , 0)</f>
        <v>Lib</v>
      </c>
      <c r="J732" s="3" t="str">
        <f>_xlfn.XLOOKUP(D732, products!$A$1:$A$49, products!$C$1:$C$49,,0)</f>
        <v>L</v>
      </c>
      <c r="K732" s="6">
        <f>_xlfn.XLOOKUP(D732, products!$A$1:$A$49, products!$D$1:$D$49,,0)</f>
        <v>2.5</v>
      </c>
      <c r="L732" s="7">
        <f>_xlfn.XLOOKUP(D732, products!$A$1:$A$49, products!$E$1:$E$49,,0)</f>
        <v>36.454999999999998</v>
      </c>
      <c r="M732" s="7">
        <f t="shared" si="33"/>
        <v>36.454999999999998</v>
      </c>
      <c r="N732" s="3" t="str">
        <f t="shared" si="34"/>
        <v>Liberica</v>
      </c>
      <c r="O732" s="3" t="str">
        <f t="shared" si="35"/>
        <v>Lite</v>
      </c>
    </row>
    <row r="733" spans="1:15" x14ac:dyDescent="0.3">
      <c r="A733" s="2" t="s">
        <v>4620</v>
      </c>
      <c r="B733" s="5">
        <v>44222</v>
      </c>
      <c r="C733" s="2" t="s">
        <v>4621</v>
      </c>
      <c r="D733" s="3" t="s">
        <v>6150</v>
      </c>
      <c r="E733" s="2">
        <v>4</v>
      </c>
      <c r="F733" s="2" t="str">
        <f>_xlfn.XLOOKUP(C733, 'customers'!$A$1:$A$1001, 'customers'!$B$1:$B$1001, ,0)</f>
        <v>Leta Clarricoates</v>
      </c>
      <c r="G733" s="2" t="str">
        <f>IF(_xlfn.XLOOKUP(C733, 'customers'!$A$1:$A$1001, 'customers'!$C$1:$C$1001, , 0)=0, "", _xlfn.XLOOKUP(C733, 'customers'!$A$1:$A$1001, 'customers'!$C$1:$C$1001, , 0))</f>
        <v/>
      </c>
      <c r="H733" s="2">
        <f>_xlfn.XLOOKUP(C733, 'customers'!$A$1:$A$1001, 'customers'!G732:G1732,,0)</f>
        <v>0</v>
      </c>
      <c r="I733" s="3" t="str">
        <f>_xlfn.XLOOKUP(D733, products!$A$1:$A$49, products!$B$1:$B$49, , 0)</f>
        <v>Lib</v>
      </c>
      <c r="J733" s="3" t="str">
        <f>_xlfn.XLOOKUP(D733, products!$A$1:$A$49, products!$C$1:$C$49,,0)</f>
        <v>D</v>
      </c>
      <c r="K733" s="6">
        <f>_xlfn.XLOOKUP(D733, products!$A$1:$A$49, products!$D$1:$D$49,,0)</f>
        <v>0.2</v>
      </c>
      <c r="L733" s="7">
        <f>_xlfn.XLOOKUP(D733, products!$A$1:$A$49, products!$E$1:$E$49,,0)</f>
        <v>3.8849999999999998</v>
      </c>
      <c r="M733" s="7">
        <f t="shared" si="33"/>
        <v>15.54</v>
      </c>
      <c r="N733" s="3" t="str">
        <f t="shared" si="34"/>
        <v>Liberica</v>
      </c>
      <c r="O733" s="3" t="str">
        <f t="shared" si="35"/>
        <v>Dark</v>
      </c>
    </row>
    <row r="734" spans="1:15" x14ac:dyDescent="0.3">
      <c r="A734" s="2" t="s">
        <v>4625</v>
      </c>
      <c r="B734" s="5">
        <v>44312</v>
      </c>
      <c r="C734" s="2" t="s">
        <v>4626</v>
      </c>
      <c r="D734" s="3" t="s">
        <v>6184</v>
      </c>
      <c r="E734" s="2">
        <v>2</v>
      </c>
      <c r="F734" s="2" t="str">
        <f>_xlfn.XLOOKUP(C734, 'customers'!$A$1:$A$1001, 'customers'!$B$1:$B$1001, ,0)</f>
        <v>Jacquelyn Maha</v>
      </c>
      <c r="G734" s="2" t="str">
        <f>IF(_xlfn.XLOOKUP(C734, 'customers'!$A$1:$A$1001, 'customers'!$C$1:$C$1001, , 0)=0, "", _xlfn.XLOOKUP(C734, 'customers'!$A$1:$A$1001, 'customers'!$C$1:$C$1001, , 0))</f>
        <v>jmahakc@cyberchimps.com</v>
      </c>
      <c r="H734" s="2">
        <f>_xlfn.XLOOKUP(C734, 'customers'!$A$1:$A$1001, 'customers'!G733:G1733,,0)</f>
        <v>0</v>
      </c>
      <c r="I734" s="3" t="str">
        <f>_xlfn.XLOOKUP(D734, products!$A$1:$A$49, products!$B$1:$B$49, , 0)</f>
        <v>Exc</v>
      </c>
      <c r="J734" s="3" t="str">
        <f>_xlfn.XLOOKUP(D734, products!$A$1:$A$49, products!$C$1:$C$49,,0)</f>
        <v>L</v>
      </c>
      <c r="K734" s="6">
        <f>_xlfn.XLOOKUP(D734, products!$A$1:$A$49, products!$D$1:$D$49,,0)</f>
        <v>0.2</v>
      </c>
      <c r="L734" s="7">
        <f>_xlfn.XLOOKUP(D734, products!$A$1:$A$49, products!$E$1:$E$49,,0)</f>
        <v>4.4550000000000001</v>
      </c>
      <c r="M734" s="7">
        <f t="shared" si="33"/>
        <v>8.91</v>
      </c>
      <c r="N734" s="3" t="str">
        <f t="shared" si="34"/>
        <v>Excelsa</v>
      </c>
      <c r="O734" s="3" t="str">
        <f t="shared" si="35"/>
        <v>Lite</v>
      </c>
    </row>
    <row r="735" spans="1:15" x14ac:dyDescent="0.3">
      <c r="A735" s="2" t="s">
        <v>4631</v>
      </c>
      <c r="B735" s="5">
        <v>44565</v>
      </c>
      <c r="C735" s="2" t="s">
        <v>4632</v>
      </c>
      <c r="D735" s="3" t="s">
        <v>6181</v>
      </c>
      <c r="E735" s="2">
        <v>3</v>
      </c>
      <c r="F735" s="2" t="str">
        <f>_xlfn.XLOOKUP(C735, 'customers'!$A$1:$A$1001, 'customers'!$B$1:$B$1001, ,0)</f>
        <v>Glory Clemon</v>
      </c>
      <c r="G735" s="2" t="str">
        <f>IF(_xlfn.XLOOKUP(C735, 'customers'!$A$1:$A$1001, 'customers'!$C$1:$C$1001, , 0)=0, "", _xlfn.XLOOKUP(C735, 'customers'!$A$1:$A$1001, 'customers'!$C$1:$C$1001, , 0))</f>
        <v>gclemonkd@networksolutions.com</v>
      </c>
      <c r="H735" s="2">
        <f>_xlfn.XLOOKUP(C735, 'customers'!$A$1:$A$1001, 'customers'!G734:G1734,,0)</f>
        <v>0</v>
      </c>
      <c r="I735" s="3" t="str">
        <f>_xlfn.XLOOKUP(D735, products!$A$1:$A$49, products!$B$1:$B$49, , 0)</f>
        <v>Lib</v>
      </c>
      <c r="J735" s="3" t="str">
        <f>_xlfn.XLOOKUP(D735, products!$A$1:$A$49, products!$C$1:$C$49,,0)</f>
        <v>M</v>
      </c>
      <c r="K735" s="6">
        <f>_xlfn.XLOOKUP(D735, products!$A$1:$A$49, products!$D$1:$D$49,,0)</f>
        <v>2.5</v>
      </c>
      <c r="L735" s="7">
        <f>_xlfn.XLOOKUP(D735, products!$A$1:$A$49, products!$E$1:$E$49,,0)</f>
        <v>33.464999999999996</v>
      </c>
      <c r="M735" s="7">
        <f t="shared" si="33"/>
        <v>100.39499999999998</v>
      </c>
      <c r="N735" s="3" t="str">
        <f t="shared" si="34"/>
        <v>Liberica</v>
      </c>
      <c r="O735" s="3" t="str">
        <f t="shared" si="35"/>
        <v>Medium</v>
      </c>
    </row>
    <row r="736" spans="1:15" x14ac:dyDescent="0.3">
      <c r="A736" s="2" t="s">
        <v>4637</v>
      </c>
      <c r="B736" s="5">
        <v>43697</v>
      </c>
      <c r="C736" s="2" t="s">
        <v>4638</v>
      </c>
      <c r="D736" s="3" t="s">
        <v>6163</v>
      </c>
      <c r="E736" s="2">
        <v>5</v>
      </c>
      <c r="F736" s="2" t="str">
        <f>_xlfn.XLOOKUP(C736, 'customers'!$A$1:$A$1001, 'customers'!$B$1:$B$1001, ,0)</f>
        <v>Alica Kift</v>
      </c>
      <c r="G736" s="2" t="str">
        <f>IF(_xlfn.XLOOKUP(C736, 'customers'!$A$1:$A$1001, 'customers'!$C$1:$C$1001, , 0)=0, "", _xlfn.XLOOKUP(C736, 'customers'!$A$1:$A$1001, 'customers'!$C$1:$C$1001, , 0))</f>
        <v/>
      </c>
      <c r="H736" s="2">
        <f>_xlfn.XLOOKUP(C736, 'customers'!$A$1:$A$1001, 'customers'!G735:G1735,,0)</f>
        <v>0</v>
      </c>
      <c r="I736" s="3" t="str">
        <f>_xlfn.XLOOKUP(D736, products!$A$1:$A$49, products!$B$1:$B$49, , 0)</f>
        <v>Rob</v>
      </c>
      <c r="J736" s="3" t="str">
        <f>_xlfn.XLOOKUP(D736, products!$A$1:$A$49, products!$C$1:$C$49,,0)</f>
        <v>D</v>
      </c>
      <c r="K736" s="6">
        <f>_xlfn.XLOOKUP(D736, products!$A$1:$A$49, products!$D$1:$D$49,,0)</f>
        <v>0.2</v>
      </c>
      <c r="L736" s="7">
        <f>_xlfn.XLOOKUP(D736, products!$A$1:$A$49, products!$E$1:$E$49,,0)</f>
        <v>2.6849999999999996</v>
      </c>
      <c r="M736" s="7">
        <f t="shared" si="33"/>
        <v>13.424999999999997</v>
      </c>
      <c r="N736" s="3" t="str">
        <f t="shared" si="34"/>
        <v>Robusta</v>
      </c>
      <c r="O736" s="3" t="str">
        <f t="shared" si="35"/>
        <v>Dark</v>
      </c>
    </row>
    <row r="737" spans="1:15" x14ac:dyDescent="0.3">
      <c r="A737" s="2" t="s">
        <v>4642</v>
      </c>
      <c r="B737" s="5">
        <v>44757</v>
      </c>
      <c r="C737" s="2" t="s">
        <v>4643</v>
      </c>
      <c r="D737" s="3" t="s">
        <v>6153</v>
      </c>
      <c r="E737" s="2">
        <v>6</v>
      </c>
      <c r="F737" s="2" t="str">
        <f>_xlfn.XLOOKUP(C737, 'customers'!$A$1:$A$1001, 'customers'!$B$1:$B$1001, ,0)</f>
        <v>Babb Pollins</v>
      </c>
      <c r="G737" s="2" t="str">
        <f>IF(_xlfn.XLOOKUP(C737, 'customers'!$A$1:$A$1001, 'customers'!$C$1:$C$1001, , 0)=0, "", _xlfn.XLOOKUP(C737, 'customers'!$A$1:$A$1001, 'customers'!$C$1:$C$1001, , 0))</f>
        <v>bpollinskf@shinystat.com</v>
      </c>
      <c r="H737" s="2">
        <f>_xlfn.XLOOKUP(C737, 'customers'!$A$1:$A$1001, 'customers'!G736:G1736,,0)</f>
        <v>0</v>
      </c>
      <c r="I737" s="3" t="str">
        <f>_xlfn.XLOOKUP(D737, products!$A$1:$A$49, products!$B$1:$B$49, , 0)</f>
        <v>Exc</v>
      </c>
      <c r="J737" s="3" t="str">
        <f>_xlfn.XLOOKUP(D737, products!$A$1:$A$49, products!$C$1:$C$49,,0)</f>
        <v>D</v>
      </c>
      <c r="K737" s="6">
        <f>_xlfn.XLOOKUP(D737, products!$A$1:$A$49, products!$D$1:$D$49,,0)</f>
        <v>0.2</v>
      </c>
      <c r="L737" s="7">
        <f>_xlfn.XLOOKUP(D737, products!$A$1:$A$49, products!$E$1:$E$49,,0)</f>
        <v>3.645</v>
      </c>
      <c r="M737" s="7">
        <f t="shared" si="33"/>
        <v>21.87</v>
      </c>
      <c r="N737" s="3" t="str">
        <f t="shared" si="34"/>
        <v>Excelsa</v>
      </c>
      <c r="O737" s="3" t="str">
        <f t="shared" si="35"/>
        <v>Dark</v>
      </c>
    </row>
    <row r="738" spans="1:15" x14ac:dyDescent="0.3">
      <c r="A738" s="2" t="s">
        <v>4647</v>
      </c>
      <c r="B738" s="5">
        <v>43508</v>
      </c>
      <c r="C738" s="2" t="s">
        <v>4648</v>
      </c>
      <c r="D738" s="3" t="s">
        <v>6143</v>
      </c>
      <c r="E738" s="2">
        <v>2</v>
      </c>
      <c r="F738" s="2" t="str">
        <f>_xlfn.XLOOKUP(C738, 'customers'!$A$1:$A$1001, 'customers'!$B$1:$B$1001, ,0)</f>
        <v>Jarret Toye</v>
      </c>
      <c r="G738" s="2" t="str">
        <f>IF(_xlfn.XLOOKUP(C738, 'customers'!$A$1:$A$1001, 'customers'!$C$1:$C$1001, , 0)=0, "", _xlfn.XLOOKUP(C738, 'customers'!$A$1:$A$1001, 'customers'!$C$1:$C$1001, , 0))</f>
        <v>jtoyekg@pinterest.com</v>
      </c>
      <c r="H738" s="2">
        <f>_xlfn.XLOOKUP(C738, 'customers'!$A$1:$A$1001, 'customers'!G737:G1737,,0)</f>
        <v>0</v>
      </c>
      <c r="I738" s="3" t="str">
        <f>_xlfn.XLOOKUP(D738, products!$A$1:$A$49, products!$B$1:$B$49, , 0)</f>
        <v>Lib</v>
      </c>
      <c r="J738" s="3" t="str">
        <f>_xlfn.XLOOKUP(D738, products!$A$1:$A$49, products!$C$1:$C$49,,0)</f>
        <v>D</v>
      </c>
      <c r="K738" s="6">
        <f>_xlfn.XLOOKUP(D738, products!$A$1:$A$49, products!$D$1:$D$49,,0)</f>
        <v>1</v>
      </c>
      <c r="L738" s="7">
        <f>_xlfn.XLOOKUP(D738, products!$A$1:$A$49, products!$E$1:$E$49,,0)</f>
        <v>12.95</v>
      </c>
      <c r="M738" s="7">
        <f t="shared" si="33"/>
        <v>25.9</v>
      </c>
      <c r="N738" s="3" t="str">
        <f t="shared" si="34"/>
        <v>Liberica</v>
      </c>
      <c r="O738" s="3" t="str">
        <f t="shared" si="35"/>
        <v>Dark</v>
      </c>
    </row>
    <row r="739" spans="1:15" x14ac:dyDescent="0.3">
      <c r="A739" s="2" t="s">
        <v>4653</v>
      </c>
      <c r="B739" s="5">
        <v>44447</v>
      </c>
      <c r="C739" s="2" t="s">
        <v>4654</v>
      </c>
      <c r="D739" s="3" t="s">
        <v>6155</v>
      </c>
      <c r="E739" s="2">
        <v>5</v>
      </c>
      <c r="F739" s="2" t="str">
        <f>_xlfn.XLOOKUP(C739, 'customers'!$A$1:$A$1001, 'customers'!$B$1:$B$1001, ,0)</f>
        <v>Carlie Linskill</v>
      </c>
      <c r="G739" s="2" t="str">
        <f>IF(_xlfn.XLOOKUP(C739, 'customers'!$A$1:$A$1001, 'customers'!$C$1:$C$1001, , 0)=0, "", _xlfn.XLOOKUP(C739, 'customers'!$A$1:$A$1001, 'customers'!$C$1:$C$1001, , 0))</f>
        <v>clinskillkh@sphinn.com</v>
      </c>
      <c r="H739" s="2">
        <f>_xlfn.XLOOKUP(C739, 'customers'!$A$1:$A$1001, 'customers'!G738:G1738,,0)</f>
        <v>0</v>
      </c>
      <c r="I739" s="3" t="str">
        <f>_xlfn.XLOOKUP(D739, products!$A$1:$A$49, products!$B$1:$B$49, , 0)</f>
        <v>Ara</v>
      </c>
      <c r="J739" s="3" t="str">
        <f>_xlfn.XLOOKUP(D739, products!$A$1:$A$49, products!$C$1:$C$49,,0)</f>
        <v>M</v>
      </c>
      <c r="K739" s="6">
        <f>_xlfn.XLOOKUP(D739, products!$A$1:$A$49, products!$D$1:$D$49,,0)</f>
        <v>1</v>
      </c>
      <c r="L739" s="7">
        <f>_xlfn.XLOOKUP(D739, products!$A$1:$A$49, products!$E$1:$E$49,,0)</f>
        <v>11.25</v>
      </c>
      <c r="M739" s="7">
        <f t="shared" si="33"/>
        <v>56.25</v>
      </c>
      <c r="N739" s="3" t="str">
        <f t="shared" si="34"/>
        <v>Arabica</v>
      </c>
      <c r="O739" s="3" t="str">
        <f t="shared" si="35"/>
        <v>Medium</v>
      </c>
    </row>
    <row r="740" spans="1:15" x14ac:dyDescent="0.3">
      <c r="A740" s="2" t="s">
        <v>4659</v>
      </c>
      <c r="B740" s="5">
        <v>43812</v>
      </c>
      <c r="C740" s="2" t="s">
        <v>4660</v>
      </c>
      <c r="D740" s="3" t="s">
        <v>6178</v>
      </c>
      <c r="E740" s="2">
        <v>3</v>
      </c>
      <c r="F740" s="2" t="str">
        <f>_xlfn.XLOOKUP(C740, 'customers'!$A$1:$A$1001, 'customers'!$B$1:$B$1001, ,0)</f>
        <v>Natal Vigrass</v>
      </c>
      <c r="G740" s="2" t="str">
        <f>IF(_xlfn.XLOOKUP(C740, 'customers'!$A$1:$A$1001, 'customers'!$C$1:$C$1001, , 0)=0, "", _xlfn.XLOOKUP(C740, 'customers'!$A$1:$A$1001, 'customers'!$C$1:$C$1001, , 0))</f>
        <v>nvigrasski@ezinearticles.com</v>
      </c>
      <c r="H740" s="2">
        <f>_xlfn.XLOOKUP(C740, 'customers'!$A$1:$A$1001, 'customers'!G739:G1739,,0)</f>
        <v>0</v>
      </c>
      <c r="I740" s="3" t="str">
        <f>_xlfn.XLOOKUP(D740, products!$A$1:$A$49, products!$B$1:$B$49, , 0)</f>
        <v>Rob</v>
      </c>
      <c r="J740" s="3" t="str">
        <f>_xlfn.XLOOKUP(D740, products!$A$1:$A$49, products!$C$1:$C$49,,0)</f>
        <v>L</v>
      </c>
      <c r="K740" s="6">
        <f>_xlfn.XLOOKUP(D740, products!$A$1:$A$49, products!$D$1:$D$49,,0)</f>
        <v>0.2</v>
      </c>
      <c r="L740" s="7">
        <f>_xlfn.XLOOKUP(D740, products!$A$1:$A$49, products!$E$1:$E$49,,0)</f>
        <v>3.5849999999999995</v>
      </c>
      <c r="M740" s="7">
        <f t="shared" si="33"/>
        <v>10.754999999999999</v>
      </c>
      <c r="N740" s="3" t="str">
        <f t="shared" si="34"/>
        <v>Robusta</v>
      </c>
      <c r="O740" s="3" t="str">
        <f t="shared" si="35"/>
        <v>Lite</v>
      </c>
    </row>
    <row r="741" spans="1:15" x14ac:dyDescent="0.3">
      <c r="A741" s="2" t="s">
        <v>4665</v>
      </c>
      <c r="B741" s="5">
        <v>44433</v>
      </c>
      <c r="C741" s="2" t="s">
        <v>4434</v>
      </c>
      <c r="D741" s="3" t="s">
        <v>6153</v>
      </c>
      <c r="E741" s="2">
        <v>5</v>
      </c>
      <c r="F741" s="2" t="str">
        <f>_xlfn.XLOOKUP(C741, 'customers'!$A$1:$A$1001, 'customers'!$B$1:$B$1001, ,0)</f>
        <v>Jimmy Dymoke</v>
      </c>
      <c r="G741" s="2" t="str">
        <f>IF(_xlfn.XLOOKUP(C741, 'customers'!$A$1:$A$1001, 'customers'!$C$1:$C$1001, , 0)=0, "", _xlfn.XLOOKUP(C741, 'customers'!$A$1:$A$1001, 'customers'!$C$1:$C$1001, , 0))</f>
        <v>jdymokeje@prnewswire.com</v>
      </c>
      <c r="H741" s="2">
        <f>_xlfn.XLOOKUP(C741, 'customers'!$A$1:$A$1001, 'customers'!G740:G1740,,0)</f>
        <v>0</v>
      </c>
      <c r="I741" s="3" t="str">
        <f>_xlfn.XLOOKUP(D741, products!$A$1:$A$49, products!$B$1:$B$49, , 0)</f>
        <v>Exc</v>
      </c>
      <c r="J741" s="3" t="str">
        <f>_xlfn.XLOOKUP(D741, products!$A$1:$A$49, products!$C$1:$C$49,,0)</f>
        <v>D</v>
      </c>
      <c r="K741" s="6">
        <f>_xlfn.XLOOKUP(D741, products!$A$1:$A$49, products!$D$1:$D$49,,0)</f>
        <v>0.2</v>
      </c>
      <c r="L741" s="7">
        <f>_xlfn.XLOOKUP(D741, products!$A$1:$A$49, products!$E$1:$E$49,,0)</f>
        <v>3.645</v>
      </c>
      <c r="M741" s="7">
        <f t="shared" si="33"/>
        <v>18.225000000000001</v>
      </c>
      <c r="N741" s="3" t="str">
        <f t="shared" si="34"/>
        <v>Excelsa</v>
      </c>
      <c r="O741" s="3" t="str">
        <f t="shared" si="35"/>
        <v>Dark</v>
      </c>
    </row>
    <row r="742" spans="1:15" x14ac:dyDescent="0.3">
      <c r="A742" s="2" t="s">
        <v>4670</v>
      </c>
      <c r="B742" s="5">
        <v>44643</v>
      </c>
      <c r="C742" s="2" t="s">
        <v>4671</v>
      </c>
      <c r="D742" s="3" t="s">
        <v>6173</v>
      </c>
      <c r="E742" s="2">
        <v>4</v>
      </c>
      <c r="F742" s="2" t="str">
        <f>_xlfn.XLOOKUP(C742, 'customers'!$A$1:$A$1001, 'customers'!$B$1:$B$1001, ,0)</f>
        <v>Kandace Cragell</v>
      </c>
      <c r="G742" s="2" t="str">
        <f>IF(_xlfn.XLOOKUP(C742, 'customers'!$A$1:$A$1001, 'customers'!$C$1:$C$1001, , 0)=0, "", _xlfn.XLOOKUP(C742, 'customers'!$A$1:$A$1001, 'customers'!$C$1:$C$1001, , 0))</f>
        <v>kcragellkk@google.com</v>
      </c>
      <c r="H742" s="2">
        <f>_xlfn.XLOOKUP(C742, 'customers'!$A$1:$A$1001, 'customers'!G741:G1741,,0)</f>
        <v>0</v>
      </c>
      <c r="I742" s="3" t="str">
        <f>_xlfn.XLOOKUP(D742, products!$A$1:$A$49, products!$B$1:$B$49, , 0)</f>
        <v>Rob</v>
      </c>
      <c r="J742" s="3" t="str">
        <f>_xlfn.XLOOKUP(D742, products!$A$1:$A$49, products!$C$1:$C$49,,0)</f>
        <v>L</v>
      </c>
      <c r="K742" s="6">
        <f>_xlfn.XLOOKUP(D742, products!$A$1:$A$49, products!$D$1:$D$49,,0)</f>
        <v>0.5</v>
      </c>
      <c r="L742" s="7">
        <f>_xlfn.XLOOKUP(D742, products!$A$1:$A$49, products!$E$1:$E$49,,0)</f>
        <v>7.169999999999999</v>
      </c>
      <c r="M742" s="7">
        <f t="shared" si="33"/>
        <v>28.679999999999996</v>
      </c>
      <c r="N742" s="3" t="str">
        <f t="shared" si="34"/>
        <v>Robusta</v>
      </c>
      <c r="O742" s="3" t="str">
        <f t="shared" si="35"/>
        <v>Lite</v>
      </c>
    </row>
    <row r="743" spans="1:15" x14ac:dyDescent="0.3">
      <c r="A743" s="2" t="s">
        <v>4676</v>
      </c>
      <c r="B743" s="5">
        <v>43566</v>
      </c>
      <c r="C743" s="2" t="s">
        <v>4677</v>
      </c>
      <c r="D743" s="3" t="s">
        <v>6159</v>
      </c>
      <c r="E743" s="2">
        <v>2</v>
      </c>
      <c r="F743" s="2" t="str">
        <f>_xlfn.XLOOKUP(C743, 'customers'!$A$1:$A$1001, 'customers'!$B$1:$B$1001, ,0)</f>
        <v>Lyon Ibert</v>
      </c>
      <c r="G743" s="2" t="str">
        <f>IF(_xlfn.XLOOKUP(C743, 'customers'!$A$1:$A$1001, 'customers'!$C$1:$C$1001, , 0)=0, "", _xlfn.XLOOKUP(C743, 'customers'!$A$1:$A$1001, 'customers'!$C$1:$C$1001, , 0))</f>
        <v>libertkl@huffingtonpost.com</v>
      </c>
      <c r="H743" s="2">
        <f>_xlfn.XLOOKUP(C743, 'customers'!$A$1:$A$1001, 'customers'!G742:G1742,,0)</f>
        <v>0</v>
      </c>
      <c r="I743" s="3" t="str">
        <f>_xlfn.XLOOKUP(D743, products!$A$1:$A$49, products!$B$1:$B$49, , 0)</f>
        <v>Lib</v>
      </c>
      <c r="J743" s="3" t="str">
        <f>_xlfn.XLOOKUP(D743, products!$A$1:$A$49, products!$C$1:$C$49,,0)</f>
        <v>M</v>
      </c>
      <c r="K743" s="6">
        <f>_xlfn.XLOOKUP(D743, products!$A$1:$A$49, products!$D$1:$D$49,,0)</f>
        <v>0.2</v>
      </c>
      <c r="L743" s="7">
        <f>_xlfn.XLOOKUP(D743, products!$A$1:$A$49, products!$E$1:$E$49,,0)</f>
        <v>4.3650000000000002</v>
      </c>
      <c r="M743" s="7">
        <f t="shared" si="33"/>
        <v>8.73</v>
      </c>
      <c r="N743" s="3" t="str">
        <f t="shared" si="34"/>
        <v>Liberica</v>
      </c>
      <c r="O743" s="3" t="str">
        <f t="shared" si="35"/>
        <v>Medium</v>
      </c>
    </row>
    <row r="744" spans="1:15" x14ac:dyDescent="0.3">
      <c r="A744" s="2" t="s">
        <v>4682</v>
      </c>
      <c r="B744" s="5">
        <v>44133</v>
      </c>
      <c r="C744" s="2" t="s">
        <v>4683</v>
      </c>
      <c r="D744" s="3" t="s">
        <v>6162</v>
      </c>
      <c r="E744" s="2">
        <v>4</v>
      </c>
      <c r="F744" s="2" t="str">
        <f>_xlfn.XLOOKUP(C744, 'customers'!$A$1:$A$1001, 'customers'!$B$1:$B$1001, ,0)</f>
        <v>Reese Lidgey</v>
      </c>
      <c r="G744" s="2" t="str">
        <f>IF(_xlfn.XLOOKUP(C744, 'customers'!$A$1:$A$1001, 'customers'!$C$1:$C$1001, , 0)=0, "", _xlfn.XLOOKUP(C744, 'customers'!$A$1:$A$1001, 'customers'!$C$1:$C$1001, , 0))</f>
        <v>rlidgeykm@vimeo.com</v>
      </c>
      <c r="H744" s="2">
        <f>_xlfn.XLOOKUP(C744, 'customers'!$A$1:$A$1001, 'customers'!G743:G1743,,0)</f>
        <v>0</v>
      </c>
      <c r="I744" s="3" t="str">
        <f>_xlfn.XLOOKUP(D744, products!$A$1:$A$49, products!$B$1:$B$49, , 0)</f>
        <v>Lib</v>
      </c>
      <c r="J744" s="3" t="str">
        <f>_xlfn.XLOOKUP(D744, products!$A$1:$A$49, products!$C$1:$C$49,,0)</f>
        <v>M</v>
      </c>
      <c r="K744" s="6">
        <f>_xlfn.XLOOKUP(D744, products!$A$1:$A$49, products!$D$1:$D$49,,0)</f>
        <v>1</v>
      </c>
      <c r="L744" s="7">
        <f>_xlfn.XLOOKUP(D744, products!$A$1:$A$49, products!$E$1:$E$49,,0)</f>
        <v>14.55</v>
      </c>
      <c r="M744" s="7">
        <f t="shared" si="33"/>
        <v>58.2</v>
      </c>
      <c r="N744" s="3" t="str">
        <f t="shared" si="34"/>
        <v>Liberica</v>
      </c>
      <c r="O744" s="3" t="str">
        <f t="shared" si="35"/>
        <v>Medium</v>
      </c>
    </row>
    <row r="745" spans="1:15" x14ac:dyDescent="0.3">
      <c r="A745" s="2" t="s">
        <v>4688</v>
      </c>
      <c r="B745" s="5">
        <v>44042</v>
      </c>
      <c r="C745" s="2" t="s">
        <v>4689</v>
      </c>
      <c r="D745" s="3" t="s">
        <v>6158</v>
      </c>
      <c r="E745" s="2">
        <v>3</v>
      </c>
      <c r="F745" s="2" t="str">
        <f>_xlfn.XLOOKUP(C745, 'customers'!$A$1:$A$1001, 'customers'!$B$1:$B$1001, ,0)</f>
        <v>Tersina Castagne</v>
      </c>
      <c r="G745" s="2" t="str">
        <f>IF(_xlfn.XLOOKUP(C745, 'customers'!$A$1:$A$1001, 'customers'!$C$1:$C$1001, , 0)=0, "", _xlfn.XLOOKUP(C745, 'customers'!$A$1:$A$1001, 'customers'!$C$1:$C$1001, , 0))</f>
        <v>tcastagnekn@wikia.com</v>
      </c>
      <c r="H745" s="2">
        <f>_xlfn.XLOOKUP(C745, 'customers'!$A$1:$A$1001, 'customers'!G744:G1744,,0)</f>
        <v>0</v>
      </c>
      <c r="I745" s="3" t="str">
        <f>_xlfn.XLOOKUP(D745, products!$A$1:$A$49, products!$B$1:$B$49, , 0)</f>
        <v>Ara</v>
      </c>
      <c r="J745" s="3" t="str">
        <f>_xlfn.XLOOKUP(D745, products!$A$1:$A$49, products!$C$1:$C$49,,0)</f>
        <v>D</v>
      </c>
      <c r="K745" s="6">
        <f>_xlfn.XLOOKUP(D745, products!$A$1:$A$49, products!$D$1:$D$49,,0)</f>
        <v>0.5</v>
      </c>
      <c r="L745" s="7">
        <f>_xlfn.XLOOKUP(D745, products!$A$1:$A$49, products!$E$1:$E$49,,0)</f>
        <v>5.97</v>
      </c>
      <c r="M745" s="7">
        <f t="shared" si="33"/>
        <v>17.91</v>
      </c>
      <c r="N745" s="3" t="str">
        <f t="shared" si="34"/>
        <v>Arabica</v>
      </c>
      <c r="O745" s="3" t="str">
        <f t="shared" si="35"/>
        <v>Dark</v>
      </c>
    </row>
    <row r="746" spans="1:15" x14ac:dyDescent="0.3">
      <c r="A746" s="2" t="s">
        <v>4694</v>
      </c>
      <c r="B746" s="5">
        <v>43539</v>
      </c>
      <c r="C746" s="2" t="s">
        <v>4695</v>
      </c>
      <c r="D746" s="3" t="s">
        <v>6174</v>
      </c>
      <c r="E746" s="2">
        <v>6</v>
      </c>
      <c r="F746" s="2" t="str">
        <f>_xlfn.XLOOKUP(C746, 'customers'!$A$1:$A$1001, 'customers'!$B$1:$B$1001, ,0)</f>
        <v>Samuele Klaaassen</v>
      </c>
      <c r="G746" s="2" t="str">
        <f>IF(_xlfn.XLOOKUP(C746, 'customers'!$A$1:$A$1001, 'customers'!$C$1:$C$1001, , 0)=0, "", _xlfn.XLOOKUP(C746, 'customers'!$A$1:$A$1001, 'customers'!$C$1:$C$1001, , 0))</f>
        <v/>
      </c>
      <c r="H746" s="2">
        <f>_xlfn.XLOOKUP(C746, 'customers'!$A$1:$A$1001, 'customers'!G745:G1745,,0)</f>
        <v>0</v>
      </c>
      <c r="I746" s="3" t="str">
        <f>_xlfn.XLOOKUP(D746, products!$A$1:$A$49, products!$B$1:$B$49, , 0)</f>
        <v>Rob</v>
      </c>
      <c r="J746" s="3" t="str">
        <f>_xlfn.XLOOKUP(D746, products!$A$1:$A$49, products!$C$1:$C$49,,0)</f>
        <v>M</v>
      </c>
      <c r="K746" s="6">
        <f>_xlfn.XLOOKUP(D746, products!$A$1:$A$49, products!$D$1:$D$49,,0)</f>
        <v>0.2</v>
      </c>
      <c r="L746" s="7">
        <f>_xlfn.XLOOKUP(D746, products!$A$1:$A$49, products!$E$1:$E$49,,0)</f>
        <v>2.9849999999999999</v>
      </c>
      <c r="M746" s="7">
        <f t="shared" si="33"/>
        <v>17.91</v>
      </c>
      <c r="N746" s="3" t="str">
        <f t="shared" si="34"/>
        <v>Robusta</v>
      </c>
      <c r="O746" s="3" t="str">
        <f t="shared" si="35"/>
        <v>Medium</v>
      </c>
    </row>
    <row r="747" spans="1:15" x14ac:dyDescent="0.3">
      <c r="A747" s="2" t="s">
        <v>4699</v>
      </c>
      <c r="B747" s="5">
        <v>44557</v>
      </c>
      <c r="C747" s="2" t="s">
        <v>4700</v>
      </c>
      <c r="D747" s="3" t="s">
        <v>6144</v>
      </c>
      <c r="E747" s="2">
        <v>2</v>
      </c>
      <c r="F747" s="2" t="str">
        <f>_xlfn.XLOOKUP(C747, 'customers'!$A$1:$A$1001, 'customers'!$B$1:$B$1001, ,0)</f>
        <v>Jordana Halden</v>
      </c>
      <c r="G747" s="2" t="str">
        <f>IF(_xlfn.XLOOKUP(C747, 'customers'!$A$1:$A$1001, 'customers'!$C$1:$C$1001, , 0)=0, "", _xlfn.XLOOKUP(C747, 'customers'!$A$1:$A$1001, 'customers'!$C$1:$C$1001, , 0))</f>
        <v>jhaldenkp@comcast.net</v>
      </c>
      <c r="H747" s="2">
        <f>_xlfn.XLOOKUP(C747, 'customers'!$A$1:$A$1001, 'customers'!G746:G1746,,0)</f>
        <v>0</v>
      </c>
      <c r="I747" s="3" t="str">
        <f>_xlfn.XLOOKUP(D747, products!$A$1:$A$49, products!$B$1:$B$49, , 0)</f>
        <v>Exc</v>
      </c>
      <c r="J747" s="3" t="str">
        <f>_xlfn.XLOOKUP(D747, products!$A$1:$A$49, products!$C$1:$C$49,,0)</f>
        <v>D</v>
      </c>
      <c r="K747" s="6">
        <f>_xlfn.XLOOKUP(D747, products!$A$1:$A$49, products!$D$1:$D$49,,0)</f>
        <v>0.5</v>
      </c>
      <c r="L747" s="7">
        <f>_xlfn.XLOOKUP(D747, products!$A$1:$A$49, products!$E$1:$E$49,,0)</f>
        <v>7.29</v>
      </c>
      <c r="M747" s="7">
        <f t="shared" si="33"/>
        <v>14.58</v>
      </c>
      <c r="N747" s="3" t="str">
        <f t="shared" si="34"/>
        <v>Excelsa</v>
      </c>
      <c r="O747" s="3" t="str">
        <f t="shared" si="35"/>
        <v>Dark</v>
      </c>
    </row>
    <row r="748" spans="1:15" x14ac:dyDescent="0.3">
      <c r="A748" s="2" t="s">
        <v>4705</v>
      </c>
      <c r="B748" s="5">
        <v>43741</v>
      </c>
      <c r="C748" s="2" t="s">
        <v>4706</v>
      </c>
      <c r="D748" s="3" t="s">
        <v>6155</v>
      </c>
      <c r="E748" s="2">
        <v>3</v>
      </c>
      <c r="F748" s="2" t="str">
        <f>_xlfn.XLOOKUP(C748, 'customers'!$A$1:$A$1001, 'customers'!$B$1:$B$1001, ,0)</f>
        <v>Hussein Olliff</v>
      </c>
      <c r="G748" s="2" t="str">
        <f>IF(_xlfn.XLOOKUP(C748, 'customers'!$A$1:$A$1001, 'customers'!$C$1:$C$1001, , 0)=0, "", _xlfn.XLOOKUP(C748, 'customers'!$A$1:$A$1001, 'customers'!$C$1:$C$1001, , 0))</f>
        <v>holliffkq@sciencedirect.com</v>
      </c>
      <c r="H748" s="2">
        <f>_xlfn.XLOOKUP(C748, 'customers'!$A$1:$A$1001, 'customers'!G747:G1747,,0)</f>
        <v>0</v>
      </c>
      <c r="I748" s="3" t="str">
        <f>_xlfn.XLOOKUP(D748, products!$A$1:$A$49, products!$B$1:$B$49, , 0)</f>
        <v>Ara</v>
      </c>
      <c r="J748" s="3" t="str">
        <f>_xlfn.XLOOKUP(D748, products!$A$1:$A$49, products!$C$1:$C$49,,0)</f>
        <v>M</v>
      </c>
      <c r="K748" s="6">
        <f>_xlfn.XLOOKUP(D748, products!$A$1:$A$49, products!$D$1:$D$49,,0)</f>
        <v>1</v>
      </c>
      <c r="L748" s="7">
        <f>_xlfn.XLOOKUP(D748, products!$A$1:$A$49, products!$E$1:$E$49,,0)</f>
        <v>11.25</v>
      </c>
      <c r="M748" s="7">
        <f t="shared" si="33"/>
        <v>33.75</v>
      </c>
      <c r="N748" s="3" t="str">
        <f t="shared" si="34"/>
        <v>Arabica</v>
      </c>
      <c r="O748" s="3" t="str">
        <f t="shared" si="35"/>
        <v>Medium</v>
      </c>
    </row>
    <row r="749" spans="1:15" x14ac:dyDescent="0.3">
      <c r="A749" s="2" t="s">
        <v>4711</v>
      </c>
      <c r="B749" s="5">
        <v>43501</v>
      </c>
      <c r="C749" s="2" t="s">
        <v>4712</v>
      </c>
      <c r="D749" s="3" t="s">
        <v>6160</v>
      </c>
      <c r="E749" s="2">
        <v>4</v>
      </c>
      <c r="F749" s="2" t="str">
        <f>_xlfn.XLOOKUP(C749, 'customers'!$A$1:$A$1001, 'customers'!$B$1:$B$1001, ,0)</f>
        <v>Teddi Quadri</v>
      </c>
      <c r="G749" s="2" t="str">
        <f>IF(_xlfn.XLOOKUP(C749, 'customers'!$A$1:$A$1001, 'customers'!$C$1:$C$1001, , 0)=0, "", _xlfn.XLOOKUP(C749, 'customers'!$A$1:$A$1001, 'customers'!$C$1:$C$1001, , 0))</f>
        <v>tquadrikr@opensource.org</v>
      </c>
      <c r="H749" s="2">
        <f>_xlfn.XLOOKUP(C749, 'customers'!$A$1:$A$1001, 'customers'!G748:G1748,,0)</f>
        <v>0</v>
      </c>
      <c r="I749" s="3" t="str">
        <f>_xlfn.XLOOKUP(D749, products!$A$1:$A$49, products!$B$1:$B$49, , 0)</f>
        <v>Lib</v>
      </c>
      <c r="J749" s="3" t="str">
        <f>_xlfn.XLOOKUP(D749, products!$A$1:$A$49, products!$C$1:$C$49,,0)</f>
        <v>M</v>
      </c>
      <c r="K749" s="6">
        <f>_xlfn.XLOOKUP(D749, products!$A$1:$A$49, products!$D$1:$D$49,,0)</f>
        <v>0.5</v>
      </c>
      <c r="L749" s="7">
        <f>_xlfn.XLOOKUP(D749, products!$A$1:$A$49, products!$E$1:$E$49,,0)</f>
        <v>8.73</v>
      </c>
      <c r="M749" s="7">
        <f t="shared" si="33"/>
        <v>34.92</v>
      </c>
      <c r="N749" s="3" t="str">
        <f t="shared" si="34"/>
        <v>Liberica</v>
      </c>
      <c r="O749" s="3" t="str">
        <f t="shared" si="35"/>
        <v>Medium</v>
      </c>
    </row>
    <row r="750" spans="1:15" x14ac:dyDescent="0.3">
      <c r="A750" s="2" t="s">
        <v>4717</v>
      </c>
      <c r="B750" s="5">
        <v>44074</v>
      </c>
      <c r="C750" s="2" t="s">
        <v>4718</v>
      </c>
      <c r="D750" s="3" t="s">
        <v>6144</v>
      </c>
      <c r="E750" s="2">
        <v>2</v>
      </c>
      <c r="F750" s="2" t="str">
        <f>_xlfn.XLOOKUP(C750, 'customers'!$A$1:$A$1001, 'customers'!$B$1:$B$1001, ,0)</f>
        <v>Felita Eshmade</v>
      </c>
      <c r="G750" s="2" t="str">
        <f>IF(_xlfn.XLOOKUP(C750, 'customers'!$A$1:$A$1001, 'customers'!$C$1:$C$1001, , 0)=0, "", _xlfn.XLOOKUP(C750, 'customers'!$A$1:$A$1001, 'customers'!$C$1:$C$1001, , 0))</f>
        <v>feshmadeks@umn.edu</v>
      </c>
      <c r="H750" s="2">
        <f>_xlfn.XLOOKUP(C750, 'customers'!$A$1:$A$1001, 'customers'!G749:G1749,,0)</f>
        <v>0</v>
      </c>
      <c r="I750" s="3" t="str">
        <f>_xlfn.XLOOKUP(D750, products!$A$1:$A$49, products!$B$1:$B$49, , 0)</f>
        <v>Exc</v>
      </c>
      <c r="J750" s="3" t="str">
        <f>_xlfn.XLOOKUP(D750, products!$A$1:$A$49, products!$C$1:$C$49,,0)</f>
        <v>D</v>
      </c>
      <c r="K750" s="6">
        <f>_xlfn.XLOOKUP(D750, products!$A$1:$A$49, products!$D$1:$D$49,,0)</f>
        <v>0.5</v>
      </c>
      <c r="L750" s="7">
        <f>_xlfn.XLOOKUP(D750, products!$A$1:$A$49, products!$E$1:$E$49,,0)</f>
        <v>7.29</v>
      </c>
      <c r="M750" s="7">
        <f t="shared" si="33"/>
        <v>14.58</v>
      </c>
      <c r="N750" s="3" t="str">
        <f t="shared" si="34"/>
        <v>Excelsa</v>
      </c>
      <c r="O750" s="3" t="str">
        <f t="shared" si="35"/>
        <v>Dark</v>
      </c>
    </row>
    <row r="751" spans="1:15" x14ac:dyDescent="0.3">
      <c r="A751" s="2" t="s">
        <v>4723</v>
      </c>
      <c r="B751" s="5">
        <v>44209</v>
      </c>
      <c r="C751" s="2" t="s">
        <v>4724</v>
      </c>
      <c r="D751" s="3" t="s">
        <v>6163</v>
      </c>
      <c r="E751" s="2">
        <v>2</v>
      </c>
      <c r="F751" s="2" t="str">
        <f>_xlfn.XLOOKUP(C751, 'customers'!$A$1:$A$1001, 'customers'!$B$1:$B$1001, ,0)</f>
        <v>Melodie OIlier</v>
      </c>
      <c r="G751" s="2" t="str">
        <f>IF(_xlfn.XLOOKUP(C751, 'customers'!$A$1:$A$1001, 'customers'!$C$1:$C$1001, , 0)=0, "", _xlfn.XLOOKUP(C751, 'customers'!$A$1:$A$1001, 'customers'!$C$1:$C$1001, , 0))</f>
        <v>moilierkt@paginegialle.it</v>
      </c>
      <c r="H751" s="2">
        <f>_xlfn.XLOOKUP(C751, 'customers'!$A$1:$A$1001, 'customers'!G750:G1750,,0)</f>
        <v>0</v>
      </c>
      <c r="I751" s="3" t="str">
        <f>_xlfn.XLOOKUP(D751, products!$A$1:$A$49, products!$B$1:$B$49, , 0)</f>
        <v>Rob</v>
      </c>
      <c r="J751" s="3" t="str">
        <f>_xlfn.XLOOKUP(D751, products!$A$1:$A$49, products!$C$1:$C$49,,0)</f>
        <v>D</v>
      </c>
      <c r="K751" s="6">
        <f>_xlfn.XLOOKUP(D751, products!$A$1:$A$49, products!$D$1:$D$49,,0)</f>
        <v>0.2</v>
      </c>
      <c r="L751" s="7">
        <f>_xlfn.XLOOKUP(D751, products!$A$1:$A$49, products!$E$1:$E$49,,0)</f>
        <v>2.6849999999999996</v>
      </c>
      <c r="M751" s="7">
        <f t="shared" si="33"/>
        <v>5.3699999999999992</v>
      </c>
      <c r="N751" s="3" t="str">
        <f t="shared" si="34"/>
        <v>Robusta</v>
      </c>
      <c r="O751" s="3" t="str">
        <f t="shared" si="35"/>
        <v>Dark</v>
      </c>
    </row>
    <row r="752" spans="1:15" x14ac:dyDescent="0.3">
      <c r="A752" s="2" t="s">
        <v>4730</v>
      </c>
      <c r="B752" s="5">
        <v>44277</v>
      </c>
      <c r="C752" s="2" t="s">
        <v>4731</v>
      </c>
      <c r="D752" s="3" t="s">
        <v>6146</v>
      </c>
      <c r="E752" s="2">
        <v>1</v>
      </c>
      <c r="F752" s="2" t="str">
        <f>_xlfn.XLOOKUP(C752, 'customers'!$A$1:$A$1001, 'customers'!$B$1:$B$1001, ,0)</f>
        <v>Hazel Iacopini</v>
      </c>
      <c r="G752" s="2" t="str">
        <f>IF(_xlfn.XLOOKUP(C752, 'customers'!$A$1:$A$1001, 'customers'!$C$1:$C$1001, , 0)=0, "", _xlfn.XLOOKUP(C752, 'customers'!$A$1:$A$1001, 'customers'!$C$1:$C$1001, , 0))</f>
        <v/>
      </c>
      <c r="H752" s="2">
        <f>_xlfn.XLOOKUP(C752, 'customers'!$A$1:$A$1001, 'customers'!G751:G1751,,0)</f>
        <v>0</v>
      </c>
      <c r="I752" s="3" t="str">
        <f>_xlfn.XLOOKUP(D752, products!$A$1:$A$49, products!$B$1:$B$49, , 0)</f>
        <v>Rob</v>
      </c>
      <c r="J752" s="3" t="str">
        <f>_xlfn.XLOOKUP(D752, products!$A$1:$A$49, products!$C$1:$C$49,,0)</f>
        <v>M</v>
      </c>
      <c r="K752" s="6">
        <f>_xlfn.XLOOKUP(D752, products!$A$1:$A$49, products!$D$1:$D$49,,0)</f>
        <v>0.5</v>
      </c>
      <c r="L752" s="7">
        <f>_xlfn.XLOOKUP(D752, products!$A$1:$A$49, products!$E$1:$E$49,,0)</f>
        <v>5.97</v>
      </c>
      <c r="M752" s="7">
        <f t="shared" si="33"/>
        <v>5.97</v>
      </c>
      <c r="N752" s="3" t="str">
        <f t="shared" si="34"/>
        <v>Robusta</v>
      </c>
      <c r="O752" s="3" t="str">
        <f t="shared" si="35"/>
        <v>Medium</v>
      </c>
    </row>
    <row r="753" spans="1:15" x14ac:dyDescent="0.3">
      <c r="A753" s="2" t="s">
        <v>4735</v>
      </c>
      <c r="B753" s="5">
        <v>43847</v>
      </c>
      <c r="C753" s="2" t="s">
        <v>4736</v>
      </c>
      <c r="D753" s="3" t="s">
        <v>6161</v>
      </c>
      <c r="E753" s="2">
        <v>2</v>
      </c>
      <c r="F753" s="2" t="str">
        <f>_xlfn.XLOOKUP(C753, 'customers'!$A$1:$A$1001, 'customers'!$B$1:$B$1001, ,0)</f>
        <v>Vinny Shoebotham</v>
      </c>
      <c r="G753" s="2" t="str">
        <f>IF(_xlfn.XLOOKUP(C753, 'customers'!$A$1:$A$1001, 'customers'!$C$1:$C$1001, , 0)=0, "", _xlfn.XLOOKUP(C753, 'customers'!$A$1:$A$1001, 'customers'!$C$1:$C$1001, , 0))</f>
        <v>vshoebothamkv@redcross.org</v>
      </c>
      <c r="H753" s="2">
        <f>_xlfn.XLOOKUP(C753, 'customers'!$A$1:$A$1001, 'customers'!G752:G1752,,0)</f>
        <v>0</v>
      </c>
      <c r="I753" s="3" t="str">
        <f>_xlfn.XLOOKUP(D753, products!$A$1:$A$49, products!$B$1:$B$49, , 0)</f>
        <v>Lib</v>
      </c>
      <c r="J753" s="3" t="str">
        <f>_xlfn.XLOOKUP(D753, products!$A$1:$A$49, products!$C$1:$C$49,,0)</f>
        <v>L</v>
      </c>
      <c r="K753" s="6">
        <f>_xlfn.XLOOKUP(D753, products!$A$1:$A$49, products!$D$1:$D$49,,0)</f>
        <v>0.5</v>
      </c>
      <c r="L753" s="7">
        <f>_xlfn.XLOOKUP(D753, products!$A$1:$A$49, products!$E$1:$E$49,,0)</f>
        <v>9.51</v>
      </c>
      <c r="M753" s="7">
        <f t="shared" si="33"/>
        <v>19.02</v>
      </c>
      <c r="N753" s="3" t="str">
        <f t="shared" si="34"/>
        <v>Liberica</v>
      </c>
      <c r="O753" s="3" t="str">
        <f t="shared" si="35"/>
        <v>Lite</v>
      </c>
    </row>
    <row r="754" spans="1:15" x14ac:dyDescent="0.3">
      <c r="A754" s="2" t="s">
        <v>4741</v>
      </c>
      <c r="B754" s="5">
        <v>43648</v>
      </c>
      <c r="C754" s="2" t="s">
        <v>4742</v>
      </c>
      <c r="D754" s="3" t="s">
        <v>6141</v>
      </c>
      <c r="E754" s="2">
        <v>2</v>
      </c>
      <c r="F754" s="2" t="str">
        <f>_xlfn.XLOOKUP(C754, 'customers'!$A$1:$A$1001, 'customers'!$B$1:$B$1001, ,0)</f>
        <v>Bran Sterke</v>
      </c>
      <c r="G754" s="2" t="str">
        <f>IF(_xlfn.XLOOKUP(C754, 'customers'!$A$1:$A$1001, 'customers'!$C$1:$C$1001, , 0)=0, "", _xlfn.XLOOKUP(C754, 'customers'!$A$1:$A$1001, 'customers'!$C$1:$C$1001, , 0))</f>
        <v>bsterkekw@biblegateway.com</v>
      </c>
      <c r="H754" s="2">
        <f>_xlfn.XLOOKUP(C754, 'customers'!$A$1:$A$1001, 'customers'!G753:G1753,,0)</f>
        <v>0</v>
      </c>
      <c r="I754" s="3" t="str">
        <f>_xlfn.XLOOKUP(D754, products!$A$1:$A$49, products!$B$1:$B$49, , 0)</f>
        <v>Exc</v>
      </c>
      <c r="J754" s="3" t="str">
        <f>_xlfn.XLOOKUP(D754, products!$A$1:$A$49, products!$C$1:$C$49,,0)</f>
        <v>M</v>
      </c>
      <c r="K754" s="6">
        <f>_xlfn.XLOOKUP(D754, products!$A$1:$A$49, products!$D$1:$D$49,,0)</f>
        <v>1</v>
      </c>
      <c r="L754" s="7">
        <f>_xlfn.XLOOKUP(D754, products!$A$1:$A$49, products!$E$1:$E$49,,0)</f>
        <v>13.75</v>
      </c>
      <c r="M754" s="7">
        <f t="shared" si="33"/>
        <v>27.5</v>
      </c>
      <c r="N754" s="3" t="str">
        <f t="shared" si="34"/>
        <v>Excelsa</v>
      </c>
      <c r="O754" s="3" t="str">
        <f t="shared" si="35"/>
        <v>Medium</v>
      </c>
    </row>
    <row r="755" spans="1:15" x14ac:dyDescent="0.3">
      <c r="A755" s="2" t="s">
        <v>4747</v>
      </c>
      <c r="B755" s="5">
        <v>44704</v>
      </c>
      <c r="C755" s="2" t="s">
        <v>4748</v>
      </c>
      <c r="D755" s="3" t="s">
        <v>6158</v>
      </c>
      <c r="E755" s="2">
        <v>5</v>
      </c>
      <c r="F755" s="2" t="str">
        <f>_xlfn.XLOOKUP(C755, 'customers'!$A$1:$A$1001, 'customers'!$B$1:$B$1001, ,0)</f>
        <v>Simone Capon</v>
      </c>
      <c r="G755" s="2" t="str">
        <f>IF(_xlfn.XLOOKUP(C755, 'customers'!$A$1:$A$1001, 'customers'!$C$1:$C$1001, , 0)=0, "", _xlfn.XLOOKUP(C755, 'customers'!$A$1:$A$1001, 'customers'!$C$1:$C$1001, , 0))</f>
        <v>scaponkx@craigslist.org</v>
      </c>
      <c r="H755" s="2">
        <f>_xlfn.XLOOKUP(C755, 'customers'!$A$1:$A$1001, 'customers'!G754:G1754,,0)</f>
        <v>0</v>
      </c>
      <c r="I755" s="3" t="str">
        <f>_xlfn.XLOOKUP(D755, products!$A$1:$A$49, products!$B$1:$B$49, , 0)</f>
        <v>Ara</v>
      </c>
      <c r="J755" s="3" t="str">
        <f>_xlfn.XLOOKUP(D755, products!$A$1:$A$49, products!$C$1:$C$49,,0)</f>
        <v>D</v>
      </c>
      <c r="K755" s="6">
        <f>_xlfn.XLOOKUP(D755, products!$A$1:$A$49, products!$D$1:$D$49,,0)</f>
        <v>0.5</v>
      </c>
      <c r="L755" s="7">
        <f>_xlfn.XLOOKUP(D755, products!$A$1:$A$49, products!$E$1:$E$49,,0)</f>
        <v>5.97</v>
      </c>
      <c r="M755" s="7">
        <f t="shared" si="33"/>
        <v>29.849999999999998</v>
      </c>
      <c r="N755" s="3" t="str">
        <f t="shared" si="34"/>
        <v>Arabica</v>
      </c>
      <c r="O755" s="3" t="str">
        <f t="shared" si="35"/>
        <v>Dark</v>
      </c>
    </row>
    <row r="756" spans="1:15" x14ac:dyDescent="0.3">
      <c r="A756" s="2" t="s">
        <v>4753</v>
      </c>
      <c r="B756" s="5">
        <v>44726</v>
      </c>
      <c r="C756" s="2" t="s">
        <v>4434</v>
      </c>
      <c r="D756" s="3" t="s">
        <v>6154</v>
      </c>
      <c r="E756" s="2">
        <v>6</v>
      </c>
      <c r="F756" s="2" t="str">
        <f>_xlfn.XLOOKUP(C756, 'customers'!$A$1:$A$1001, 'customers'!$B$1:$B$1001, ,0)</f>
        <v>Jimmy Dymoke</v>
      </c>
      <c r="G756" s="2" t="str">
        <f>IF(_xlfn.XLOOKUP(C756, 'customers'!$A$1:$A$1001, 'customers'!$C$1:$C$1001, , 0)=0, "", _xlfn.XLOOKUP(C756, 'customers'!$A$1:$A$1001, 'customers'!$C$1:$C$1001, , 0))</f>
        <v>jdymokeje@prnewswire.com</v>
      </c>
      <c r="H756" s="2">
        <f>_xlfn.XLOOKUP(C756, 'customers'!$A$1:$A$1001, 'customers'!G755:G1755,,0)</f>
        <v>0</v>
      </c>
      <c r="I756" s="3" t="str">
        <f>_xlfn.XLOOKUP(D756, products!$A$1:$A$49, products!$B$1:$B$49, , 0)</f>
        <v>Ara</v>
      </c>
      <c r="J756" s="3" t="str">
        <f>_xlfn.XLOOKUP(D756, products!$A$1:$A$49, products!$C$1:$C$49,,0)</f>
        <v>D</v>
      </c>
      <c r="K756" s="6">
        <f>_xlfn.XLOOKUP(D756, products!$A$1:$A$49, products!$D$1:$D$49,,0)</f>
        <v>0.2</v>
      </c>
      <c r="L756" s="7">
        <f>_xlfn.XLOOKUP(D756, products!$A$1:$A$49, products!$E$1:$E$49,,0)</f>
        <v>2.9849999999999999</v>
      </c>
      <c r="M756" s="7">
        <f t="shared" si="33"/>
        <v>17.91</v>
      </c>
      <c r="N756" s="3" t="str">
        <f t="shared" si="34"/>
        <v>Arabica</v>
      </c>
      <c r="O756" s="3" t="str">
        <f t="shared" si="35"/>
        <v>Dark</v>
      </c>
    </row>
    <row r="757" spans="1:15" x14ac:dyDescent="0.3">
      <c r="A757" s="2" t="s">
        <v>4758</v>
      </c>
      <c r="B757" s="5">
        <v>44397</v>
      </c>
      <c r="C757" s="2" t="s">
        <v>4759</v>
      </c>
      <c r="D757" s="3" t="s">
        <v>6145</v>
      </c>
      <c r="E757" s="2">
        <v>6</v>
      </c>
      <c r="F757" s="2" t="str">
        <f>_xlfn.XLOOKUP(C757, 'customers'!$A$1:$A$1001, 'customers'!$B$1:$B$1001, ,0)</f>
        <v>Foster Constance</v>
      </c>
      <c r="G757" s="2" t="str">
        <f>IF(_xlfn.XLOOKUP(C757, 'customers'!$A$1:$A$1001, 'customers'!$C$1:$C$1001, , 0)=0, "", _xlfn.XLOOKUP(C757, 'customers'!$A$1:$A$1001, 'customers'!$C$1:$C$1001, , 0))</f>
        <v>fconstancekz@ifeng.com</v>
      </c>
      <c r="H757" s="2">
        <f>_xlfn.XLOOKUP(C757, 'customers'!$A$1:$A$1001, 'customers'!G756:G1756,,0)</f>
        <v>0</v>
      </c>
      <c r="I757" s="3" t="str">
        <f>_xlfn.XLOOKUP(D757, products!$A$1:$A$49, products!$B$1:$B$49, , 0)</f>
        <v>Lib</v>
      </c>
      <c r="J757" s="3" t="str">
        <f>_xlfn.XLOOKUP(D757, products!$A$1:$A$49, products!$C$1:$C$49,,0)</f>
        <v>L</v>
      </c>
      <c r="K757" s="6">
        <f>_xlfn.XLOOKUP(D757, products!$A$1:$A$49, products!$D$1:$D$49,,0)</f>
        <v>0.2</v>
      </c>
      <c r="L757" s="7">
        <f>_xlfn.XLOOKUP(D757, products!$A$1:$A$49, products!$E$1:$E$49,,0)</f>
        <v>4.7549999999999999</v>
      </c>
      <c r="M757" s="7">
        <f t="shared" si="33"/>
        <v>28.53</v>
      </c>
      <c r="N757" s="3" t="str">
        <f t="shared" si="34"/>
        <v>Liberica</v>
      </c>
      <c r="O757" s="3" t="str">
        <f t="shared" si="35"/>
        <v>Lite</v>
      </c>
    </row>
    <row r="758" spans="1:15" x14ac:dyDescent="0.3">
      <c r="A758" s="2" t="s">
        <v>4764</v>
      </c>
      <c r="B758" s="5">
        <v>44715</v>
      </c>
      <c r="C758" s="2" t="s">
        <v>4765</v>
      </c>
      <c r="D758" s="3" t="s">
        <v>6177</v>
      </c>
      <c r="E758" s="2">
        <v>4</v>
      </c>
      <c r="F758" s="2" t="str">
        <f>_xlfn.XLOOKUP(C758, 'customers'!$A$1:$A$1001, 'customers'!$B$1:$B$1001, ,0)</f>
        <v>Fernando Sulman</v>
      </c>
      <c r="G758" s="2" t="str">
        <f>IF(_xlfn.XLOOKUP(C758, 'customers'!$A$1:$A$1001, 'customers'!$C$1:$C$1001, , 0)=0, "", _xlfn.XLOOKUP(C758, 'customers'!$A$1:$A$1001, 'customers'!$C$1:$C$1001, , 0))</f>
        <v>fsulmanl0@washington.edu</v>
      </c>
      <c r="H758" s="2">
        <f>_xlfn.XLOOKUP(C758, 'customers'!$A$1:$A$1001, 'customers'!G757:G1757,,0)</f>
        <v>0</v>
      </c>
      <c r="I758" s="3" t="str">
        <f>_xlfn.XLOOKUP(D758, products!$A$1:$A$49, products!$B$1:$B$49, , 0)</f>
        <v>Rob</v>
      </c>
      <c r="J758" s="3" t="str">
        <f>_xlfn.XLOOKUP(D758, products!$A$1:$A$49, products!$C$1:$C$49,,0)</f>
        <v>D</v>
      </c>
      <c r="K758" s="6">
        <f>_xlfn.XLOOKUP(D758, products!$A$1:$A$49, products!$D$1:$D$49,,0)</f>
        <v>1</v>
      </c>
      <c r="L758" s="7">
        <f>_xlfn.XLOOKUP(D758, products!$A$1:$A$49, products!$E$1:$E$49,,0)</f>
        <v>8.9499999999999993</v>
      </c>
      <c r="M758" s="7">
        <f t="shared" si="33"/>
        <v>35.799999999999997</v>
      </c>
      <c r="N758" s="3" t="str">
        <f t="shared" si="34"/>
        <v>Robusta</v>
      </c>
      <c r="O758" s="3" t="str">
        <f t="shared" si="35"/>
        <v>Dark</v>
      </c>
    </row>
    <row r="759" spans="1:15" x14ac:dyDescent="0.3">
      <c r="A759" s="2" t="s">
        <v>4770</v>
      </c>
      <c r="B759" s="5">
        <v>43977</v>
      </c>
      <c r="C759" s="2" t="s">
        <v>4771</v>
      </c>
      <c r="D759" s="3" t="s">
        <v>6158</v>
      </c>
      <c r="E759" s="2">
        <v>3</v>
      </c>
      <c r="F759" s="2" t="str">
        <f>_xlfn.XLOOKUP(C759, 'customers'!$A$1:$A$1001, 'customers'!$B$1:$B$1001, ,0)</f>
        <v>Dorotea Hollyman</v>
      </c>
      <c r="G759" s="2" t="str">
        <f>IF(_xlfn.XLOOKUP(C759, 'customers'!$A$1:$A$1001, 'customers'!$C$1:$C$1001, , 0)=0, "", _xlfn.XLOOKUP(C759, 'customers'!$A$1:$A$1001, 'customers'!$C$1:$C$1001, , 0))</f>
        <v>dhollymanl1@ibm.com</v>
      </c>
      <c r="H759" s="2">
        <f>_xlfn.XLOOKUP(C759, 'customers'!$A$1:$A$1001, 'customers'!G758:G1758,,0)</f>
        <v>0</v>
      </c>
      <c r="I759" s="3" t="str">
        <f>_xlfn.XLOOKUP(D759, products!$A$1:$A$49, products!$B$1:$B$49, , 0)</f>
        <v>Ara</v>
      </c>
      <c r="J759" s="3" t="str">
        <f>_xlfn.XLOOKUP(D759, products!$A$1:$A$49, products!$C$1:$C$49,,0)</f>
        <v>D</v>
      </c>
      <c r="K759" s="6">
        <f>_xlfn.XLOOKUP(D759, products!$A$1:$A$49, products!$D$1:$D$49,,0)</f>
        <v>0.5</v>
      </c>
      <c r="L759" s="7">
        <f>_xlfn.XLOOKUP(D759, products!$A$1:$A$49, products!$E$1:$E$49,,0)</f>
        <v>5.97</v>
      </c>
      <c r="M759" s="7">
        <f t="shared" si="33"/>
        <v>17.91</v>
      </c>
      <c r="N759" s="3" t="str">
        <f t="shared" si="34"/>
        <v>Arabica</v>
      </c>
      <c r="O759" s="3" t="str">
        <f t="shared" si="35"/>
        <v>Dark</v>
      </c>
    </row>
    <row r="760" spans="1:15" x14ac:dyDescent="0.3">
      <c r="A760" s="2" t="s">
        <v>4776</v>
      </c>
      <c r="B760" s="5">
        <v>43672</v>
      </c>
      <c r="C760" s="2" t="s">
        <v>4777</v>
      </c>
      <c r="D760" s="3" t="s">
        <v>6177</v>
      </c>
      <c r="E760" s="2">
        <v>1</v>
      </c>
      <c r="F760" s="2" t="str">
        <f>_xlfn.XLOOKUP(C760, 'customers'!$A$1:$A$1001, 'customers'!$B$1:$B$1001, ,0)</f>
        <v>Lorelei Nardoni</v>
      </c>
      <c r="G760" s="2" t="str">
        <f>IF(_xlfn.XLOOKUP(C760, 'customers'!$A$1:$A$1001, 'customers'!$C$1:$C$1001, , 0)=0, "", _xlfn.XLOOKUP(C760, 'customers'!$A$1:$A$1001, 'customers'!$C$1:$C$1001, , 0))</f>
        <v>lnardonil2@hao123.com</v>
      </c>
      <c r="H760" s="2">
        <f>_xlfn.XLOOKUP(C760, 'customers'!$A$1:$A$1001, 'customers'!G759:G1759,,0)</f>
        <v>0</v>
      </c>
      <c r="I760" s="3" t="str">
        <f>_xlfn.XLOOKUP(D760, products!$A$1:$A$49, products!$B$1:$B$49, , 0)</f>
        <v>Rob</v>
      </c>
      <c r="J760" s="3" t="str">
        <f>_xlfn.XLOOKUP(D760, products!$A$1:$A$49, products!$C$1:$C$49,,0)</f>
        <v>D</v>
      </c>
      <c r="K760" s="6">
        <f>_xlfn.XLOOKUP(D760, products!$A$1:$A$49, products!$D$1:$D$49,,0)</f>
        <v>1</v>
      </c>
      <c r="L760" s="7">
        <f>_xlfn.XLOOKUP(D760, products!$A$1:$A$49, products!$E$1:$E$49,,0)</f>
        <v>8.9499999999999993</v>
      </c>
      <c r="M760" s="7">
        <f t="shared" si="33"/>
        <v>8.9499999999999993</v>
      </c>
      <c r="N760" s="3" t="str">
        <f t="shared" si="34"/>
        <v>Robusta</v>
      </c>
      <c r="O760" s="3" t="str">
        <f t="shared" si="35"/>
        <v>Dark</v>
      </c>
    </row>
    <row r="761" spans="1:15" x14ac:dyDescent="0.3">
      <c r="A761" s="2" t="s">
        <v>4781</v>
      </c>
      <c r="B761" s="5">
        <v>44126</v>
      </c>
      <c r="C761" s="2" t="s">
        <v>4782</v>
      </c>
      <c r="D761" s="3" t="s">
        <v>6165</v>
      </c>
      <c r="E761" s="2">
        <v>1</v>
      </c>
      <c r="F761" s="2" t="str">
        <f>_xlfn.XLOOKUP(C761, 'customers'!$A$1:$A$1001, 'customers'!$B$1:$B$1001, ,0)</f>
        <v>Dallas Yarham</v>
      </c>
      <c r="G761" s="2" t="str">
        <f>IF(_xlfn.XLOOKUP(C761, 'customers'!$A$1:$A$1001, 'customers'!$C$1:$C$1001, , 0)=0, "", _xlfn.XLOOKUP(C761, 'customers'!$A$1:$A$1001, 'customers'!$C$1:$C$1001, , 0))</f>
        <v>dyarhaml3@moonfruit.com</v>
      </c>
      <c r="H761" s="2">
        <f>_xlfn.XLOOKUP(C761, 'customers'!$A$1:$A$1001, 'customers'!G760:G1760,,0)</f>
        <v>0</v>
      </c>
      <c r="I761" s="3" t="str">
        <f>_xlfn.XLOOKUP(D761, products!$A$1:$A$49, products!$B$1:$B$49, , 0)</f>
        <v>Lib</v>
      </c>
      <c r="J761" s="3" t="str">
        <f>_xlfn.XLOOKUP(D761, products!$A$1:$A$49, products!$C$1:$C$49,,0)</f>
        <v>D</v>
      </c>
      <c r="K761" s="6">
        <f>_xlfn.XLOOKUP(D761, products!$A$1:$A$49, products!$D$1:$D$49,,0)</f>
        <v>2.5</v>
      </c>
      <c r="L761" s="7">
        <f>_xlfn.XLOOKUP(D761, products!$A$1:$A$49, products!$E$1:$E$49,,0)</f>
        <v>29.784999999999997</v>
      </c>
      <c r="M761" s="7">
        <f t="shared" si="33"/>
        <v>29.784999999999997</v>
      </c>
      <c r="N761" s="3" t="str">
        <f t="shared" si="34"/>
        <v>Liberica</v>
      </c>
      <c r="O761" s="3" t="str">
        <f t="shared" si="35"/>
        <v>Dark</v>
      </c>
    </row>
    <row r="762" spans="1:15" x14ac:dyDescent="0.3">
      <c r="A762" s="2" t="s">
        <v>4787</v>
      </c>
      <c r="B762" s="5">
        <v>44189</v>
      </c>
      <c r="C762" s="2" t="s">
        <v>4788</v>
      </c>
      <c r="D762" s="3" t="s">
        <v>6176</v>
      </c>
      <c r="E762" s="2">
        <v>5</v>
      </c>
      <c r="F762" s="2" t="str">
        <f>_xlfn.XLOOKUP(C762, 'customers'!$A$1:$A$1001, 'customers'!$B$1:$B$1001, ,0)</f>
        <v>Arlana Ferrea</v>
      </c>
      <c r="G762" s="2" t="str">
        <f>IF(_xlfn.XLOOKUP(C762, 'customers'!$A$1:$A$1001, 'customers'!$C$1:$C$1001, , 0)=0, "", _xlfn.XLOOKUP(C762, 'customers'!$A$1:$A$1001, 'customers'!$C$1:$C$1001, , 0))</f>
        <v>aferreal4@wikia.com</v>
      </c>
      <c r="H762" s="2">
        <f>_xlfn.XLOOKUP(C762, 'customers'!$A$1:$A$1001, 'customers'!G761:G1761,,0)</f>
        <v>0</v>
      </c>
      <c r="I762" s="3" t="str">
        <f>_xlfn.XLOOKUP(D762, products!$A$1:$A$49, products!$B$1:$B$49, , 0)</f>
        <v>Exc</v>
      </c>
      <c r="J762" s="3" t="str">
        <f>_xlfn.XLOOKUP(D762, products!$A$1:$A$49, products!$C$1:$C$49,,0)</f>
        <v>L</v>
      </c>
      <c r="K762" s="6">
        <f>_xlfn.XLOOKUP(D762, products!$A$1:$A$49, products!$D$1:$D$49,,0)</f>
        <v>0.5</v>
      </c>
      <c r="L762" s="7">
        <f>_xlfn.XLOOKUP(D762, products!$A$1:$A$49, products!$E$1:$E$49,,0)</f>
        <v>8.91</v>
      </c>
      <c r="M762" s="7">
        <f t="shared" si="33"/>
        <v>44.55</v>
      </c>
      <c r="N762" s="3" t="str">
        <f t="shared" si="34"/>
        <v>Excelsa</v>
      </c>
      <c r="O762" s="3" t="str">
        <f t="shared" si="35"/>
        <v>Lite</v>
      </c>
    </row>
    <row r="763" spans="1:15" x14ac:dyDescent="0.3">
      <c r="A763" s="2" t="s">
        <v>4792</v>
      </c>
      <c r="B763" s="5">
        <v>43714</v>
      </c>
      <c r="C763" s="2" t="s">
        <v>4793</v>
      </c>
      <c r="D763" s="3" t="s">
        <v>6171</v>
      </c>
      <c r="E763" s="2">
        <v>6</v>
      </c>
      <c r="F763" s="2" t="str">
        <f>_xlfn.XLOOKUP(C763, 'customers'!$A$1:$A$1001, 'customers'!$B$1:$B$1001, ,0)</f>
        <v>Chuck Kendrick</v>
      </c>
      <c r="G763" s="2" t="str">
        <f>IF(_xlfn.XLOOKUP(C763, 'customers'!$A$1:$A$1001, 'customers'!$C$1:$C$1001, , 0)=0, "", _xlfn.XLOOKUP(C763, 'customers'!$A$1:$A$1001, 'customers'!$C$1:$C$1001, , 0))</f>
        <v>ckendrickl5@webnode.com</v>
      </c>
      <c r="H763" s="2">
        <f>_xlfn.XLOOKUP(C763, 'customers'!$A$1:$A$1001, 'customers'!G762:G1762,,0)</f>
        <v>0</v>
      </c>
      <c r="I763" s="3" t="str">
        <f>_xlfn.XLOOKUP(D763, products!$A$1:$A$49, products!$B$1:$B$49, , 0)</f>
        <v>Exc</v>
      </c>
      <c r="J763" s="3" t="str">
        <f>_xlfn.XLOOKUP(D763, products!$A$1:$A$49, products!$C$1:$C$49,,0)</f>
        <v>L</v>
      </c>
      <c r="K763" s="6">
        <f>_xlfn.XLOOKUP(D763, products!$A$1:$A$49, products!$D$1:$D$49,,0)</f>
        <v>1</v>
      </c>
      <c r="L763" s="7">
        <f>_xlfn.XLOOKUP(D763, products!$A$1:$A$49, products!$E$1:$E$49,,0)</f>
        <v>14.85</v>
      </c>
      <c r="M763" s="7">
        <f t="shared" si="33"/>
        <v>89.1</v>
      </c>
      <c r="N763" s="3" t="str">
        <f t="shared" si="34"/>
        <v>Excelsa</v>
      </c>
      <c r="O763" s="3" t="str">
        <f t="shared" si="35"/>
        <v>Lite</v>
      </c>
    </row>
    <row r="764" spans="1:15" x14ac:dyDescent="0.3">
      <c r="A764" s="2" t="s">
        <v>4797</v>
      </c>
      <c r="B764" s="5">
        <v>43563</v>
      </c>
      <c r="C764" s="2" t="s">
        <v>4798</v>
      </c>
      <c r="D764" s="3" t="s">
        <v>6160</v>
      </c>
      <c r="E764" s="2">
        <v>5</v>
      </c>
      <c r="F764" s="2" t="str">
        <f>_xlfn.XLOOKUP(C764, 'customers'!$A$1:$A$1001, 'customers'!$B$1:$B$1001, ,0)</f>
        <v>Sharona Danilchik</v>
      </c>
      <c r="G764" s="2" t="str">
        <f>IF(_xlfn.XLOOKUP(C764, 'customers'!$A$1:$A$1001, 'customers'!$C$1:$C$1001, , 0)=0, "", _xlfn.XLOOKUP(C764, 'customers'!$A$1:$A$1001, 'customers'!$C$1:$C$1001, , 0))</f>
        <v>sdanilchikl6@mit.edu</v>
      </c>
      <c r="H764" s="2">
        <f>_xlfn.XLOOKUP(C764, 'customers'!$A$1:$A$1001, 'customers'!G763:G1763,,0)</f>
        <v>0</v>
      </c>
      <c r="I764" s="3" t="str">
        <f>_xlfn.XLOOKUP(D764, products!$A$1:$A$49, products!$B$1:$B$49, , 0)</f>
        <v>Lib</v>
      </c>
      <c r="J764" s="3" t="str">
        <f>_xlfn.XLOOKUP(D764, products!$A$1:$A$49, products!$C$1:$C$49,,0)</f>
        <v>M</v>
      </c>
      <c r="K764" s="6">
        <f>_xlfn.XLOOKUP(D764, products!$A$1:$A$49, products!$D$1:$D$49,,0)</f>
        <v>0.5</v>
      </c>
      <c r="L764" s="7">
        <f>_xlfn.XLOOKUP(D764, products!$A$1:$A$49, products!$E$1:$E$49,,0)</f>
        <v>8.73</v>
      </c>
      <c r="M764" s="7">
        <f t="shared" si="33"/>
        <v>43.650000000000006</v>
      </c>
      <c r="N764" s="3" t="str">
        <f t="shared" si="34"/>
        <v>Liberica</v>
      </c>
      <c r="O764" s="3" t="str">
        <f t="shared" si="35"/>
        <v>Medium</v>
      </c>
    </row>
    <row r="765" spans="1:15" x14ac:dyDescent="0.3">
      <c r="A765" s="2" t="s">
        <v>4803</v>
      </c>
      <c r="B765" s="5">
        <v>44587</v>
      </c>
      <c r="C765" s="2" t="s">
        <v>4804</v>
      </c>
      <c r="D765" s="3" t="s">
        <v>6180</v>
      </c>
      <c r="E765" s="2">
        <v>3</v>
      </c>
      <c r="F765" s="2" t="str">
        <f>_xlfn.XLOOKUP(C765, 'customers'!$A$1:$A$1001, 'customers'!$B$1:$B$1001, ,0)</f>
        <v>Sarajane Potter</v>
      </c>
      <c r="G765" s="2" t="str">
        <f>IF(_xlfn.XLOOKUP(C765, 'customers'!$A$1:$A$1001, 'customers'!$C$1:$C$1001, , 0)=0, "", _xlfn.XLOOKUP(C765, 'customers'!$A$1:$A$1001, 'customers'!$C$1:$C$1001, , 0))</f>
        <v/>
      </c>
      <c r="H765" s="2">
        <f>_xlfn.XLOOKUP(C765, 'customers'!$A$1:$A$1001, 'customers'!G764:G1764,,0)</f>
        <v>0</v>
      </c>
      <c r="I765" s="3" t="str">
        <f>_xlfn.XLOOKUP(D765, products!$A$1:$A$49, products!$B$1:$B$49, , 0)</f>
        <v>Ara</v>
      </c>
      <c r="J765" s="3" t="str">
        <f>_xlfn.XLOOKUP(D765, products!$A$1:$A$49, products!$C$1:$C$49,,0)</f>
        <v>L</v>
      </c>
      <c r="K765" s="6">
        <f>_xlfn.XLOOKUP(D765, products!$A$1:$A$49, products!$D$1:$D$49,,0)</f>
        <v>0.5</v>
      </c>
      <c r="L765" s="7">
        <f>_xlfn.XLOOKUP(D765, products!$A$1:$A$49, products!$E$1:$E$49,,0)</f>
        <v>7.77</v>
      </c>
      <c r="M765" s="7">
        <f t="shared" si="33"/>
        <v>23.31</v>
      </c>
      <c r="N765" s="3" t="str">
        <f t="shared" si="34"/>
        <v>Arabica</v>
      </c>
      <c r="O765" s="3" t="str">
        <f t="shared" si="35"/>
        <v>Lite</v>
      </c>
    </row>
    <row r="766" spans="1:15" x14ac:dyDescent="0.3">
      <c r="A766" s="2" t="s">
        <v>4808</v>
      </c>
      <c r="B766" s="5">
        <v>43797</v>
      </c>
      <c r="C766" s="2" t="s">
        <v>4809</v>
      </c>
      <c r="D766" s="3" t="s">
        <v>6182</v>
      </c>
      <c r="E766" s="2">
        <v>6</v>
      </c>
      <c r="F766" s="2" t="str">
        <f>_xlfn.XLOOKUP(C766, 'customers'!$A$1:$A$1001, 'customers'!$B$1:$B$1001, ,0)</f>
        <v>Bobby Folomkin</v>
      </c>
      <c r="G766" s="2" t="str">
        <f>IF(_xlfn.XLOOKUP(C766, 'customers'!$A$1:$A$1001, 'customers'!$C$1:$C$1001, , 0)=0, "", _xlfn.XLOOKUP(C766, 'customers'!$A$1:$A$1001, 'customers'!$C$1:$C$1001, , 0))</f>
        <v>bfolomkinl8@yolasite.com</v>
      </c>
      <c r="H766" s="2">
        <f>_xlfn.XLOOKUP(C766, 'customers'!$A$1:$A$1001, 'customers'!G765:G1765,,0)</f>
        <v>0</v>
      </c>
      <c r="I766" s="3" t="str">
        <f>_xlfn.XLOOKUP(D766, products!$A$1:$A$49, products!$B$1:$B$49, , 0)</f>
        <v>Ara</v>
      </c>
      <c r="J766" s="3" t="str">
        <f>_xlfn.XLOOKUP(D766, products!$A$1:$A$49, products!$C$1:$C$49,,0)</f>
        <v>L</v>
      </c>
      <c r="K766" s="6">
        <f>_xlfn.XLOOKUP(D766, products!$A$1:$A$49, products!$D$1:$D$49,,0)</f>
        <v>2.5</v>
      </c>
      <c r="L766" s="7">
        <f>_xlfn.XLOOKUP(D766, products!$A$1:$A$49, products!$E$1:$E$49,,0)</f>
        <v>29.784999999999997</v>
      </c>
      <c r="M766" s="7">
        <f t="shared" si="33"/>
        <v>178.70999999999998</v>
      </c>
      <c r="N766" s="3" t="str">
        <f t="shared" si="34"/>
        <v>Arabica</v>
      </c>
      <c r="O766" s="3" t="str">
        <f t="shared" si="35"/>
        <v>Lite</v>
      </c>
    </row>
    <row r="767" spans="1:15" x14ac:dyDescent="0.3">
      <c r="A767" s="2" t="s">
        <v>4814</v>
      </c>
      <c r="B767" s="5">
        <v>43667</v>
      </c>
      <c r="C767" s="2" t="s">
        <v>4815</v>
      </c>
      <c r="D767" s="3" t="s">
        <v>6138</v>
      </c>
      <c r="E767" s="2">
        <v>6</v>
      </c>
      <c r="F767" s="2" t="str">
        <f>_xlfn.XLOOKUP(C767, 'customers'!$A$1:$A$1001, 'customers'!$B$1:$B$1001, ,0)</f>
        <v>Rafferty Pursglove</v>
      </c>
      <c r="G767" s="2" t="str">
        <f>IF(_xlfn.XLOOKUP(C767, 'customers'!$A$1:$A$1001, 'customers'!$C$1:$C$1001, , 0)=0, "", _xlfn.XLOOKUP(C767, 'customers'!$A$1:$A$1001, 'customers'!$C$1:$C$1001, , 0))</f>
        <v>rpursglovel9@biblegateway.com</v>
      </c>
      <c r="H767" s="2">
        <f>_xlfn.XLOOKUP(C767, 'customers'!$A$1:$A$1001, 'customers'!G766:G1766,,0)</f>
        <v>0</v>
      </c>
      <c r="I767" s="3" t="str">
        <f>_xlfn.XLOOKUP(D767, products!$A$1:$A$49, products!$B$1:$B$49, , 0)</f>
        <v>Rob</v>
      </c>
      <c r="J767" s="3" t="str">
        <f>_xlfn.XLOOKUP(D767, products!$A$1:$A$49, products!$C$1:$C$49,,0)</f>
        <v>M</v>
      </c>
      <c r="K767" s="6">
        <f>_xlfn.XLOOKUP(D767, products!$A$1:$A$49, products!$D$1:$D$49,,0)</f>
        <v>1</v>
      </c>
      <c r="L767" s="7">
        <f>_xlfn.XLOOKUP(D767, products!$A$1:$A$49, products!$E$1:$E$49,,0)</f>
        <v>9.9499999999999993</v>
      </c>
      <c r="M767" s="7">
        <f t="shared" si="33"/>
        <v>59.699999999999996</v>
      </c>
      <c r="N767" s="3" t="str">
        <f t="shared" si="34"/>
        <v>Robusta</v>
      </c>
      <c r="O767" s="3" t="str">
        <f t="shared" si="35"/>
        <v>Medium</v>
      </c>
    </row>
    <row r="768" spans="1:15" x14ac:dyDescent="0.3">
      <c r="A768" s="2" t="s">
        <v>4814</v>
      </c>
      <c r="B768" s="5">
        <v>43667</v>
      </c>
      <c r="C768" s="2" t="s">
        <v>4815</v>
      </c>
      <c r="D768" s="3" t="s">
        <v>6180</v>
      </c>
      <c r="E768" s="2">
        <v>2</v>
      </c>
      <c r="F768" s="2" t="str">
        <f>_xlfn.XLOOKUP(C768, 'customers'!$A$1:$A$1001, 'customers'!$B$1:$B$1001, ,0)</f>
        <v>Rafferty Pursglove</v>
      </c>
      <c r="G768" s="2" t="str">
        <f>IF(_xlfn.XLOOKUP(C768, 'customers'!$A$1:$A$1001, 'customers'!$C$1:$C$1001, , 0)=0, "", _xlfn.XLOOKUP(C768, 'customers'!$A$1:$A$1001, 'customers'!$C$1:$C$1001, , 0))</f>
        <v>rpursglovel9@biblegateway.com</v>
      </c>
      <c r="H768" s="2">
        <f>_xlfn.XLOOKUP(C768, 'customers'!$A$1:$A$1001, 'customers'!G767:G1767,,0)</f>
        <v>0</v>
      </c>
      <c r="I768" s="3" t="str">
        <f>_xlfn.XLOOKUP(D768, products!$A$1:$A$49, products!$B$1:$B$49, , 0)</f>
        <v>Ara</v>
      </c>
      <c r="J768" s="3" t="str">
        <f>_xlfn.XLOOKUP(D768, products!$A$1:$A$49, products!$C$1:$C$49,,0)</f>
        <v>L</v>
      </c>
      <c r="K768" s="6">
        <f>_xlfn.XLOOKUP(D768, products!$A$1:$A$49, products!$D$1:$D$49,,0)</f>
        <v>0.5</v>
      </c>
      <c r="L768" s="7">
        <f>_xlfn.XLOOKUP(D768, products!$A$1:$A$49, products!$E$1:$E$49,,0)</f>
        <v>7.77</v>
      </c>
      <c r="M768" s="7">
        <f t="shared" si="33"/>
        <v>15.54</v>
      </c>
      <c r="N768" s="3" t="str">
        <f t="shared" si="34"/>
        <v>Arabica</v>
      </c>
      <c r="O768" s="3" t="str">
        <f t="shared" si="35"/>
        <v>Lite</v>
      </c>
    </row>
    <row r="769" spans="1:15" x14ac:dyDescent="0.3">
      <c r="A769" s="2" t="s">
        <v>4825</v>
      </c>
      <c r="B769" s="5">
        <v>44267</v>
      </c>
      <c r="C769" s="2" t="s">
        <v>4759</v>
      </c>
      <c r="D769" s="3" t="s">
        <v>6182</v>
      </c>
      <c r="E769" s="2">
        <v>3</v>
      </c>
      <c r="F769" s="2" t="str">
        <f>_xlfn.XLOOKUP(C769, 'customers'!$A$1:$A$1001, 'customers'!$B$1:$B$1001, ,0)</f>
        <v>Foster Constance</v>
      </c>
      <c r="G769" s="2" t="str">
        <f>IF(_xlfn.XLOOKUP(C769, 'customers'!$A$1:$A$1001, 'customers'!$C$1:$C$1001, , 0)=0, "", _xlfn.XLOOKUP(C769, 'customers'!$A$1:$A$1001, 'customers'!$C$1:$C$1001, , 0))</f>
        <v>fconstancekz@ifeng.com</v>
      </c>
      <c r="H769" s="2">
        <f>_xlfn.XLOOKUP(C769, 'customers'!$A$1:$A$1001, 'customers'!G768:G1768,,0)</f>
        <v>0</v>
      </c>
      <c r="I769" s="3" t="str">
        <f>_xlfn.XLOOKUP(D769, products!$A$1:$A$49, products!$B$1:$B$49, , 0)</f>
        <v>Ara</v>
      </c>
      <c r="J769" s="3" t="str">
        <f>_xlfn.XLOOKUP(D769, products!$A$1:$A$49, products!$C$1:$C$49,,0)</f>
        <v>L</v>
      </c>
      <c r="K769" s="6">
        <f>_xlfn.XLOOKUP(D769, products!$A$1:$A$49, products!$D$1:$D$49,,0)</f>
        <v>2.5</v>
      </c>
      <c r="L769" s="7">
        <f>_xlfn.XLOOKUP(D769, products!$A$1:$A$49, products!$E$1:$E$49,,0)</f>
        <v>29.784999999999997</v>
      </c>
      <c r="M769" s="7">
        <f t="shared" si="33"/>
        <v>89.35499999999999</v>
      </c>
      <c r="N769" s="3" t="str">
        <f t="shared" si="34"/>
        <v>Arabica</v>
      </c>
      <c r="O769" s="3" t="str">
        <f t="shared" si="35"/>
        <v>Lite</v>
      </c>
    </row>
    <row r="770" spans="1:15" x14ac:dyDescent="0.3">
      <c r="A770" s="2" t="s">
        <v>4831</v>
      </c>
      <c r="B770" s="5">
        <v>44562</v>
      </c>
      <c r="C770" s="2" t="s">
        <v>4759</v>
      </c>
      <c r="D770" s="3" t="s">
        <v>6179</v>
      </c>
      <c r="E770" s="2">
        <v>2</v>
      </c>
      <c r="F770" s="2" t="str">
        <f>_xlfn.XLOOKUP(C770, 'customers'!$A$1:$A$1001, 'customers'!$B$1:$B$1001, ,0)</f>
        <v>Foster Constance</v>
      </c>
      <c r="G770" s="2" t="str">
        <f>IF(_xlfn.XLOOKUP(C770, 'customers'!$A$1:$A$1001, 'customers'!$C$1:$C$1001, , 0)=0, "", _xlfn.XLOOKUP(C770, 'customers'!$A$1:$A$1001, 'customers'!$C$1:$C$1001, , 0))</f>
        <v>fconstancekz@ifeng.com</v>
      </c>
      <c r="H770" s="2">
        <f>_xlfn.XLOOKUP(C770, 'customers'!$A$1:$A$1001, 'customers'!G769:G1769,,0)</f>
        <v>0</v>
      </c>
      <c r="I770" s="3" t="str">
        <f>_xlfn.XLOOKUP(D770, products!$A$1:$A$49, products!$B$1:$B$49, , 0)</f>
        <v>Rob</v>
      </c>
      <c r="J770" s="3" t="str">
        <f>_xlfn.XLOOKUP(D770, products!$A$1:$A$49, products!$C$1:$C$49,,0)</f>
        <v>L</v>
      </c>
      <c r="K770" s="6">
        <f>_xlfn.XLOOKUP(D770, products!$A$1:$A$49, products!$D$1:$D$49,,0)</f>
        <v>1</v>
      </c>
      <c r="L770" s="7">
        <f>_xlfn.XLOOKUP(D770, products!$A$1:$A$49, products!$E$1:$E$49,,0)</f>
        <v>11.95</v>
      </c>
      <c r="M770" s="7">
        <f t="shared" si="33"/>
        <v>23.9</v>
      </c>
      <c r="N770" s="3" t="str">
        <f t="shared" si="34"/>
        <v>Robusta</v>
      </c>
      <c r="O770" s="3" t="str">
        <f t="shared" si="35"/>
        <v>Lite</v>
      </c>
    </row>
    <row r="771" spans="1:15" x14ac:dyDescent="0.3">
      <c r="A771" s="2" t="s">
        <v>4836</v>
      </c>
      <c r="B771" s="5">
        <v>43912</v>
      </c>
      <c r="C771" s="2" t="s">
        <v>4837</v>
      </c>
      <c r="D771" s="3" t="s">
        <v>6151</v>
      </c>
      <c r="E771" s="2">
        <v>6</v>
      </c>
      <c r="F771" s="2" t="str">
        <f>_xlfn.XLOOKUP(C771, 'customers'!$A$1:$A$1001, 'customers'!$B$1:$B$1001, ,0)</f>
        <v>Dalia Eburah</v>
      </c>
      <c r="G771" s="2" t="str">
        <f>IF(_xlfn.XLOOKUP(C771, 'customers'!$A$1:$A$1001, 'customers'!$C$1:$C$1001, , 0)=0, "", _xlfn.XLOOKUP(C771, 'customers'!$A$1:$A$1001, 'customers'!$C$1:$C$1001, , 0))</f>
        <v>deburahld@google.co.jp</v>
      </c>
      <c r="H771" s="2">
        <f>_xlfn.XLOOKUP(C771, 'customers'!$A$1:$A$1001, 'customers'!G770:G1770,,0)</f>
        <v>0</v>
      </c>
      <c r="I771" s="3" t="str">
        <f>_xlfn.XLOOKUP(D771, products!$A$1:$A$49, products!$B$1:$B$49, , 0)</f>
        <v>Rob</v>
      </c>
      <c r="J771" s="3" t="str">
        <f>_xlfn.XLOOKUP(D771, products!$A$1:$A$49, products!$C$1:$C$49,,0)</f>
        <v>M</v>
      </c>
      <c r="K771" s="6">
        <f>_xlfn.XLOOKUP(D771, products!$A$1:$A$49, products!$D$1:$D$49,,0)</f>
        <v>2.5</v>
      </c>
      <c r="L771" s="7">
        <f>_xlfn.XLOOKUP(D771, products!$A$1:$A$49, products!$E$1:$E$49,,0)</f>
        <v>22.884999999999998</v>
      </c>
      <c r="M771" s="7">
        <f t="shared" ref="M771:M834" si="36">L771*E771</f>
        <v>137.31</v>
      </c>
      <c r="N771" s="3" t="str">
        <f t="shared" ref="N771:N834" si="37">IF(I771="Rob","Robusta",IF(I771="Exc","Excelsa",IF(I771="Lib","Liberica",IF(I771="Ara","Arabica",""))))</f>
        <v>Robusta</v>
      </c>
      <c r="O771" s="3" t="str">
        <f t="shared" ref="O771:O834" si="38">IF(J771="M", "Medium", IF(J771="L","Lite",IF(J771="D","Dark")))</f>
        <v>Medium</v>
      </c>
    </row>
    <row r="772" spans="1:15" x14ac:dyDescent="0.3">
      <c r="A772" s="2" t="s">
        <v>4842</v>
      </c>
      <c r="B772" s="5">
        <v>44092</v>
      </c>
      <c r="C772" s="2" t="s">
        <v>4843</v>
      </c>
      <c r="D772" s="3" t="s">
        <v>6147</v>
      </c>
      <c r="E772" s="2">
        <v>1</v>
      </c>
      <c r="F772" s="2" t="str">
        <f>_xlfn.XLOOKUP(C772, 'customers'!$A$1:$A$1001, 'customers'!$B$1:$B$1001, ,0)</f>
        <v>Martie Brimilcombe</v>
      </c>
      <c r="G772" s="2" t="str">
        <f>IF(_xlfn.XLOOKUP(C772, 'customers'!$A$1:$A$1001, 'customers'!$C$1:$C$1001, , 0)=0, "", _xlfn.XLOOKUP(C772, 'customers'!$A$1:$A$1001, 'customers'!$C$1:$C$1001, , 0))</f>
        <v>mbrimilcombele@cnn.com</v>
      </c>
      <c r="H772" s="2">
        <f>_xlfn.XLOOKUP(C772, 'customers'!$A$1:$A$1001, 'customers'!G771:G1771,,0)</f>
        <v>0</v>
      </c>
      <c r="I772" s="3" t="str">
        <f>_xlfn.XLOOKUP(D772, products!$A$1:$A$49, products!$B$1:$B$49, , 0)</f>
        <v>Ara</v>
      </c>
      <c r="J772" s="3" t="str">
        <f>_xlfn.XLOOKUP(D772, products!$A$1:$A$49, products!$C$1:$C$49,,0)</f>
        <v>D</v>
      </c>
      <c r="K772" s="6">
        <f>_xlfn.XLOOKUP(D772, products!$A$1:$A$49, products!$D$1:$D$49,,0)</f>
        <v>1</v>
      </c>
      <c r="L772" s="7">
        <f>_xlfn.XLOOKUP(D772, products!$A$1:$A$49, products!$E$1:$E$49,,0)</f>
        <v>9.9499999999999993</v>
      </c>
      <c r="M772" s="7">
        <f t="shared" si="36"/>
        <v>9.9499999999999993</v>
      </c>
      <c r="N772" s="3" t="str">
        <f t="shared" si="37"/>
        <v>Arabica</v>
      </c>
      <c r="O772" s="3" t="str">
        <f t="shared" si="38"/>
        <v>Dark</v>
      </c>
    </row>
    <row r="773" spans="1:15" x14ac:dyDescent="0.3">
      <c r="A773" s="2" t="s">
        <v>4847</v>
      </c>
      <c r="B773" s="5">
        <v>43468</v>
      </c>
      <c r="C773" s="2" t="s">
        <v>4848</v>
      </c>
      <c r="D773" s="3" t="s">
        <v>6173</v>
      </c>
      <c r="E773" s="2">
        <v>3</v>
      </c>
      <c r="F773" s="2" t="str">
        <f>_xlfn.XLOOKUP(C773, 'customers'!$A$1:$A$1001, 'customers'!$B$1:$B$1001, ,0)</f>
        <v>Suzanna Bollam</v>
      </c>
      <c r="G773" s="2" t="str">
        <f>IF(_xlfn.XLOOKUP(C773, 'customers'!$A$1:$A$1001, 'customers'!$C$1:$C$1001, , 0)=0, "", _xlfn.XLOOKUP(C773, 'customers'!$A$1:$A$1001, 'customers'!$C$1:$C$1001, , 0))</f>
        <v>sbollamlf@list-manage.com</v>
      </c>
      <c r="H773" s="2">
        <f>_xlfn.XLOOKUP(C773, 'customers'!$A$1:$A$1001, 'customers'!G772:G1772,,0)</f>
        <v>0</v>
      </c>
      <c r="I773" s="3" t="str">
        <f>_xlfn.XLOOKUP(D773, products!$A$1:$A$49, products!$B$1:$B$49, , 0)</f>
        <v>Rob</v>
      </c>
      <c r="J773" s="3" t="str">
        <f>_xlfn.XLOOKUP(D773, products!$A$1:$A$49, products!$C$1:$C$49,,0)</f>
        <v>L</v>
      </c>
      <c r="K773" s="6">
        <f>_xlfn.XLOOKUP(D773, products!$A$1:$A$49, products!$D$1:$D$49,,0)</f>
        <v>0.5</v>
      </c>
      <c r="L773" s="7">
        <f>_xlfn.XLOOKUP(D773, products!$A$1:$A$49, products!$E$1:$E$49,,0)</f>
        <v>7.169999999999999</v>
      </c>
      <c r="M773" s="7">
        <f t="shared" si="36"/>
        <v>21.509999999999998</v>
      </c>
      <c r="N773" s="3" t="str">
        <f t="shared" si="37"/>
        <v>Robusta</v>
      </c>
      <c r="O773" s="3" t="str">
        <f t="shared" si="38"/>
        <v>Lite</v>
      </c>
    </row>
    <row r="774" spans="1:15" x14ac:dyDescent="0.3">
      <c r="A774" s="2" t="s">
        <v>4853</v>
      </c>
      <c r="B774" s="5">
        <v>44468</v>
      </c>
      <c r="C774" s="2" t="s">
        <v>4854</v>
      </c>
      <c r="D774" s="3" t="s">
        <v>6141</v>
      </c>
      <c r="E774" s="2">
        <v>6</v>
      </c>
      <c r="F774" s="2" t="str">
        <f>_xlfn.XLOOKUP(C774, 'customers'!$A$1:$A$1001, 'customers'!$B$1:$B$1001, ,0)</f>
        <v>Mellisa Mebes</v>
      </c>
      <c r="G774" s="2" t="str">
        <f>IF(_xlfn.XLOOKUP(C774, 'customers'!$A$1:$A$1001, 'customers'!$C$1:$C$1001, , 0)=0, "", _xlfn.XLOOKUP(C774, 'customers'!$A$1:$A$1001, 'customers'!$C$1:$C$1001, , 0))</f>
        <v/>
      </c>
      <c r="H774" s="2">
        <f>_xlfn.XLOOKUP(C774, 'customers'!$A$1:$A$1001, 'customers'!G773:G1773,,0)</f>
        <v>0</v>
      </c>
      <c r="I774" s="3" t="str">
        <f>_xlfn.XLOOKUP(D774, products!$A$1:$A$49, products!$B$1:$B$49, , 0)</f>
        <v>Exc</v>
      </c>
      <c r="J774" s="3" t="str">
        <f>_xlfn.XLOOKUP(D774, products!$A$1:$A$49, products!$C$1:$C$49,,0)</f>
        <v>M</v>
      </c>
      <c r="K774" s="6">
        <f>_xlfn.XLOOKUP(D774, products!$A$1:$A$49, products!$D$1:$D$49,,0)</f>
        <v>1</v>
      </c>
      <c r="L774" s="7">
        <f>_xlfn.XLOOKUP(D774, products!$A$1:$A$49, products!$E$1:$E$49,,0)</f>
        <v>13.75</v>
      </c>
      <c r="M774" s="7">
        <f t="shared" si="36"/>
        <v>82.5</v>
      </c>
      <c r="N774" s="3" t="str">
        <f t="shared" si="37"/>
        <v>Excelsa</v>
      </c>
      <c r="O774" s="3" t="str">
        <f t="shared" si="38"/>
        <v>Medium</v>
      </c>
    </row>
    <row r="775" spans="1:15" x14ac:dyDescent="0.3">
      <c r="A775" s="2" t="s">
        <v>4858</v>
      </c>
      <c r="B775" s="5">
        <v>44488</v>
      </c>
      <c r="C775" s="2" t="s">
        <v>4859</v>
      </c>
      <c r="D775" s="3" t="s">
        <v>6159</v>
      </c>
      <c r="E775" s="2">
        <v>2</v>
      </c>
      <c r="F775" s="2" t="str">
        <f>_xlfn.XLOOKUP(C775, 'customers'!$A$1:$A$1001, 'customers'!$B$1:$B$1001, ,0)</f>
        <v>Alva Filipczak</v>
      </c>
      <c r="G775" s="2" t="str">
        <f>IF(_xlfn.XLOOKUP(C775, 'customers'!$A$1:$A$1001, 'customers'!$C$1:$C$1001, , 0)=0, "", _xlfn.XLOOKUP(C775, 'customers'!$A$1:$A$1001, 'customers'!$C$1:$C$1001, , 0))</f>
        <v>afilipczaklh@ning.com</v>
      </c>
      <c r="H775" s="2">
        <f>_xlfn.XLOOKUP(C775, 'customers'!$A$1:$A$1001, 'customers'!G774:G1774,,0)</f>
        <v>0</v>
      </c>
      <c r="I775" s="3" t="str">
        <f>_xlfn.XLOOKUP(D775, products!$A$1:$A$49, products!$B$1:$B$49, , 0)</f>
        <v>Lib</v>
      </c>
      <c r="J775" s="3" t="str">
        <f>_xlfn.XLOOKUP(D775, products!$A$1:$A$49, products!$C$1:$C$49,,0)</f>
        <v>M</v>
      </c>
      <c r="K775" s="6">
        <f>_xlfn.XLOOKUP(D775, products!$A$1:$A$49, products!$D$1:$D$49,,0)</f>
        <v>0.2</v>
      </c>
      <c r="L775" s="7">
        <f>_xlfn.XLOOKUP(D775, products!$A$1:$A$49, products!$E$1:$E$49,,0)</f>
        <v>4.3650000000000002</v>
      </c>
      <c r="M775" s="7">
        <f t="shared" si="36"/>
        <v>8.73</v>
      </c>
      <c r="N775" s="3" t="str">
        <f t="shared" si="37"/>
        <v>Liberica</v>
      </c>
      <c r="O775" s="3" t="str">
        <f t="shared" si="38"/>
        <v>Medium</v>
      </c>
    </row>
    <row r="776" spans="1:15" x14ac:dyDescent="0.3">
      <c r="A776" s="2" t="s">
        <v>4864</v>
      </c>
      <c r="B776" s="5">
        <v>44756</v>
      </c>
      <c r="C776" s="2" t="s">
        <v>4865</v>
      </c>
      <c r="D776" s="3" t="s">
        <v>6138</v>
      </c>
      <c r="E776" s="2">
        <v>2</v>
      </c>
      <c r="F776" s="2" t="str">
        <f>_xlfn.XLOOKUP(C776, 'customers'!$A$1:$A$1001, 'customers'!$B$1:$B$1001, ,0)</f>
        <v>Dorette Hinemoor</v>
      </c>
      <c r="G776" s="2" t="str">
        <f>IF(_xlfn.XLOOKUP(C776, 'customers'!$A$1:$A$1001, 'customers'!$C$1:$C$1001, , 0)=0, "", _xlfn.XLOOKUP(C776, 'customers'!$A$1:$A$1001, 'customers'!$C$1:$C$1001, , 0))</f>
        <v/>
      </c>
      <c r="H776" s="2">
        <f>_xlfn.XLOOKUP(C776, 'customers'!$A$1:$A$1001, 'customers'!G775:G1775,,0)</f>
        <v>0</v>
      </c>
      <c r="I776" s="3" t="str">
        <f>_xlfn.XLOOKUP(D776, products!$A$1:$A$49, products!$B$1:$B$49, , 0)</f>
        <v>Rob</v>
      </c>
      <c r="J776" s="3" t="str">
        <f>_xlfn.XLOOKUP(D776, products!$A$1:$A$49, products!$C$1:$C$49,,0)</f>
        <v>M</v>
      </c>
      <c r="K776" s="6">
        <f>_xlfn.XLOOKUP(D776, products!$A$1:$A$49, products!$D$1:$D$49,,0)</f>
        <v>1</v>
      </c>
      <c r="L776" s="7">
        <f>_xlfn.XLOOKUP(D776, products!$A$1:$A$49, products!$E$1:$E$49,,0)</f>
        <v>9.9499999999999993</v>
      </c>
      <c r="M776" s="7">
        <f t="shared" si="36"/>
        <v>19.899999999999999</v>
      </c>
      <c r="N776" s="3" t="str">
        <f t="shared" si="37"/>
        <v>Robusta</v>
      </c>
      <c r="O776" s="3" t="str">
        <f t="shared" si="38"/>
        <v>Medium</v>
      </c>
    </row>
    <row r="777" spans="1:15" x14ac:dyDescent="0.3">
      <c r="A777" s="2" t="s">
        <v>4869</v>
      </c>
      <c r="B777" s="5">
        <v>44396</v>
      </c>
      <c r="C777" s="2" t="s">
        <v>4870</v>
      </c>
      <c r="D777" s="3" t="s">
        <v>6176</v>
      </c>
      <c r="E777" s="2">
        <v>2</v>
      </c>
      <c r="F777" s="2" t="str">
        <f>_xlfn.XLOOKUP(C777, 'customers'!$A$1:$A$1001, 'customers'!$B$1:$B$1001, ,0)</f>
        <v>Rhetta Elnaugh</v>
      </c>
      <c r="G777" s="2" t="str">
        <f>IF(_xlfn.XLOOKUP(C777, 'customers'!$A$1:$A$1001, 'customers'!$C$1:$C$1001, , 0)=0, "", _xlfn.XLOOKUP(C777, 'customers'!$A$1:$A$1001, 'customers'!$C$1:$C$1001, , 0))</f>
        <v>relnaughlj@comsenz.com</v>
      </c>
      <c r="H777" s="2">
        <f>_xlfn.XLOOKUP(C777, 'customers'!$A$1:$A$1001, 'customers'!G776:G1776,,0)</f>
        <v>0</v>
      </c>
      <c r="I777" s="3" t="str">
        <f>_xlfn.XLOOKUP(D777, products!$A$1:$A$49, products!$B$1:$B$49, , 0)</f>
        <v>Exc</v>
      </c>
      <c r="J777" s="3" t="str">
        <f>_xlfn.XLOOKUP(D777, products!$A$1:$A$49, products!$C$1:$C$49,,0)</f>
        <v>L</v>
      </c>
      <c r="K777" s="6">
        <f>_xlfn.XLOOKUP(D777, products!$A$1:$A$49, products!$D$1:$D$49,,0)</f>
        <v>0.5</v>
      </c>
      <c r="L777" s="7">
        <f>_xlfn.XLOOKUP(D777, products!$A$1:$A$49, products!$E$1:$E$49,,0)</f>
        <v>8.91</v>
      </c>
      <c r="M777" s="7">
        <f t="shared" si="36"/>
        <v>17.82</v>
      </c>
      <c r="N777" s="3" t="str">
        <f t="shared" si="37"/>
        <v>Excelsa</v>
      </c>
      <c r="O777" s="3" t="str">
        <f t="shared" si="38"/>
        <v>Lite</v>
      </c>
    </row>
    <row r="778" spans="1:15" x14ac:dyDescent="0.3">
      <c r="A778" s="2" t="s">
        <v>4875</v>
      </c>
      <c r="B778" s="5">
        <v>44540</v>
      </c>
      <c r="C778" s="2" t="s">
        <v>4876</v>
      </c>
      <c r="D778" s="3" t="s">
        <v>6157</v>
      </c>
      <c r="E778" s="2">
        <v>3</v>
      </c>
      <c r="F778" s="2" t="str">
        <f>_xlfn.XLOOKUP(C778, 'customers'!$A$1:$A$1001, 'customers'!$B$1:$B$1001, ,0)</f>
        <v>Jule Deehan</v>
      </c>
      <c r="G778" s="2" t="str">
        <f>IF(_xlfn.XLOOKUP(C778, 'customers'!$A$1:$A$1001, 'customers'!$C$1:$C$1001, , 0)=0, "", _xlfn.XLOOKUP(C778, 'customers'!$A$1:$A$1001, 'customers'!$C$1:$C$1001, , 0))</f>
        <v>jdeehanlk@about.me</v>
      </c>
      <c r="H778" s="2">
        <f>_xlfn.XLOOKUP(C778, 'customers'!$A$1:$A$1001, 'customers'!G777:G1777,,0)</f>
        <v>0</v>
      </c>
      <c r="I778" s="3" t="str">
        <f>_xlfn.XLOOKUP(D778, products!$A$1:$A$49, products!$B$1:$B$49, , 0)</f>
        <v>Ara</v>
      </c>
      <c r="J778" s="3" t="str">
        <f>_xlfn.XLOOKUP(D778, products!$A$1:$A$49, products!$C$1:$C$49,,0)</f>
        <v>M</v>
      </c>
      <c r="K778" s="6">
        <f>_xlfn.XLOOKUP(D778, products!$A$1:$A$49, products!$D$1:$D$49,,0)</f>
        <v>0.5</v>
      </c>
      <c r="L778" s="7">
        <f>_xlfn.XLOOKUP(D778, products!$A$1:$A$49, products!$E$1:$E$49,,0)</f>
        <v>6.75</v>
      </c>
      <c r="M778" s="7">
        <f t="shared" si="36"/>
        <v>20.25</v>
      </c>
      <c r="N778" s="3" t="str">
        <f t="shared" si="37"/>
        <v>Arabica</v>
      </c>
      <c r="O778" s="3" t="str">
        <f t="shared" si="38"/>
        <v>Medium</v>
      </c>
    </row>
    <row r="779" spans="1:15" x14ac:dyDescent="0.3">
      <c r="A779" s="2" t="s">
        <v>4881</v>
      </c>
      <c r="B779" s="5">
        <v>43541</v>
      </c>
      <c r="C779" s="2" t="s">
        <v>4882</v>
      </c>
      <c r="D779" s="3" t="s">
        <v>6182</v>
      </c>
      <c r="E779" s="2">
        <v>2</v>
      </c>
      <c r="F779" s="2" t="str">
        <f>_xlfn.XLOOKUP(C779, 'customers'!$A$1:$A$1001, 'customers'!$B$1:$B$1001, ,0)</f>
        <v>Janella Eden</v>
      </c>
      <c r="G779" s="2" t="str">
        <f>IF(_xlfn.XLOOKUP(C779, 'customers'!$A$1:$A$1001, 'customers'!$C$1:$C$1001, , 0)=0, "", _xlfn.XLOOKUP(C779, 'customers'!$A$1:$A$1001, 'customers'!$C$1:$C$1001, , 0))</f>
        <v>jedenll@e-recht24.de</v>
      </c>
      <c r="H779" s="2">
        <f>_xlfn.XLOOKUP(C779, 'customers'!$A$1:$A$1001, 'customers'!G778:G1778,,0)</f>
        <v>0</v>
      </c>
      <c r="I779" s="3" t="str">
        <f>_xlfn.XLOOKUP(D779, products!$A$1:$A$49, products!$B$1:$B$49, , 0)</f>
        <v>Ara</v>
      </c>
      <c r="J779" s="3" t="str">
        <f>_xlfn.XLOOKUP(D779, products!$A$1:$A$49, products!$C$1:$C$49,,0)</f>
        <v>L</v>
      </c>
      <c r="K779" s="6">
        <f>_xlfn.XLOOKUP(D779, products!$A$1:$A$49, products!$D$1:$D$49,,0)</f>
        <v>2.5</v>
      </c>
      <c r="L779" s="7">
        <f>_xlfn.XLOOKUP(D779, products!$A$1:$A$49, products!$E$1:$E$49,,0)</f>
        <v>29.784999999999997</v>
      </c>
      <c r="M779" s="7">
        <f t="shared" si="36"/>
        <v>59.569999999999993</v>
      </c>
      <c r="N779" s="3" t="str">
        <f t="shared" si="37"/>
        <v>Arabica</v>
      </c>
      <c r="O779" s="3" t="str">
        <f t="shared" si="38"/>
        <v>Lite</v>
      </c>
    </row>
    <row r="780" spans="1:15" x14ac:dyDescent="0.3">
      <c r="A780" s="2" t="s">
        <v>4886</v>
      </c>
      <c r="B780" s="5">
        <v>43889</v>
      </c>
      <c r="C780" s="2" t="s">
        <v>4933</v>
      </c>
      <c r="D780" s="3" t="s">
        <v>6161</v>
      </c>
      <c r="E780" s="2">
        <v>2</v>
      </c>
      <c r="F780" s="2" t="str">
        <f>_xlfn.XLOOKUP(C780, 'customers'!$A$1:$A$1001, 'customers'!$B$1:$B$1001, ,0)</f>
        <v>Cam Jewster</v>
      </c>
      <c r="G780" s="2" t="str">
        <f>IF(_xlfn.XLOOKUP(C780, 'customers'!$A$1:$A$1001, 'customers'!$C$1:$C$1001, , 0)=0, "", _xlfn.XLOOKUP(C780, 'customers'!$A$1:$A$1001, 'customers'!$C$1:$C$1001, , 0))</f>
        <v>cjewsterlu@moonfruit.com</v>
      </c>
      <c r="H780" s="2">
        <f>_xlfn.XLOOKUP(C780, 'customers'!$A$1:$A$1001, 'customers'!G779:G1779,,0)</f>
        <v>0</v>
      </c>
      <c r="I780" s="3" t="str">
        <f>_xlfn.XLOOKUP(D780, products!$A$1:$A$49, products!$B$1:$B$49, , 0)</f>
        <v>Lib</v>
      </c>
      <c r="J780" s="3" t="str">
        <f>_xlfn.XLOOKUP(D780, products!$A$1:$A$49, products!$C$1:$C$49,,0)</f>
        <v>L</v>
      </c>
      <c r="K780" s="6">
        <f>_xlfn.XLOOKUP(D780, products!$A$1:$A$49, products!$D$1:$D$49,,0)</f>
        <v>0.5</v>
      </c>
      <c r="L780" s="7">
        <f>_xlfn.XLOOKUP(D780, products!$A$1:$A$49, products!$E$1:$E$49,,0)</f>
        <v>9.51</v>
      </c>
      <c r="M780" s="7">
        <f t="shared" si="36"/>
        <v>19.02</v>
      </c>
      <c r="N780" s="3" t="str">
        <f t="shared" si="37"/>
        <v>Liberica</v>
      </c>
      <c r="O780" s="3" t="str">
        <f t="shared" si="38"/>
        <v>Lite</v>
      </c>
    </row>
    <row r="781" spans="1:15" x14ac:dyDescent="0.3">
      <c r="A781" s="2" t="s">
        <v>4892</v>
      </c>
      <c r="B781" s="5">
        <v>43985</v>
      </c>
      <c r="C781" s="2" t="s">
        <v>4893</v>
      </c>
      <c r="D781" s="3" t="s">
        <v>6143</v>
      </c>
      <c r="E781" s="2">
        <v>6</v>
      </c>
      <c r="F781" s="2" t="str">
        <f>_xlfn.XLOOKUP(C781, 'customers'!$A$1:$A$1001, 'customers'!$B$1:$B$1001, ,0)</f>
        <v>Ugo Southerden</v>
      </c>
      <c r="G781" s="2" t="str">
        <f>IF(_xlfn.XLOOKUP(C781, 'customers'!$A$1:$A$1001, 'customers'!$C$1:$C$1001, , 0)=0, "", _xlfn.XLOOKUP(C781, 'customers'!$A$1:$A$1001, 'customers'!$C$1:$C$1001, , 0))</f>
        <v>usoutherdenln@hao123.com</v>
      </c>
      <c r="H781" s="2">
        <f>_xlfn.XLOOKUP(C781, 'customers'!$A$1:$A$1001, 'customers'!G780:G1780,,0)</f>
        <v>0</v>
      </c>
      <c r="I781" s="3" t="str">
        <f>_xlfn.XLOOKUP(D781, products!$A$1:$A$49, products!$B$1:$B$49, , 0)</f>
        <v>Lib</v>
      </c>
      <c r="J781" s="3" t="str">
        <f>_xlfn.XLOOKUP(D781, products!$A$1:$A$49, products!$C$1:$C$49,,0)</f>
        <v>D</v>
      </c>
      <c r="K781" s="6">
        <f>_xlfn.XLOOKUP(D781, products!$A$1:$A$49, products!$D$1:$D$49,,0)</f>
        <v>1</v>
      </c>
      <c r="L781" s="7">
        <f>_xlfn.XLOOKUP(D781, products!$A$1:$A$49, products!$E$1:$E$49,,0)</f>
        <v>12.95</v>
      </c>
      <c r="M781" s="7">
        <f t="shared" si="36"/>
        <v>77.699999999999989</v>
      </c>
      <c r="N781" s="3" t="str">
        <f t="shared" si="37"/>
        <v>Liberica</v>
      </c>
      <c r="O781" s="3" t="str">
        <f t="shared" si="38"/>
        <v>Dark</v>
      </c>
    </row>
    <row r="782" spans="1:15" x14ac:dyDescent="0.3">
      <c r="A782" s="2" t="s">
        <v>4898</v>
      </c>
      <c r="B782" s="5">
        <v>43883</v>
      </c>
      <c r="C782" s="2" t="s">
        <v>4899</v>
      </c>
      <c r="D782" s="3" t="s">
        <v>6141</v>
      </c>
      <c r="E782" s="2">
        <v>3</v>
      </c>
      <c r="F782" s="2" t="str">
        <f>_xlfn.XLOOKUP(C782, 'customers'!$A$1:$A$1001, 'customers'!$B$1:$B$1001, ,0)</f>
        <v>Verne Dunkerley</v>
      </c>
      <c r="G782" s="2" t="str">
        <f>IF(_xlfn.XLOOKUP(C782, 'customers'!$A$1:$A$1001, 'customers'!$C$1:$C$1001, , 0)=0, "", _xlfn.XLOOKUP(C782, 'customers'!$A$1:$A$1001, 'customers'!$C$1:$C$1001, , 0))</f>
        <v/>
      </c>
      <c r="H782" s="2">
        <f>_xlfn.XLOOKUP(C782, 'customers'!$A$1:$A$1001, 'customers'!G781:G1781,,0)</f>
        <v>0</v>
      </c>
      <c r="I782" s="3" t="str">
        <f>_xlfn.XLOOKUP(D782, products!$A$1:$A$49, products!$B$1:$B$49, , 0)</f>
        <v>Exc</v>
      </c>
      <c r="J782" s="3" t="str">
        <f>_xlfn.XLOOKUP(D782, products!$A$1:$A$49, products!$C$1:$C$49,,0)</f>
        <v>M</v>
      </c>
      <c r="K782" s="6">
        <f>_xlfn.XLOOKUP(D782, products!$A$1:$A$49, products!$D$1:$D$49,,0)</f>
        <v>1</v>
      </c>
      <c r="L782" s="7">
        <f>_xlfn.XLOOKUP(D782, products!$A$1:$A$49, products!$E$1:$E$49,,0)</f>
        <v>13.75</v>
      </c>
      <c r="M782" s="7">
        <f t="shared" si="36"/>
        <v>41.25</v>
      </c>
      <c r="N782" s="3" t="str">
        <f t="shared" si="37"/>
        <v>Excelsa</v>
      </c>
      <c r="O782" s="3" t="str">
        <f t="shared" si="38"/>
        <v>Medium</v>
      </c>
    </row>
    <row r="783" spans="1:15" x14ac:dyDescent="0.3">
      <c r="A783" s="2" t="s">
        <v>4903</v>
      </c>
      <c r="B783" s="5">
        <v>43778</v>
      </c>
      <c r="C783" s="2" t="s">
        <v>4904</v>
      </c>
      <c r="D783" s="3" t="s">
        <v>6164</v>
      </c>
      <c r="E783" s="2">
        <v>4</v>
      </c>
      <c r="F783" s="2" t="str">
        <f>_xlfn.XLOOKUP(C783, 'customers'!$A$1:$A$1001, 'customers'!$B$1:$B$1001, ,0)</f>
        <v>Lacee Burtenshaw</v>
      </c>
      <c r="G783" s="2" t="str">
        <f>IF(_xlfn.XLOOKUP(C783, 'customers'!$A$1:$A$1001, 'customers'!$C$1:$C$1001, , 0)=0, "", _xlfn.XLOOKUP(C783, 'customers'!$A$1:$A$1001, 'customers'!$C$1:$C$1001, , 0))</f>
        <v>lburtenshawlp@shinystat.com</v>
      </c>
      <c r="H783" s="2">
        <f>_xlfn.XLOOKUP(C783, 'customers'!$A$1:$A$1001, 'customers'!G782:G1782,,0)</f>
        <v>0</v>
      </c>
      <c r="I783" s="3" t="str">
        <f>_xlfn.XLOOKUP(D783, products!$A$1:$A$49, products!$B$1:$B$49, , 0)</f>
        <v>Lib</v>
      </c>
      <c r="J783" s="3" t="str">
        <f>_xlfn.XLOOKUP(D783, products!$A$1:$A$49, products!$C$1:$C$49,,0)</f>
        <v>L</v>
      </c>
      <c r="K783" s="6">
        <f>_xlfn.XLOOKUP(D783, products!$A$1:$A$49, products!$D$1:$D$49,,0)</f>
        <v>2.5</v>
      </c>
      <c r="L783" s="7">
        <f>_xlfn.XLOOKUP(D783, products!$A$1:$A$49, products!$E$1:$E$49,,0)</f>
        <v>36.454999999999998</v>
      </c>
      <c r="M783" s="7">
        <f t="shared" si="36"/>
        <v>145.82</v>
      </c>
      <c r="N783" s="3" t="str">
        <f t="shared" si="37"/>
        <v>Liberica</v>
      </c>
      <c r="O783" s="3" t="str">
        <f t="shared" si="38"/>
        <v>Lite</v>
      </c>
    </row>
    <row r="784" spans="1:15" x14ac:dyDescent="0.3">
      <c r="A784" s="2" t="s">
        <v>4909</v>
      </c>
      <c r="B784" s="5">
        <v>43897</v>
      </c>
      <c r="C784" s="2" t="s">
        <v>4910</v>
      </c>
      <c r="D784" s="3" t="s">
        <v>6184</v>
      </c>
      <c r="E784" s="2">
        <v>6</v>
      </c>
      <c r="F784" s="2" t="str">
        <f>_xlfn.XLOOKUP(C784, 'customers'!$A$1:$A$1001, 'customers'!$B$1:$B$1001, ,0)</f>
        <v>Adorne Gregoratti</v>
      </c>
      <c r="G784" s="2" t="str">
        <f>IF(_xlfn.XLOOKUP(C784, 'customers'!$A$1:$A$1001, 'customers'!$C$1:$C$1001, , 0)=0, "", _xlfn.XLOOKUP(C784, 'customers'!$A$1:$A$1001, 'customers'!$C$1:$C$1001, , 0))</f>
        <v>agregorattilq@vistaprint.com</v>
      </c>
      <c r="H784" s="2">
        <f>_xlfn.XLOOKUP(C784, 'customers'!$A$1:$A$1001, 'customers'!G783:G1783,,0)</f>
        <v>0</v>
      </c>
      <c r="I784" s="3" t="str">
        <f>_xlfn.XLOOKUP(D784, products!$A$1:$A$49, products!$B$1:$B$49, , 0)</f>
        <v>Exc</v>
      </c>
      <c r="J784" s="3" t="str">
        <f>_xlfn.XLOOKUP(D784, products!$A$1:$A$49, products!$C$1:$C$49,,0)</f>
        <v>L</v>
      </c>
      <c r="K784" s="6">
        <f>_xlfn.XLOOKUP(D784, products!$A$1:$A$49, products!$D$1:$D$49,,0)</f>
        <v>0.2</v>
      </c>
      <c r="L784" s="7">
        <f>_xlfn.XLOOKUP(D784, products!$A$1:$A$49, products!$E$1:$E$49,,0)</f>
        <v>4.4550000000000001</v>
      </c>
      <c r="M784" s="7">
        <f t="shared" si="36"/>
        <v>26.73</v>
      </c>
      <c r="N784" s="3" t="str">
        <f t="shared" si="37"/>
        <v>Excelsa</v>
      </c>
      <c r="O784" s="3" t="str">
        <f t="shared" si="38"/>
        <v>Lite</v>
      </c>
    </row>
    <row r="785" spans="1:15" x14ac:dyDescent="0.3">
      <c r="A785" s="2" t="s">
        <v>4915</v>
      </c>
      <c r="B785" s="5">
        <v>44312</v>
      </c>
      <c r="C785" s="2" t="s">
        <v>4916</v>
      </c>
      <c r="D785" s="3" t="s">
        <v>6160</v>
      </c>
      <c r="E785" s="2">
        <v>5</v>
      </c>
      <c r="F785" s="2" t="str">
        <f>_xlfn.XLOOKUP(C785, 'customers'!$A$1:$A$1001, 'customers'!$B$1:$B$1001, ,0)</f>
        <v>Chris Croster</v>
      </c>
      <c r="G785" s="2" t="str">
        <f>IF(_xlfn.XLOOKUP(C785, 'customers'!$A$1:$A$1001, 'customers'!$C$1:$C$1001, , 0)=0, "", _xlfn.XLOOKUP(C785, 'customers'!$A$1:$A$1001, 'customers'!$C$1:$C$1001, , 0))</f>
        <v>ccrosterlr@gov.uk</v>
      </c>
      <c r="H785" s="2">
        <f>_xlfn.XLOOKUP(C785, 'customers'!$A$1:$A$1001, 'customers'!G784:G1784,,0)</f>
        <v>0</v>
      </c>
      <c r="I785" s="3" t="str">
        <f>_xlfn.XLOOKUP(D785, products!$A$1:$A$49, products!$B$1:$B$49, , 0)</f>
        <v>Lib</v>
      </c>
      <c r="J785" s="3" t="str">
        <f>_xlfn.XLOOKUP(D785, products!$A$1:$A$49, products!$C$1:$C$49,,0)</f>
        <v>M</v>
      </c>
      <c r="K785" s="6">
        <f>_xlfn.XLOOKUP(D785, products!$A$1:$A$49, products!$D$1:$D$49,,0)</f>
        <v>0.5</v>
      </c>
      <c r="L785" s="7">
        <f>_xlfn.XLOOKUP(D785, products!$A$1:$A$49, products!$E$1:$E$49,,0)</f>
        <v>8.73</v>
      </c>
      <c r="M785" s="7">
        <f t="shared" si="36"/>
        <v>43.650000000000006</v>
      </c>
      <c r="N785" s="3" t="str">
        <f t="shared" si="37"/>
        <v>Liberica</v>
      </c>
      <c r="O785" s="3" t="str">
        <f t="shared" si="38"/>
        <v>Medium</v>
      </c>
    </row>
    <row r="786" spans="1:15" x14ac:dyDescent="0.3">
      <c r="A786" s="2" t="s">
        <v>4921</v>
      </c>
      <c r="B786" s="5">
        <v>44511</v>
      </c>
      <c r="C786" s="2" t="s">
        <v>4922</v>
      </c>
      <c r="D786" s="3" t="s">
        <v>6170</v>
      </c>
      <c r="E786" s="2">
        <v>2</v>
      </c>
      <c r="F786" s="2" t="str">
        <f>_xlfn.XLOOKUP(C786, 'customers'!$A$1:$A$1001, 'customers'!$B$1:$B$1001, ,0)</f>
        <v>Graeme Whitehead</v>
      </c>
      <c r="G786" s="2" t="str">
        <f>IF(_xlfn.XLOOKUP(C786, 'customers'!$A$1:$A$1001, 'customers'!$C$1:$C$1001, , 0)=0, "", _xlfn.XLOOKUP(C786, 'customers'!$A$1:$A$1001, 'customers'!$C$1:$C$1001, , 0))</f>
        <v>gwhiteheadls@hp.com</v>
      </c>
      <c r="H786" s="2">
        <f>_xlfn.XLOOKUP(C786, 'customers'!$A$1:$A$1001, 'customers'!G785:G1785,,0)</f>
        <v>0</v>
      </c>
      <c r="I786" s="3" t="str">
        <f>_xlfn.XLOOKUP(D786, products!$A$1:$A$49, products!$B$1:$B$49, , 0)</f>
        <v>Lib</v>
      </c>
      <c r="J786" s="3" t="str">
        <f>_xlfn.XLOOKUP(D786, products!$A$1:$A$49, products!$C$1:$C$49,,0)</f>
        <v>L</v>
      </c>
      <c r="K786" s="6">
        <f>_xlfn.XLOOKUP(D786, products!$A$1:$A$49, products!$D$1:$D$49,,0)</f>
        <v>1</v>
      </c>
      <c r="L786" s="7">
        <f>_xlfn.XLOOKUP(D786, products!$A$1:$A$49, products!$E$1:$E$49,,0)</f>
        <v>15.85</v>
      </c>
      <c r="M786" s="7">
        <f t="shared" si="36"/>
        <v>31.7</v>
      </c>
      <c r="N786" s="3" t="str">
        <f t="shared" si="37"/>
        <v>Liberica</v>
      </c>
      <c r="O786" s="3" t="str">
        <f t="shared" si="38"/>
        <v>Lite</v>
      </c>
    </row>
    <row r="787" spans="1:15" x14ac:dyDescent="0.3">
      <c r="A787" s="2" t="s">
        <v>4926</v>
      </c>
      <c r="B787" s="5">
        <v>44362</v>
      </c>
      <c r="C787" s="2" t="s">
        <v>4927</v>
      </c>
      <c r="D787" s="3" t="s">
        <v>6168</v>
      </c>
      <c r="E787" s="2">
        <v>1</v>
      </c>
      <c r="F787" s="2" t="str">
        <f>_xlfn.XLOOKUP(C787, 'customers'!$A$1:$A$1001, 'customers'!$B$1:$B$1001, ,0)</f>
        <v>Haslett Jodrelle</v>
      </c>
      <c r="G787" s="2" t="str">
        <f>IF(_xlfn.XLOOKUP(C787, 'customers'!$A$1:$A$1001, 'customers'!$C$1:$C$1001, , 0)=0, "", _xlfn.XLOOKUP(C787, 'customers'!$A$1:$A$1001, 'customers'!$C$1:$C$1001, , 0))</f>
        <v>hjodrellelt@samsung.com</v>
      </c>
      <c r="H787" s="2">
        <f>_xlfn.XLOOKUP(C787, 'customers'!$A$1:$A$1001, 'customers'!G786:G1786,,0)</f>
        <v>0</v>
      </c>
      <c r="I787" s="3" t="str">
        <f>_xlfn.XLOOKUP(D787, products!$A$1:$A$49, products!$B$1:$B$49, , 0)</f>
        <v>Ara</v>
      </c>
      <c r="J787" s="3" t="str">
        <f>_xlfn.XLOOKUP(D787, products!$A$1:$A$49, products!$C$1:$C$49,,0)</f>
        <v>D</v>
      </c>
      <c r="K787" s="6">
        <f>_xlfn.XLOOKUP(D787, products!$A$1:$A$49, products!$D$1:$D$49,,0)</f>
        <v>2.5</v>
      </c>
      <c r="L787" s="7">
        <f>_xlfn.XLOOKUP(D787, products!$A$1:$A$49, products!$E$1:$E$49,,0)</f>
        <v>22.884999999999998</v>
      </c>
      <c r="M787" s="7">
        <f t="shared" si="36"/>
        <v>22.884999999999998</v>
      </c>
      <c r="N787" s="3" t="str">
        <f t="shared" si="37"/>
        <v>Arabica</v>
      </c>
      <c r="O787" s="3" t="str">
        <f t="shared" si="38"/>
        <v>Dark</v>
      </c>
    </row>
    <row r="788" spans="1:15" x14ac:dyDescent="0.3">
      <c r="A788" s="2" t="s">
        <v>4932</v>
      </c>
      <c r="B788" s="5">
        <v>43888</v>
      </c>
      <c r="C788" s="2" t="s">
        <v>4933</v>
      </c>
      <c r="D788" s="3" t="s">
        <v>6185</v>
      </c>
      <c r="E788" s="2">
        <v>1</v>
      </c>
      <c r="F788" s="2" t="str">
        <f>_xlfn.XLOOKUP(C788, 'customers'!$A$1:$A$1001, 'customers'!$B$1:$B$1001, ,0)</f>
        <v>Cam Jewster</v>
      </c>
      <c r="G788" s="2" t="str">
        <f>IF(_xlfn.XLOOKUP(C788, 'customers'!$A$1:$A$1001, 'customers'!$C$1:$C$1001, , 0)=0, "", _xlfn.XLOOKUP(C788, 'customers'!$A$1:$A$1001, 'customers'!$C$1:$C$1001, , 0))</f>
        <v>cjewsterlu@moonfruit.com</v>
      </c>
      <c r="H788" s="2">
        <f>_xlfn.XLOOKUP(C788, 'customers'!$A$1:$A$1001, 'customers'!G787:G1787,,0)</f>
        <v>0</v>
      </c>
      <c r="I788" s="3" t="str">
        <f>_xlfn.XLOOKUP(D788, products!$A$1:$A$49, products!$B$1:$B$49, , 0)</f>
        <v>Exc</v>
      </c>
      <c r="J788" s="3" t="str">
        <f>_xlfn.XLOOKUP(D788, products!$A$1:$A$49, products!$C$1:$C$49,,0)</f>
        <v>D</v>
      </c>
      <c r="K788" s="6">
        <f>_xlfn.XLOOKUP(D788, products!$A$1:$A$49, products!$D$1:$D$49,,0)</f>
        <v>2.5</v>
      </c>
      <c r="L788" s="7">
        <f>_xlfn.XLOOKUP(D788, products!$A$1:$A$49, products!$E$1:$E$49,,0)</f>
        <v>27.945</v>
      </c>
      <c r="M788" s="7">
        <f t="shared" si="36"/>
        <v>27.945</v>
      </c>
      <c r="N788" s="3" t="str">
        <f t="shared" si="37"/>
        <v>Excelsa</v>
      </c>
      <c r="O788" s="3" t="str">
        <f t="shared" si="38"/>
        <v>Dark</v>
      </c>
    </row>
    <row r="789" spans="1:15" x14ac:dyDescent="0.3">
      <c r="A789" s="2" t="s">
        <v>4938</v>
      </c>
      <c r="B789" s="5">
        <v>44305</v>
      </c>
      <c r="C789" s="2" t="s">
        <v>4939</v>
      </c>
      <c r="D789" s="3" t="s">
        <v>6141</v>
      </c>
      <c r="E789" s="2">
        <v>6</v>
      </c>
      <c r="F789" s="2" t="str">
        <f>_xlfn.XLOOKUP(C789, 'customers'!$A$1:$A$1001, 'customers'!$B$1:$B$1001, ,0)</f>
        <v>Beryl Osborn</v>
      </c>
      <c r="G789" s="2" t="str">
        <f>IF(_xlfn.XLOOKUP(C789, 'customers'!$A$1:$A$1001, 'customers'!$C$1:$C$1001, , 0)=0, "", _xlfn.XLOOKUP(C789, 'customers'!$A$1:$A$1001, 'customers'!$C$1:$C$1001, , 0))</f>
        <v/>
      </c>
      <c r="H789" s="2">
        <f>_xlfn.XLOOKUP(C789, 'customers'!$A$1:$A$1001, 'customers'!G788:G1788,,0)</f>
        <v>0</v>
      </c>
      <c r="I789" s="3" t="str">
        <f>_xlfn.XLOOKUP(D789, products!$A$1:$A$49, products!$B$1:$B$49, , 0)</f>
        <v>Exc</v>
      </c>
      <c r="J789" s="3" t="str">
        <f>_xlfn.XLOOKUP(D789, products!$A$1:$A$49, products!$C$1:$C$49,,0)</f>
        <v>M</v>
      </c>
      <c r="K789" s="6">
        <f>_xlfn.XLOOKUP(D789, products!$A$1:$A$49, products!$D$1:$D$49,,0)</f>
        <v>1</v>
      </c>
      <c r="L789" s="7">
        <f>_xlfn.XLOOKUP(D789, products!$A$1:$A$49, products!$E$1:$E$49,,0)</f>
        <v>13.75</v>
      </c>
      <c r="M789" s="7">
        <f t="shared" si="36"/>
        <v>82.5</v>
      </c>
      <c r="N789" s="3" t="str">
        <f t="shared" si="37"/>
        <v>Excelsa</v>
      </c>
      <c r="O789" s="3" t="str">
        <f t="shared" si="38"/>
        <v>Medium</v>
      </c>
    </row>
    <row r="790" spans="1:15" x14ac:dyDescent="0.3">
      <c r="A790" s="2" t="s">
        <v>4943</v>
      </c>
      <c r="B790" s="5">
        <v>44771</v>
      </c>
      <c r="C790" s="2" t="s">
        <v>4944</v>
      </c>
      <c r="D790" s="3" t="s">
        <v>6151</v>
      </c>
      <c r="E790" s="2">
        <v>2</v>
      </c>
      <c r="F790" s="2" t="str">
        <f>_xlfn.XLOOKUP(C790, 'customers'!$A$1:$A$1001, 'customers'!$B$1:$B$1001, ,0)</f>
        <v>Kaela Nottram</v>
      </c>
      <c r="G790" s="2" t="str">
        <f>IF(_xlfn.XLOOKUP(C790, 'customers'!$A$1:$A$1001, 'customers'!$C$1:$C$1001, , 0)=0, "", _xlfn.XLOOKUP(C790, 'customers'!$A$1:$A$1001, 'customers'!$C$1:$C$1001, , 0))</f>
        <v>knottramlw@odnoklassniki.ru</v>
      </c>
      <c r="H790" s="2">
        <f>_xlfn.XLOOKUP(C790, 'customers'!$A$1:$A$1001, 'customers'!G789:G1789,,0)</f>
        <v>0</v>
      </c>
      <c r="I790" s="3" t="str">
        <f>_xlfn.XLOOKUP(D790, products!$A$1:$A$49, products!$B$1:$B$49, , 0)</f>
        <v>Rob</v>
      </c>
      <c r="J790" s="3" t="str">
        <f>_xlfn.XLOOKUP(D790, products!$A$1:$A$49, products!$C$1:$C$49,,0)</f>
        <v>M</v>
      </c>
      <c r="K790" s="6">
        <f>_xlfn.XLOOKUP(D790, products!$A$1:$A$49, products!$D$1:$D$49,,0)</f>
        <v>2.5</v>
      </c>
      <c r="L790" s="7">
        <f>_xlfn.XLOOKUP(D790, products!$A$1:$A$49, products!$E$1:$E$49,,0)</f>
        <v>22.884999999999998</v>
      </c>
      <c r="M790" s="7">
        <f t="shared" si="36"/>
        <v>45.769999999999996</v>
      </c>
      <c r="N790" s="3" t="str">
        <f t="shared" si="37"/>
        <v>Robusta</v>
      </c>
      <c r="O790" s="3" t="str">
        <f t="shared" si="38"/>
        <v>Medium</v>
      </c>
    </row>
    <row r="791" spans="1:15" x14ac:dyDescent="0.3">
      <c r="A791" s="2" t="s">
        <v>4949</v>
      </c>
      <c r="B791" s="5">
        <v>43485</v>
      </c>
      <c r="C791" s="2" t="s">
        <v>4950</v>
      </c>
      <c r="D791" s="3" t="s">
        <v>6140</v>
      </c>
      <c r="E791" s="2">
        <v>6</v>
      </c>
      <c r="F791" s="2" t="str">
        <f>_xlfn.XLOOKUP(C791, 'customers'!$A$1:$A$1001, 'customers'!$B$1:$B$1001, ,0)</f>
        <v>Nobe Buney</v>
      </c>
      <c r="G791" s="2" t="str">
        <f>IF(_xlfn.XLOOKUP(C791, 'customers'!$A$1:$A$1001, 'customers'!$C$1:$C$1001, , 0)=0, "", _xlfn.XLOOKUP(C791, 'customers'!$A$1:$A$1001, 'customers'!$C$1:$C$1001, , 0))</f>
        <v>nbuneylx@jugem.jp</v>
      </c>
      <c r="H791" s="2">
        <f>_xlfn.XLOOKUP(C791, 'customers'!$A$1:$A$1001, 'customers'!G790:G1790,,0)</f>
        <v>0</v>
      </c>
      <c r="I791" s="3" t="str">
        <f>_xlfn.XLOOKUP(D791, products!$A$1:$A$49, products!$B$1:$B$49, , 0)</f>
        <v>Ara</v>
      </c>
      <c r="J791" s="3" t="str">
        <f>_xlfn.XLOOKUP(D791, products!$A$1:$A$49, products!$C$1:$C$49,,0)</f>
        <v>L</v>
      </c>
      <c r="K791" s="6">
        <f>_xlfn.XLOOKUP(D791, products!$A$1:$A$49, products!$D$1:$D$49,,0)</f>
        <v>1</v>
      </c>
      <c r="L791" s="7">
        <f>_xlfn.XLOOKUP(D791, products!$A$1:$A$49, products!$E$1:$E$49,,0)</f>
        <v>12.95</v>
      </c>
      <c r="M791" s="7">
        <f t="shared" si="36"/>
        <v>77.699999999999989</v>
      </c>
      <c r="N791" s="3" t="str">
        <f t="shared" si="37"/>
        <v>Arabica</v>
      </c>
      <c r="O791" s="3" t="str">
        <f t="shared" si="38"/>
        <v>Lite</v>
      </c>
    </row>
    <row r="792" spans="1:15" x14ac:dyDescent="0.3">
      <c r="A792" s="2" t="s">
        <v>4955</v>
      </c>
      <c r="B792" s="5">
        <v>44613</v>
      </c>
      <c r="C792" s="2" t="s">
        <v>4956</v>
      </c>
      <c r="D792" s="3" t="s">
        <v>6180</v>
      </c>
      <c r="E792" s="2">
        <v>3</v>
      </c>
      <c r="F792" s="2" t="str">
        <f>_xlfn.XLOOKUP(C792, 'customers'!$A$1:$A$1001, 'customers'!$B$1:$B$1001, ,0)</f>
        <v>Silvan McShea</v>
      </c>
      <c r="G792" s="2" t="str">
        <f>IF(_xlfn.XLOOKUP(C792, 'customers'!$A$1:$A$1001, 'customers'!$C$1:$C$1001, , 0)=0, "", _xlfn.XLOOKUP(C792, 'customers'!$A$1:$A$1001, 'customers'!$C$1:$C$1001, , 0))</f>
        <v>smcshealy@photobucket.com</v>
      </c>
      <c r="H792" s="2">
        <f>_xlfn.XLOOKUP(C792, 'customers'!$A$1:$A$1001, 'customers'!G791:G1791,,0)</f>
        <v>0</v>
      </c>
      <c r="I792" s="3" t="str">
        <f>_xlfn.XLOOKUP(D792, products!$A$1:$A$49, products!$B$1:$B$49, , 0)</f>
        <v>Ara</v>
      </c>
      <c r="J792" s="3" t="str">
        <f>_xlfn.XLOOKUP(D792, products!$A$1:$A$49, products!$C$1:$C$49,,0)</f>
        <v>L</v>
      </c>
      <c r="K792" s="6">
        <f>_xlfn.XLOOKUP(D792, products!$A$1:$A$49, products!$D$1:$D$49,,0)</f>
        <v>0.5</v>
      </c>
      <c r="L792" s="7">
        <f>_xlfn.XLOOKUP(D792, products!$A$1:$A$49, products!$E$1:$E$49,,0)</f>
        <v>7.77</v>
      </c>
      <c r="M792" s="7">
        <f t="shared" si="36"/>
        <v>23.31</v>
      </c>
      <c r="N792" s="3" t="str">
        <f t="shared" si="37"/>
        <v>Arabica</v>
      </c>
      <c r="O792" s="3" t="str">
        <f t="shared" si="38"/>
        <v>Lite</v>
      </c>
    </row>
    <row r="793" spans="1:15" x14ac:dyDescent="0.3">
      <c r="A793" s="2" t="s">
        <v>4961</v>
      </c>
      <c r="B793" s="5">
        <v>43954</v>
      </c>
      <c r="C793" s="2" t="s">
        <v>4962</v>
      </c>
      <c r="D793" s="3" t="s">
        <v>6145</v>
      </c>
      <c r="E793" s="2">
        <v>5</v>
      </c>
      <c r="F793" s="2" t="str">
        <f>_xlfn.XLOOKUP(C793, 'customers'!$A$1:$A$1001, 'customers'!$B$1:$B$1001, ,0)</f>
        <v>Karylin Huddart</v>
      </c>
      <c r="G793" s="2" t="str">
        <f>IF(_xlfn.XLOOKUP(C793, 'customers'!$A$1:$A$1001, 'customers'!$C$1:$C$1001, , 0)=0, "", _xlfn.XLOOKUP(C793, 'customers'!$A$1:$A$1001, 'customers'!$C$1:$C$1001, , 0))</f>
        <v>khuddartlz@about.com</v>
      </c>
      <c r="H793" s="2">
        <f>_xlfn.XLOOKUP(C793, 'customers'!$A$1:$A$1001, 'customers'!G792:G1792,,0)</f>
        <v>0</v>
      </c>
      <c r="I793" s="3" t="str">
        <f>_xlfn.XLOOKUP(D793, products!$A$1:$A$49, products!$B$1:$B$49, , 0)</f>
        <v>Lib</v>
      </c>
      <c r="J793" s="3" t="str">
        <f>_xlfn.XLOOKUP(D793, products!$A$1:$A$49, products!$C$1:$C$49,,0)</f>
        <v>L</v>
      </c>
      <c r="K793" s="6">
        <f>_xlfn.XLOOKUP(D793, products!$A$1:$A$49, products!$D$1:$D$49,,0)</f>
        <v>0.2</v>
      </c>
      <c r="L793" s="7">
        <f>_xlfn.XLOOKUP(D793, products!$A$1:$A$49, products!$E$1:$E$49,,0)</f>
        <v>4.7549999999999999</v>
      </c>
      <c r="M793" s="7">
        <f t="shared" si="36"/>
        <v>23.774999999999999</v>
      </c>
      <c r="N793" s="3" t="str">
        <f t="shared" si="37"/>
        <v>Liberica</v>
      </c>
      <c r="O793" s="3" t="str">
        <f t="shared" si="38"/>
        <v>Lite</v>
      </c>
    </row>
    <row r="794" spans="1:15" x14ac:dyDescent="0.3">
      <c r="A794" s="2" t="s">
        <v>4967</v>
      </c>
      <c r="B794" s="5">
        <v>43545</v>
      </c>
      <c r="C794" s="2" t="s">
        <v>4968</v>
      </c>
      <c r="D794" s="3" t="s">
        <v>6160</v>
      </c>
      <c r="E794" s="2">
        <v>6</v>
      </c>
      <c r="F794" s="2" t="str">
        <f>_xlfn.XLOOKUP(C794, 'customers'!$A$1:$A$1001, 'customers'!$B$1:$B$1001, ,0)</f>
        <v>Jereme Gippes</v>
      </c>
      <c r="G794" s="2" t="str">
        <f>IF(_xlfn.XLOOKUP(C794, 'customers'!$A$1:$A$1001, 'customers'!$C$1:$C$1001, , 0)=0, "", _xlfn.XLOOKUP(C794, 'customers'!$A$1:$A$1001, 'customers'!$C$1:$C$1001, , 0))</f>
        <v>jgippesm0@cloudflare.com</v>
      </c>
      <c r="H794" s="2">
        <f>_xlfn.XLOOKUP(C794, 'customers'!$A$1:$A$1001, 'customers'!G793:G1793,,0)</f>
        <v>0</v>
      </c>
      <c r="I794" s="3" t="str">
        <f>_xlfn.XLOOKUP(D794, products!$A$1:$A$49, products!$B$1:$B$49, , 0)</f>
        <v>Lib</v>
      </c>
      <c r="J794" s="3" t="str">
        <f>_xlfn.XLOOKUP(D794, products!$A$1:$A$49, products!$C$1:$C$49,,0)</f>
        <v>M</v>
      </c>
      <c r="K794" s="6">
        <f>_xlfn.XLOOKUP(D794, products!$A$1:$A$49, products!$D$1:$D$49,,0)</f>
        <v>0.5</v>
      </c>
      <c r="L794" s="7">
        <f>_xlfn.XLOOKUP(D794, products!$A$1:$A$49, products!$E$1:$E$49,,0)</f>
        <v>8.73</v>
      </c>
      <c r="M794" s="7">
        <f t="shared" si="36"/>
        <v>52.38</v>
      </c>
      <c r="N794" s="3" t="str">
        <f t="shared" si="37"/>
        <v>Liberica</v>
      </c>
      <c r="O794" s="3" t="str">
        <f t="shared" si="38"/>
        <v>Medium</v>
      </c>
    </row>
    <row r="795" spans="1:15" x14ac:dyDescent="0.3">
      <c r="A795" s="2" t="s">
        <v>4973</v>
      </c>
      <c r="B795" s="5">
        <v>43629</v>
      </c>
      <c r="C795" s="2" t="s">
        <v>4974</v>
      </c>
      <c r="D795" s="3" t="s">
        <v>6178</v>
      </c>
      <c r="E795" s="2">
        <v>5</v>
      </c>
      <c r="F795" s="2" t="str">
        <f>_xlfn.XLOOKUP(C795, 'customers'!$A$1:$A$1001, 'customers'!$B$1:$B$1001, ,0)</f>
        <v>Lukas Whittlesee</v>
      </c>
      <c r="G795" s="2" t="str">
        <f>IF(_xlfn.XLOOKUP(C795, 'customers'!$A$1:$A$1001, 'customers'!$C$1:$C$1001, , 0)=0, "", _xlfn.XLOOKUP(C795, 'customers'!$A$1:$A$1001, 'customers'!$C$1:$C$1001, , 0))</f>
        <v>lwhittleseem1@e-recht24.de</v>
      </c>
      <c r="H795" s="2">
        <f>_xlfn.XLOOKUP(C795, 'customers'!$A$1:$A$1001, 'customers'!G794:G1794,,0)</f>
        <v>0</v>
      </c>
      <c r="I795" s="3" t="str">
        <f>_xlfn.XLOOKUP(D795, products!$A$1:$A$49, products!$B$1:$B$49, , 0)</f>
        <v>Rob</v>
      </c>
      <c r="J795" s="3" t="str">
        <f>_xlfn.XLOOKUP(D795, products!$A$1:$A$49, products!$C$1:$C$49,,0)</f>
        <v>L</v>
      </c>
      <c r="K795" s="6">
        <f>_xlfn.XLOOKUP(D795, products!$A$1:$A$49, products!$D$1:$D$49,,0)</f>
        <v>0.2</v>
      </c>
      <c r="L795" s="7">
        <f>_xlfn.XLOOKUP(D795, products!$A$1:$A$49, products!$E$1:$E$49,,0)</f>
        <v>3.5849999999999995</v>
      </c>
      <c r="M795" s="7">
        <f t="shared" si="36"/>
        <v>17.924999999999997</v>
      </c>
      <c r="N795" s="3" t="str">
        <f t="shared" si="37"/>
        <v>Robusta</v>
      </c>
      <c r="O795" s="3" t="str">
        <f t="shared" si="38"/>
        <v>Lite</v>
      </c>
    </row>
    <row r="796" spans="1:15" x14ac:dyDescent="0.3">
      <c r="A796" s="2" t="s">
        <v>4979</v>
      </c>
      <c r="B796" s="5">
        <v>43987</v>
      </c>
      <c r="C796" s="2" t="s">
        <v>4980</v>
      </c>
      <c r="D796" s="3" t="s">
        <v>6182</v>
      </c>
      <c r="E796" s="2">
        <v>5</v>
      </c>
      <c r="F796" s="2" t="str">
        <f>_xlfn.XLOOKUP(C796, 'customers'!$A$1:$A$1001, 'customers'!$B$1:$B$1001, ,0)</f>
        <v>Gregorius Trengrove</v>
      </c>
      <c r="G796" s="2" t="str">
        <f>IF(_xlfn.XLOOKUP(C796, 'customers'!$A$1:$A$1001, 'customers'!$C$1:$C$1001, , 0)=0, "", _xlfn.XLOOKUP(C796, 'customers'!$A$1:$A$1001, 'customers'!$C$1:$C$1001, , 0))</f>
        <v>gtrengrovem2@elpais.com</v>
      </c>
      <c r="H796" s="2">
        <f>_xlfn.XLOOKUP(C796, 'customers'!$A$1:$A$1001, 'customers'!G795:G1795,,0)</f>
        <v>0</v>
      </c>
      <c r="I796" s="3" t="str">
        <f>_xlfn.XLOOKUP(D796, products!$A$1:$A$49, products!$B$1:$B$49, , 0)</f>
        <v>Ara</v>
      </c>
      <c r="J796" s="3" t="str">
        <f>_xlfn.XLOOKUP(D796, products!$A$1:$A$49, products!$C$1:$C$49,,0)</f>
        <v>L</v>
      </c>
      <c r="K796" s="6">
        <f>_xlfn.XLOOKUP(D796, products!$A$1:$A$49, products!$D$1:$D$49,,0)</f>
        <v>2.5</v>
      </c>
      <c r="L796" s="7">
        <f>_xlfn.XLOOKUP(D796, products!$A$1:$A$49, products!$E$1:$E$49,,0)</f>
        <v>29.784999999999997</v>
      </c>
      <c r="M796" s="7">
        <f t="shared" si="36"/>
        <v>148.92499999999998</v>
      </c>
      <c r="N796" s="3" t="str">
        <f t="shared" si="37"/>
        <v>Arabica</v>
      </c>
      <c r="O796" s="3" t="str">
        <f t="shared" si="38"/>
        <v>Lite</v>
      </c>
    </row>
    <row r="797" spans="1:15" x14ac:dyDescent="0.3">
      <c r="A797" s="2" t="s">
        <v>4985</v>
      </c>
      <c r="B797" s="5">
        <v>43540</v>
      </c>
      <c r="C797" s="2" t="s">
        <v>4986</v>
      </c>
      <c r="D797" s="3" t="s">
        <v>6173</v>
      </c>
      <c r="E797" s="2">
        <v>4</v>
      </c>
      <c r="F797" s="2" t="str">
        <f>_xlfn.XLOOKUP(C797, 'customers'!$A$1:$A$1001, 'customers'!$B$1:$B$1001, ,0)</f>
        <v>Wright Caldero</v>
      </c>
      <c r="G797" s="2" t="str">
        <f>IF(_xlfn.XLOOKUP(C797, 'customers'!$A$1:$A$1001, 'customers'!$C$1:$C$1001, , 0)=0, "", _xlfn.XLOOKUP(C797, 'customers'!$A$1:$A$1001, 'customers'!$C$1:$C$1001, , 0))</f>
        <v>wcalderom3@stumbleupon.com</v>
      </c>
      <c r="H797" s="2">
        <f>_xlfn.XLOOKUP(C797, 'customers'!$A$1:$A$1001, 'customers'!G796:G1796,,0)</f>
        <v>0</v>
      </c>
      <c r="I797" s="3" t="str">
        <f>_xlfn.XLOOKUP(D797, products!$A$1:$A$49, products!$B$1:$B$49, , 0)</f>
        <v>Rob</v>
      </c>
      <c r="J797" s="3" t="str">
        <f>_xlfn.XLOOKUP(D797, products!$A$1:$A$49, products!$C$1:$C$49,,0)</f>
        <v>L</v>
      </c>
      <c r="K797" s="6">
        <f>_xlfn.XLOOKUP(D797, products!$A$1:$A$49, products!$D$1:$D$49,,0)</f>
        <v>0.5</v>
      </c>
      <c r="L797" s="7">
        <f>_xlfn.XLOOKUP(D797, products!$A$1:$A$49, products!$E$1:$E$49,,0)</f>
        <v>7.169999999999999</v>
      </c>
      <c r="M797" s="7">
        <f t="shared" si="36"/>
        <v>28.679999999999996</v>
      </c>
      <c r="N797" s="3" t="str">
        <f t="shared" si="37"/>
        <v>Robusta</v>
      </c>
      <c r="O797" s="3" t="str">
        <f t="shared" si="38"/>
        <v>Lite</v>
      </c>
    </row>
    <row r="798" spans="1:15" x14ac:dyDescent="0.3">
      <c r="A798" s="2" t="s">
        <v>4991</v>
      </c>
      <c r="B798" s="5">
        <v>44533</v>
      </c>
      <c r="C798" s="2" t="s">
        <v>4992</v>
      </c>
      <c r="D798" s="3" t="s">
        <v>6161</v>
      </c>
      <c r="E798" s="2">
        <v>1</v>
      </c>
      <c r="F798" s="2" t="str">
        <f>_xlfn.XLOOKUP(C798, 'customers'!$A$1:$A$1001, 'customers'!$B$1:$B$1001, ,0)</f>
        <v>Merell Zanazzi</v>
      </c>
      <c r="G798" s="2" t="str">
        <f>IF(_xlfn.XLOOKUP(C798, 'customers'!$A$1:$A$1001, 'customers'!$C$1:$C$1001, , 0)=0, "", _xlfn.XLOOKUP(C798, 'customers'!$A$1:$A$1001, 'customers'!$C$1:$C$1001, , 0))</f>
        <v/>
      </c>
      <c r="H798" s="2">
        <f>_xlfn.XLOOKUP(C798, 'customers'!$A$1:$A$1001, 'customers'!G797:G1797,,0)</f>
        <v>0</v>
      </c>
      <c r="I798" s="3" t="str">
        <f>_xlfn.XLOOKUP(D798, products!$A$1:$A$49, products!$B$1:$B$49, , 0)</f>
        <v>Lib</v>
      </c>
      <c r="J798" s="3" t="str">
        <f>_xlfn.XLOOKUP(D798, products!$A$1:$A$49, products!$C$1:$C$49,,0)</f>
        <v>L</v>
      </c>
      <c r="K798" s="6">
        <f>_xlfn.XLOOKUP(D798, products!$A$1:$A$49, products!$D$1:$D$49,,0)</f>
        <v>0.5</v>
      </c>
      <c r="L798" s="7">
        <f>_xlfn.XLOOKUP(D798, products!$A$1:$A$49, products!$E$1:$E$49,,0)</f>
        <v>9.51</v>
      </c>
      <c r="M798" s="7">
        <f t="shared" si="36"/>
        <v>9.51</v>
      </c>
      <c r="N798" s="3" t="str">
        <f t="shared" si="37"/>
        <v>Liberica</v>
      </c>
      <c r="O798" s="3" t="str">
        <f t="shared" si="38"/>
        <v>Lite</v>
      </c>
    </row>
    <row r="799" spans="1:15" x14ac:dyDescent="0.3">
      <c r="A799" s="2" t="s">
        <v>4996</v>
      </c>
      <c r="B799" s="5">
        <v>44751</v>
      </c>
      <c r="C799" s="2" t="s">
        <v>4997</v>
      </c>
      <c r="D799" s="3" t="s">
        <v>6180</v>
      </c>
      <c r="E799" s="2">
        <v>4</v>
      </c>
      <c r="F799" s="2" t="str">
        <f>_xlfn.XLOOKUP(C799, 'customers'!$A$1:$A$1001, 'customers'!$B$1:$B$1001, ,0)</f>
        <v>Jed Kennicott</v>
      </c>
      <c r="G799" s="2" t="str">
        <f>IF(_xlfn.XLOOKUP(C799, 'customers'!$A$1:$A$1001, 'customers'!$C$1:$C$1001, , 0)=0, "", _xlfn.XLOOKUP(C799, 'customers'!$A$1:$A$1001, 'customers'!$C$1:$C$1001, , 0))</f>
        <v>jkennicottm5@yahoo.co.jp</v>
      </c>
      <c r="H799" s="2">
        <f>_xlfn.XLOOKUP(C799, 'customers'!$A$1:$A$1001, 'customers'!G798:G1798,,0)</f>
        <v>0</v>
      </c>
      <c r="I799" s="3" t="str">
        <f>_xlfn.XLOOKUP(D799, products!$A$1:$A$49, products!$B$1:$B$49, , 0)</f>
        <v>Ara</v>
      </c>
      <c r="J799" s="3" t="str">
        <f>_xlfn.XLOOKUP(D799, products!$A$1:$A$49, products!$C$1:$C$49,,0)</f>
        <v>L</v>
      </c>
      <c r="K799" s="6">
        <f>_xlfn.XLOOKUP(D799, products!$A$1:$A$49, products!$D$1:$D$49,,0)</f>
        <v>0.5</v>
      </c>
      <c r="L799" s="7">
        <f>_xlfn.XLOOKUP(D799, products!$A$1:$A$49, products!$E$1:$E$49,,0)</f>
        <v>7.77</v>
      </c>
      <c r="M799" s="7">
        <f t="shared" si="36"/>
        <v>31.08</v>
      </c>
      <c r="N799" s="3" t="str">
        <f t="shared" si="37"/>
        <v>Arabica</v>
      </c>
      <c r="O799" s="3" t="str">
        <f t="shared" si="38"/>
        <v>Lite</v>
      </c>
    </row>
    <row r="800" spans="1:15" x14ac:dyDescent="0.3">
      <c r="A800" s="2" t="s">
        <v>5002</v>
      </c>
      <c r="B800" s="5">
        <v>43950</v>
      </c>
      <c r="C800" s="2" t="s">
        <v>5003</v>
      </c>
      <c r="D800" s="3" t="s">
        <v>6163</v>
      </c>
      <c r="E800" s="2">
        <v>3</v>
      </c>
      <c r="F800" s="2" t="str">
        <f>_xlfn.XLOOKUP(C800, 'customers'!$A$1:$A$1001, 'customers'!$B$1:$B$1001, ,0)</f>
        <v>Guenevere Ruggen</v>
      </c>
      <c r="G800" s="2" t="str">
        <f>IF(_xlfn.XLOOKUP(C800, 'customers'!$A$1:$A$1001, 'customers'!$C$1:$C$1001, , 0)=0, "", _xlfn.XLOOKUP(C800, 'customers'!$A$1:$A$1001, 'customers'!$C$1:$C$1001, , 0))</f>
        <v>gruggenm6@nymag.com</v>
      </c>
      <c r="H800" s="2">
        <f>_xlfn.XLOOKUP(C800, 'customers'!$A$1:$A$1001, 'customers'!G799:G1799,,0)</f>
        <v>0</v>
      </c>
      <c r="I800" s="3" t="str">
        <f>_xlfn.XLOOKUP(D800, products!$A$1:$A$49, products!$B$1:$B$49, , 0)</f>
        <v>Rob</v>
      </c>
      <c r="J800" s="3" t="str">
        <f>_xlfn.XLOOKUP(D800, products!$A$1:$A$49, products!$C$1:$C$49,,0)</f>
        <v>D</v>
      </c>
      <c r="K800" s="6">
        <f>_xlfn.XLOOKUP(D800, products!$A$1:$A$49, products!$D$1:$D$49,,0)</f>
        <v>0.2</v>
      </c>
      <c r="L800" s="7">
        <f>_xlfn.XLOOKUP(D800, products!$A$1:$A$49, products!$E$1:$E$49,,0)</f>
        <v>2.6849999999999996</v>
      </c>
      <c r="M800" s="7">
        <f t="shared" si="36"/>
        <v>8.0549999999999997</v>
      </c>
      <c r="N800" s="3" t="str">
        <f t="shared" si="37"/>
        <v>Robusta</v>
      </c>
      <c r="O800" s="3" t="str">
        <f t="shared" si="38"/>
        <v>Dark</v>
      </c>
    </row>
    <row r="801" spans="1:15" x14ac:dyDescent="0.3">
      <c r="A801" s="2" t="s">
        <v>5008</v>
      </c>
      <c r="B801" s="5">
        <v>44588</v>
      </c>
      <c r="C801" s="2" t="s">
        <v>5009</v>
      </c>
      <c r="D801" s="3" t="s">
        <v>6183</v>
      </c>
      <c r="E801" s="2">
        <v>3</v>
      </c>
      <c r="F801" s="2" t="str">
        <f>_xlfn.XLOOKUP(C801, 'customers'!$A$1:$A$1001, 'customers'!$B$1:$B$1001, ,0)</f>
        <v>Gonzales Cicculi</v>
      </c>
      <c r="G801" s="2" t="str">
        <f>IF(_xlfn.XLOOKUP(C801, 'customers'!$A$1:$A$1001, 'customers'!$C$1:$C$1001, , 0)=0, "", _xlfn.XLOOKUP(C801, 'customers'!$A$1:$A$1001, 'customers'!$C$1:$C$1001, , 0))</f>
        <v/>
      </c>
      <c r="H801" s="2">
        <f>_xlfn.XLOOKUP(C801, 'customers'!$A$1:$A$1001, 'customers'!G800:G1800,,0)</f>
        <v>0</v>
      </c>
      <c r="I801" s="3" t="str">
        <f>_xlfn.XLOOKUP(D801, products!$A$1:$A$49, products!$B$1:$B$49, , 0)</f>
        <v>Exc</v>
      </c>
      <c r="J801" s="3" t="str">
        <f>_xlfn.XLOOKUP(D801, products!$A$1:$A$49, products!$C$1:$C$49,,0)</f>
        <v>D</v>
      </c>
      <c r="K801" s="6">
        <f>_xlfn.XLOOKUP(D801, products!$A$1:$A$49, products!$D$1:$D$49,,0)</f>
        <v>1</v>
      </c>
      <c r="L801" s="7">
        <f>_xlfn.XLOOKUP(D801, products!$A$1:$A$49, products!$E$1:$E$49,,0)</f>
        <v>12.15</v>
      </c>
      <c r="M801" s="7">
        <f t="shared" si="36"/>
        <v>36.450000000000003</v>
      </c>
      <c r="N801" s="3" t="str">
        <f t="shared" si="37"/>
        <v>Excelsa</v>
      </c>
      <c r="O801" s="3" t="str">
        <f t="shared" si="38"/>
        <v>Dark</v>
      </c>
    </row>
    <row r="802" spans="1:15" x14ac:dyDescent="0.3">
      <c r="A802" s="2" t="s">
        <v>5012</v>
      </c>
      <c r="B802" s="5">
        <v>44240</v>
      </c>
      <c r="C802" s="2" t="s">
        <v>5013</v>
      </c>
      <c r="D802" s="3" t="s">
        <v>6163</v>
      </c>
      <c r="E802" s="2">
        <v>6</v>
      </c>
      <c r="F802" s="2" t="str">
        <f>_xlfn.XLOOKUP(C802, 'customers'!$A$1:$A$1001, 'customers'!$B$1:$B$1001, ,0)</f>
        <v>Man Fright</v>
      </c>
      <c r="G802" s="2" t="str">
        <f>IF(_xlfn.XLOOKUP(C802, 'customers'!$A$1:$A$1001, 'customers'!$C$1:$C$1001, , 0)=0, "", _xlfn.XLOOKUP(C802, 'customers'!$A$1:$A$1001, 'customers'!$C$1:$C$1001, , 0))</f>
        <v>mfrightm8@harvard.edu</v>
      </c>
      <c r="H802" s="2">
        <f>_xlfn.XLOOKUP(C802, 'customers'!$A$1:$A$1001, 'customers'!G801:G1801,,0)</f>
        <v>0</v>
      </c>
      <c r="I802" s="3" t="str">
        <f>_xlfn.XLOOKUP(D802, products!$A$1:$A$49, products!$B$1:$B$49, , 0)</f>
        <v>Rob</v>
      </c>
      <c r="J802" s="3" t="str">
        <f>_xlfn.XLOOKUP(D802, products!$A$1:$A$49, products!$C$1:$C$49,,0)</f>
        <v>D</v>
      </c>
      <c r="K802" s="6">
        <f>_xlfn.XLOOKUP(D802, products!$A$1:$A$49, products!$D$1:$D$49,,0)</f>
        <v>0.2</v>
      </c>
      <c r="L802" s="7">
        <f>_xlfn.XLOOKUP(D802, products!$A$1:$A$49, products!$E$1:$E$49,,0)</f>
        <v>2.6849999999999996</v>
      </c>
      <c r="M802" s="7">
        <f t="shared" si="36"/>
        <v>16.11</v>
      </c>
      <c r="N802" s="3" t="str">
        <f t="shared" si="37"/>
        <v>Robusta</v>
      </c>
      <c r="O802" s="3" t="str">
        <f t="shared" si="38"/>
        <v>Dark</v>
      </c>
    </row>
    <row r="803" spans="1:15" x14ac:dyDescent="0.3">
      <c r="A803" s="2" t="s">
        <v>5018</v>
      </c>
      <c r="B803" s="5">
        <v>44025</v>
      </c>
      <c r="C803" s="2" t="s">
        <v>5019</v>
      </c>
      <c r="D803" s="3" t="s">
        <v>6149</v>
      </c>
      <c r="E803" s="2">
        <v>2</v>
      </c>
      <c r="F803" s="2" t="str">
        <f>_xlfn.XLOOKUP(C803, 'customers'!$A$1:$A$1001, 'customers'!$B$1:$B$1001, ,0)</f>
        <v>Boyce Tarte</v>
      </c>
      <c r="G803" s="2" t="str">
        <f>IF(_xlfn.XLOOKUP(C803, 'customers'!$A$1:$A$1001, 'customers'!$C$1:$C$1001, , 0)=0, "", _xlfn.XLOOKUP(C803, 'customers'!$A$1:$A$1001, 'customers'!$C$1:$C$1001, , 0))</f>
        <v>btartem9@aol.com</v>
      </c>
      <c r="H803" s="2">
        <f>_xlfn.XLOOKUP(C803, 'customers'!$A$1:$A$1001, 'customers'!G802:G1802,,0)</f>
        <v>0</v>
      </c>
      <c r="I803" s="3" t="str">
        <f>_xlfn.XLOOKUP(D803, products!$A$1:$A$49, products!$B$1:$B$49, , 0)</f>
        <v>Rob</v>
      </c>
      <c r="J803" s="3" t="str">
        <f>_xlfn.XLOOKUP(D803, products!$A$1:$A$49, products!$C$1:$C$49,,0)</f>
        <v>D</v>
      </c>
      <c r="K803" s="6">
        <f>_xlfn.XLOOKUP(D803, products!$A$1:$A$49, products!$D$1:$D$49,,0)</f>
        <v>2.5</v>
      </c>
      <c r="L803" s="7">
        <f>_xlfn.XLOOKUP(D803, products!$A$1:$A$49, products!$E$1:$E$49,,0)</f>
        <v>20.584999999999997</v>
      </c>
      <c r="M803" s="7">
        <f t="shared" si="36"/>
        <v>41.169999999999995</v>
      </c>
      <c r="N803" s="3" t="str">
        <f t="shared" si="37"/>
        <v>Robusta</v>
      </c>
      <c r="O803" s="3" t="str">
        <f t="shared" si="38"/>
        <v>Dark</v>
      </c>
    </row>
    <row r="804" spans="1:15" x14ac:dyDescent="0.3">
      <c r="A804" s="2" t="s">
        <v>5024</v>
      </c>
      <c r="B804" s="5">
        <v>43902</v>
      </c>
      <c r="C804" s="2" t="s">
        <v>5025</v>
      </c>
      <c r="D804" s="3" t="s">
        <v>6163</v>
      </c>
      <c r="E804" s="2">
        <v>4</v>
      </c>
      <c r="F804" s="2" t="str">
        <f>_xlfn.XLOOKUP(C804, 'customers'!$A$1:$A$1001, 'customers'!$B$1:$B$1001, ,0)</f>
        <v>Caddric Krzysztofiak</v>
      </c>
      <c r="G804" s="2" t="str">
        <f>IF(_xlfn.XLOOKUP(C804, 'customers'!$A$1:$A$1001, 'customers'!$C$1:$C$1001, , 0)=0, "", _xlfn.XLOOKUP(C804, 'customers'!$A$1:$A$1001, 'customers'!$C$1:$C$1001, , 0))</f>
        <v>ckrzysztofiakma@skyrock.com</v>
      </c>
      <c r="H804" s="2">
        <f>_xlfn.XLOOKUP(C804, 'customers'!$A$1:$A$1001, 'customers'!G803:G1803,,0)</f>
        <v>0</v>
      </c>
      <c r="I804" s="3" t="str">
        <f>_xlfn.XLOOKUP(D804, products!$A$1:$A$49, products!$B$1:$B$49, , 0)</f>
        <v>Rob</v>
      </c>
      <c r="J804" s="3" t="str">
        <f>_xlfn.XLOOKUP(D804, products!$A$1:$A$49, products!$C$1:$C$49,,0)</f>
        <v>D</v>
      </c>
      <c r="K804" s="6">
        <f>_xlfn.XLOOKUP(D804, products!$A$1:$A$49, products!$D$1:$D$49,,0)</f>
        <v>0.2</v>
      </c>
      <c r="L804" s="7">
        <f>_xlfn.XLOOKUP(D804, products!$A$1:$A$49, products!$E$1:$E$49,,0)</f>
        <v>2.6849999999999996</v>
      </c>
      <c r="M804" s="7">
        <f t="shared" si="36"/>
        <v>10.739999999999998</v>
      </c>
      <c r="N804" s="3" t="str">
        <f t="shared" si="37"/>
        <v>Robusta</v>
      </c>
      <c r="O804" s="3" t="str">
        <f t="shared" si="38"/>
        <v>Dark</v>
      </c>
    </row>
    <row r="805" spans="1:15" x14ac:dyDescent="0.3">
      <c r="A805" s="2" t="s">
        <v>5030</v>
      </c>
      <c r="B805" s="5">
        <v>43955</v>
      </c>
      <c r="C805" s="2" t="s">
        <v>5031</v>
      </c>
      <c r="D805" s="3" t="s">
        <v>6166</v>
      </c>
      <c r="E805" s="2">
        <v>4</v>
      </c>
      <c r="F805" s="2" t="str">
        <f>_xlfn.XLOOKUP(C805, 'customers'!$A$1:$A$1001, 'customers'!$B$1:$B$1001, ,0)</f>
        <v>Darn Penquet</v>
      </c>
      <c r="G805" s="2" t="str">
        <f>IF(_xlfn.XLOOKUP(C805, 'customers'!$A$1:$A$1001, 'customers'!$C$1:$C$1001, , 0)=0, "", _xlfn.XLOOKUP(C805, 'customers'!$A$1:$A$1001, 'customers'!$C$1:$C$1001, , 0))</f>
        <v>dpenquetmb@diigo.com</v>
      </c>
      <c r="H805" s="2">
        <f>_xlfn.XLOOKUP(C805, 'customers'!$A$1:$A$1001, 'customers'!G804:G1804,,0)</f>
        <v>0</v>
      </c>
      <c r="I805" s="3" t="str">
        <f>_xlfn.XLOOKUP(D805, products!$A$1:$A$49, products!$B$1:$B$49, , 0)</f>
        <v>Exc</v>
      </c>
      <c r="J805" s="3" t="str">
        <f>_xlfn.XLOOKUP(D805, products!$A$1:$A$49, products!$C$1:$C$49,,0)</f>
        <v>M</v>
      </c>
      <c r="K805" s="6">
        <f>_xlfn.XLOOKUP(D805, products!$A$1:$A$49, products!$D$1:$D$49,,0)</f>
        <v>2.5</v>
      </c>
      <c r="L805" s="7">
        <f>_xlfn.XLOOKUP(D805, products!$A$1:$A$49, products!$E$1:$E$49,,0)</f>
        <v>31.624999999999996</v>
      </c>
      <c r="M805" s="7">
        <f t="shared" si="36"/>
        <v>126.49999999999999</v>
      </c>
      <c r="N805" s="3" t="str">
        <f t="shared" si="37"/>
        <v>Excelsa</v>
      </c>
      <c r="O805" s="3" t="str">
        <f t="shared" si="38"/>
        <v>Medium</v>
      </c>
    </row>
    <row r="806" spans="1:15" x14ac:dyDescent="0.3">
      <c r="A806" s="2" t="s">
        <v>5035</v>
      </c>
      <c r="B806" s="5">
        <v>44289</v>
      </c>
      <c r="C806" s="2" t="s">
        <v>5036</v>
      </c>
      <c r="D806" s="3" t="s">
        <v>6179</v>
      </c>
      <c r="E806" s="2">
        <v>2</v>
      </c>
      <c r="F806" s="2" t="str">
        <f>_xlfn.XLOOKUP(C806, 'customers'!$A$1:$A$1001, 'customers'!$B$1:$B$1001, ,0)</f>
        <v>Jammie Cloke</v>
      </c>
      <c r="G806" s="2" t="str">
        <f>IF(_xlfn.XLOOKUP(C806, 'customers'!$A$1:$A$1001, 'customers'!$C$1:$C$1001, , 0)=0, "", _xlfn.XLOOKUP(C806, 'customers'!$A$1:$A$1001, 'customers'!$C$1:$C$1001, , 0))</f>
        <v/>
      </c>
      <c r="H806" s="2">
        <f>_xlfn.XLOOKUP(C806, 'customers'!$A$1:$A$1001, 'customers'!G805:G1805,,0)</f>
        <v>0</v>
      </c>
      <c r="I806" s="3" t="str">
        <f>_xlfn.XLOOKUP(D806, products!$A$1:$A$49, products!$B$1:$B$49, , 0)</f>
        <v>Rob</v>
      </c>
      <c r="J806" s="3" t="str">
        <f>_xlfn.XLOOKUP(D806, products!$A$1:$A$49, products!$C$1:$C$49,,0)</f>
        <v>L</v>
      </c>
      <c r="K806" s="6">
        <f>_xlfn.XLOOKUP(D806, products!$A$1:$A$49, products!$D$1:$D$49,,0)</f>
        <v>1</v>
      </c>
      <c r="L806" s="7">
        <f>_xlfn.XLOOKUP(D806, products!$A$1:$A$49, products!$E$1:$E$49,,0)</f>
        <v>11.95</v>
      </c>
      <c r="M806" s="7">
        <f t="shared" si="36"/>
        <v>23.9</v>
      </c>
      <c r="N806" s="3" t="str">
        <f t="shared" si="37"/>
        <v>Robusta</v>
      </c>
      <c r="O806" s="3" t="str">
        <f t="shared" si="38"/>
        <v>Lite</v>
      </c>
    </row>
    <row r="807" spans="1:15" x14ac:dyDescent="0.3">
      <c r="A807" s="2" t="s">
        <v>5040</v>
      </c>
      <c r="B807" s="5">
        <v>44713</v>
      </c>
      <c r="C807" s="2" t="s">
        <v>5041</v>
      </c>
      <c r="D807" s="3" t="s">
        <v>6146</v>
      </c>
      <c r="E807" s="2">
        <v>1</v>
      </c>
      <c r="F807" s="2" t="str">
        <f>_xlfn.XLOOKUP(C807, 'customers'!$A$1:$A$1001, 'customers'!$B$1:$B$1001, ,0)</f>
        <v>Chester Clowton</v>
      </c>
      <c r="G807" s="2" t="str">
        <f>IF(_xlfn.XLOOKUP(C807, 'customers'!$A$1:$A$1001, 'customers'!$C$1:$C$1001, , 0)=0, "", _xlfn.XLOOKUP(C807, 'customers'!$A$1:$A$1001, 'customers'!$C$1:$C$1001, , 0))</f>
        <v/>
      </c>
      <c r="H807" s="2">
        <f>_xlfn.XLOOKUP(C807, 'customers'!$A$1:$A$1001, 'customers'!G806:G1806,,0)</f>
        <v>0</v>
      </c>
      <c r="I807" s="3" t="str">
        <f>_xlfn.XLOOKUP(D807, products!$A$1:$A$49, products!$B$1:$B$49, , 0)</f>
        <v>Rob</v>
      </c>
      <c r="J807" s="3" t="str">
        <f>_xlfn.XLOOKUP(D807, products!$A$1:$A$49, products!$C$1:$C$49,,0)</f>
        <v>M</v>
      </c>
      <c r="K807" s="6">
        <f>_xlfn.XLOOKUP(D807, products!$A$1:$A$49, products!$D$1:$D$49,,0)</f>
        <v>0.5</v>
      </c>
      <c r="L807" s="7">
        <f>_xlfn.XLOOKUP(D807, products!$A$1:$A$49, products!$E$1:$E$49,,0)</f>
        <v>5.97</v>
      </c>
      <c r="M807" s="7">
        <f t="shared" si="36"/>
        <v>5.97</v>
      </c>
      <c r="N807" s="3" t="str">
        <f t="shared" si="37"/>
        <v>Robusta</v>
      </c>
      <c r="O807" s="3" t="str">
        <f t="shared" si="38"/>
        <v>Medium</v>
      </c>
    </row>
    <row r="808" spans="1:15" x14ac:dyDescent="0.3">
      <c r="A808" s="2" t="s">
        <v>5046</v>
      </c>
      <c r="B808" s="5">
        <v>44241</v>
      </c>
      <c r="C808" s="2" t="s">
        <v>5047</v>
      </c>
      <c r="D808" s="3" t="s">
        <v>6150</v>
      </c>
      <c r="E808" s="2">
        <v>2</v>
      </c>
      <c r="F808" s="2" t="str">
        <f>_xlfn.XLOOKUP(C808, 'customers'!$A$1:$A$1001, 'customers'!$B$1:$B$1001, ,0)</f>
        <v>Kathleen Diable</v>
      </c>
      <c r="G808" s="2" t="str">
        <f>IF(_xlfn.XLOOKUP(C808, 'customers'!$A$1:$A$1001, 'customers'!$C$1:$C$1001, , 0)=0, "", _xlfn.XLOOKUP(C808, 'customers'!$A$1:$A$1001, 'customers'!$C$1:$C$1001, , 0))</f>
        <v/>
      </c>
      <c r="H808" s="2">
        <f>_xlfn.XLOOKUP(C808, 'customers'!$A$1:$A$1001, 'customers'!G807:G1807,,0)</f>
        <v>0</v>
      </c>
      <c r="I808" s="3" t="str">
        <f>_xlfn.XLOOKUP(D808, products!$A$1:$A$49, products!$B$1:$B$49, , 0)</f>
        <v>Lib</v>
      </c>
      <c r="J808" s="3" t="str">
        <f>_xlfn.XLOOKUP(D808, products!$A$1:$A$49, products!$C$1:$C$49,,0)</f>
        <v>D</v>
      </c>
      <c r="K808" s="6">
        <f>_xlfn.XLOOKUP(D808, products!$A$1:$A$49, products!$D$1:$D$49,,0)</f>
        <v>0.2</v>
      </c>
      <c r="L808" s="7">
        <f>_xlfn.XLOOKUP(D808, products!$A$1:$A$49, products!$E$1:$E$49,,0)</f>
        <v>3.8849999999999998</v>
      </c>
      <c r="M808" s="7">
        <f t="shared" si="36"/>
        <v>7.77</v>
      </c>
      <c r="N808" s="3" t="str">
        <f t="shared" si="37"/>
        <v>Liberica</v>
      </c>
      <c r="O808" s="3" t="str">
        <f t="shared" si="38"/>
        <v>Dark</v>
      </c>
    </row>
    <row r="809" spans="1:15" x14ac:dyDescent="0.3">
      <c r="A809" s="2" t="s">
        <v>5050</v>
      </c>
      <c r="B809" s="5">
        <v>44543</v>
      </c>
      <c r="C809" s="2" t="s">
        <v>5051</v>
      </c>
      <c r="D809" s="3" t="s">
        <v>6169</v>
      </c>
      <c r="E809" s="2">
        <v>3</v>
      </c>
      <c r="F809" s="2" t="str">
        <f>_xlfn.XLOOKUP(C809, 'customers'!$A$1:$A$1001, 'customers'!$B$1:$B$1001, ,0)</f>
        <v>Koren Ferretti</v>
      </c>
      <c r="G809" s="2" t="str">
        <f>IF(_xlfn.XLOOKUP(C809, 'customers'!$A$1:$A$1001, 'customers'!$C$1:$C$1001, , 0)=0, "", _xlfn.XLOOKUP(C809, 'customers'!$A$1:$A$1001, 'customers'!$C$1:$C$1001, , 0))</f>
        <v>kferrettimf@huffingtonpost.com</v>
      </c>
      <c r="H809" s="2">
        <f>_xlfn.XLOOKUP(C809, 'customers'!$A$1:$A$1001, 'customers'!G808:G1808,,0)</f>
        <v>0</v>
      </c>
      <c r="I809" s="3" t="str">
        <f>_xlfn.XLOOKUP(D809, products!$A$1:$A$49, products!$B$1:$B$49, , 0)</f>
        <v>Lib</v>
      </c>
      <c r="J809" s="3" t="str">
        <f>_xlfn.XLOOKUP(D809, products!$A$1:$A$49, products!$C$1:$C$49,,0)</f>
        <v>D</v>
      </c>
      <c r="K809" s="6">
        <f>_xlfn.XLOOKUP(D809, products!$A$1:$A$49, products!$D$1:$D$49,,0)</f>
        <v>0.5</v>
      </c>
      <c r="L809" s="7">
        <f>_xlfn.XLOOKUP(D809, products!$A$1:$A$49, products!$E$1:$E$49,,0)</f>
        <v>7.77</v>
      </c>
      <c r="M809" s="7">
        <f t="shared" si="36"/>
        <v>23.31</v>
      </c>
      <c r="N809" s="3" t="str">
        <f t="shared" si="37"/>
        <v>Liberica</v>
      </c>
      <c r="O809" s="3" t="str">
        <f t="shared" si="38"/>
        <v>Dark</v>
      </c>
    </row>
    <row r="810" spans="1:15" x14ac:dyDescent="0.3">
      <c r="A810" s="2" t="s">
        <v>5056</v>
      </c>
      <c r="B810" s="5">
        <v>43868</v>
      </c>
      <c r="C810" s="2" t="s">
        <v>5113</v>
      </c>
      <c r="D810" s="3" t="s">
        <v>6142</v>
      </c>
      <c r="E810" s="2">
        <v>5</v>
      </c>
      <c r="F810" s="2" t="str">
        <f>_xlfn.XLOOKUP(C810, 'customers'!$A$1:$A$1001, 'customers'!$B$1:$B$1001, ,0)</f>
        <v>Allis Wilmore</v>
      </c>
      <c r="G810" s="2" t="str">
        <f>IF(_xlfn.XLOOKUP(C810, 'customers'!$A$1:$A$1001, 'customers'!$C$1:$C$1001, , 0)=0, "", _xlfn.XLOOKUP(C810, 'customers'!$A$1:$A$1001, 'customers'!$C$1:$C$1001, , 0))</f>
        <v/>
      </c>
      <c r="H810" s="2">
        <f>_xlfn.XLOOKUP(C810, 'customers'!$A$1:$A$1001, 'customers'!G809:G1809,,0)</f>
        <v>0</v>
      </c>
      <c r="I810" s="3" t="str">
        <f>_xlfn.XLOOKUP(D810, products!$A$1:$A$49, products!$B$1:$B$49, , 0)</f>
        <v>Rob</v>
      </c>
      <c r="J810" s="3" t="str">
        <f>_xlfn.XLOOKUP(D810, products!$A$1:$A$49, products!$C$1:$C$49,,0)</f>
        <v>L</v>
      </c>
      <c r="K810" s="6">
        <f>_xlfn.XLOOKUP(D810, products!$A$1:$A$49, products!$D$1:$D$49,,0)</f>
        <v>2.5</v>
      </c>
      <c r="L810" s="7">
        <f>_xlfn.XLOOKUP(D810, products!$A$1:$A$49, products!$E$1:$E$49,,0)</f>
        <v>27.484999999999996</v>
      </c>
      <c r="M810" s="7">
        <f t="shared" si="36"/>
        <v>137.42499999999998</v>
      </c>
      <c r="N810" s="3" t="str">
        <f t="shared" si="37"/>
        <v>Robusta</v>
      </c>
      <c r="O810" s="3" t="str">
        <f t="shared" si="38"/>
        <v>Lite</v>
      </c>
    </row>
    <row r="811" spans="1:15" x14ac:dyDescent="0.3">
      <c r="A811" s="2" t="s">
        <v>5062</v>
      </c>
      <c r="B811" s="5">
        <v>44235</v>
      </c>
      <c r="C811" s="2" t="s">
        <v>5063</v>
      </c>
      <c r="D811" s="3" t="s">
        <v>6163</v>
      </c>
      <c r="E811" s="2">
        <v>3</v>
      </c>
      <c r="F811" s="2" t="str">
        <f>_xlfn.XLOOKUP(C811, 'customers'!$A$1:$A$1001, 'customers'!$B$1:$B$1001, ,0)</f>
        <v>Chaddie Bennie</v>
      </c>
      <c r="G811" s="2" t="str">
        <f>IF(_xlfn.XLOOKUP(C811, 'customers'!$A$1:$A$1001, 'customers'!$C$1:$C$1001, , 0)=0, "", _xlfn.XLOOKUP(C811, 'customers'!$A$1:$A$1001, 'customers'!$C$1:$C$1001, , 0))</f>
        <v/>
      </c>
      <c r="H811" s="2">
        <f>_xlfn.XLOOKUP(C811, 'customers'!$A$1:$A$1001, 'customers'!G810:G1810,,0)</f>
        <v>0</v>
      </c>
      <c r="I811" s="3" t="str">
        <f>_xlfn.XLOOKUP(D811, products!$A$1:$A$49, products!$B$1:$B$49, , 0)</f>
        <v>Rob</v>
      </c>
      <c r="J811" s="3" t="str">
        <f>_xlfn.XLOOKUP(D811, products!$A$1:$A$49, products!$C$1:$C$49,,0)</f>
        <v>D</v>
      </c>
      <c r="K811" s="6">
        <f>_xlfn.XLOOKUP(D811, products!$A$1:$A$49, products!$D$1:$D$49,,0)</f>
        <v>0.2</v>
      </c>
      <c r="L811" s="7">
        <f>_xlfn.XLOOKUP(D811, products!$A$1:$A$49, products!$E$1:$E$49,,0)</f>
        <v>2.6849999999999996</v>
      </c>
      <c r="M811" s="7">
        <f t="shared" si="36"/>
        <v>8.0549999999999997</v>
      </c>
      <c r="N811" s="3" t="str">
        <f t="shared" si="37"/>
        <v>Robusta</v>
      </c>
      <c r="O811" s="3" t="str">
        <f t="shared" si="38"/>
        <v>Dark</v>
      </c>
    </row>
    <row r="812" spans="1:15" x14ac:dyDescent="0.3">
      <c r="A812" s="2" t="s">
        <v>5067</v>
      </c>
      <c r="B812" s="5">
        <v>44054</v>
      </c>
      <c r="C812" s="2" t="s">
        <v>5068</v>
      </c>
      <c r="D812" s="3" t="s">
        <v>6161</v>
      </c>
      <c r="E812" s="2">
        <v>3</v>
      </c>
      <c r="F812" s="2" t="str">
        <f>_xlfn.XLOOKUP(C812, 'customers'!$A$1:$A$1001, 'customers'!$B$1:$B$1001, ,0)</f>
        <v>Alberta Balsdone</v>
      </c>
      <c r="G812" s="2" t="str">
        <f>IF(_xlfn.XLOOKUP(C812, 'customers'!$A$1:$A$1001, 'customers'!$C$1:$C$1001, , 0)=0, "", _xlfn.XLOOKUP(C812, 'customers'!$A$1:$A$1001, 'customers'!$C$1:$C$1001, , 0))</f>
        <v>abalsdonemi@toplist.cz</v>
      </c>
      <c r="H812" s="2">
        <f>_xlfn.XLOOKUP(C812, 'customers'!$A$1:$A$1001, 'customers'!G811:G1811,,0)</f>
        <v>0</v>
      </c>
      <c r="I812" s="3" t="str">
        <f>_xlfn.XLOOKUP(D812, products!$A$1:$A$49, products!$B$1:$B$49, , 0)</f>
        <v>Lib</v>
      </c>
      <c r="J812" s="3" t="str">
        <f>_xlfn.XLOOKUP(D812, products!$A$1:$A$49, products!$C$1:$C$49,,0)</f>
        <v>L</v>
      </c>
      <c r="K812" s="6">
        <f>_xlfn.XLOOKUP(D812, products!$A$1:$A$49, products!$D$1:$D$49,,0)</f>
        <v>0.5</v>
      </c>
      <c r="L812" s="7">
        <f>_xlfn.XLOOKUP(D812, products!$A$1:$A$49, products!$E$1:$E$49,,0)</f>
        <v>9.51</v>
      </c>
      <c r="M812" s="7">
        <f t="shared" si="36"/>
        <v>28.53</v>
      </c>
      <c r="N812" s="3" t="str">
        <f t="shared" si="37"/>
        <v>Liberica</v>
      </c>
      <c r="O812" s="3" t="str">
        <f t="shared" si="38"/>
        <v>Lite</v>
      </c>
    </row>
    <row r="813" spans="1:15" x14ac:dyDescent="0.3">
      <c r="A813" s="2" t="s">
        <v>5073</v>
      </c>
      <c r="B813" s="5">
        <v>44114</v>
      </c>
      <c r="C813" s="2" t="s">
        <v>5074</v>
      </c>
      <c r="D813" s="3" t="s">
        <v>6155</v>
      </c>
      <c r="E813" s="2">
        <v>6</v>
      </c>
      <c r="F813" s="2" t="str">
        <f>_xlfn.XLOOKUP(C813, 'customers'!$A$1:$A$1001, 'customers'!$B$1:$B$1001, ,0)</f>
        <v>Brice Romera</v>
      </c>
      <c r="G813" s="2" t="str">
        <f>IF(_xlfn.XLOOKUP(C813, 'customers'!$A$1:$A$1001, 'customers'!$C$1:$C$1001, , 0)=0, "", _xlfn.XLOOKUP(C813, 'customers'!$A$1:$A$1001, 'customers'!$C$1:$C$1001, , 0))</f>
        <v>bromeramj@list-manage.com</v>
      </c>
      <c r="H813" s="2">
        <f>_xlfn.XLOOKUP(C813, 'customers'!$A$1:$A$1001, 'customers'!G812:G1812,,0)</f>
        <v>0</v>
      </c>
      <c r="I813" s="3" t="str">
        <f>_xlfn.XLOOKUP(D813, products!$A$1:$A$49, products!$B$1:$B$49, , 0)</f>
        <v>Ara</v>
      </c>
      <c r="J813" s="3" t="str">
        <f>_xlfn.XLOOKUP(D813, products!$A$1:$A$49, products!$C$1:$C$49,,0)</f>
        <v>M</v>
      </c>
      <c r="K813" s="6">
        <f>_xlfn.XLOOKUP(D813, products!$A$1:$A$49, products!$D$1:$D$49,,0)</f>
        <v>1</v>
      </c>
      <c r="L813" s="7">
        <f>_xlfn.XLOOKUP(D813, products!$A$1:$A$49, products!$E$1:$E$49,,0)</f>
        <v>11.25</v>
      </c>
      <c r="M813" s="7">
        <f t="shared" si="36"/>
        <v>67.5</v>
      </c>
      <c r="N813" s="3" t="str">
        <f t="shared" si="37"/>
        <v>Arabica</v>
      </c>
      <c r="O813" s="3" t="str">
        <f t="shared" si="38"/>
        <v>Medium</v>
      </c>
    </row>
    <row r="814" spans="1:15" x14ac:dyDescent="0.3">
      <c r="A814" s="2" t="s">
        <v>5073</v>
      </c>
      <c r="B814" s="5">
        <v>44114</v>
      </c>
      <c r="C814" s="2" t="s">
        <v>5074</v>
      </c>
      <c r="D814" s="3" t="s">
        <v>6165</v>
      </c>
      <c r="E814" s="2">
        <v>6</v>
      </c>
      <c r="F814" s="2" t="str">
        <f>_xlfn.XLOOKUP(C814, 'customers'!$A$1:$A$1001, 'customers'!$B$1:$B$1001, ,0)</f>
        <v>Brice Romera</v>
      </c>
      <c r="G814" s="2" t="str">
        <f>IF(_xlfn.XLOOKUP(C814, 'customers'!$A$1:$A$1001, 'customers'!$C$1:$C$1001, , 0)=0, "", _xlfn.XLOOKUP(C814, 'customers'!$A$1:$A$1001, 'customers'!$C$1:$C$1001, , 0))</f>
        <v>bromeramj@list-manage.com</v>
      </c>
      <c r="H814" s="2">
        <f>_xlfn.XLOOKUP(C814, 'customers'!$A$1:$A$1001, 'customers'!G813:G1813,,0)</f>
        <v>0</v>
      </c>
      <c r="I814" s="3" t="str">
        <f>_xlfn.XLOOKUP(D814, products!$A$1:$A$49, products!$B$1:$B$49, , 0)</f>
        <v>Lib</v>
      </c>
      <c r="J814" s="3" t="str">
        <f>_xlfn.XLOOKUP(D814, products!$A$1:$A$49, products!$C$1:$C$49,,0)</f>
        <v>D</v>
      </c>
      <c r="K814" s="6">
        <f>_xlfn.XLOOKUP(D814, products!$A$1:$A$49, products!$D$1:$D$49,,0)</f>
        <v>2.5</v>
      </c>
      <c r="L814" s="7">
        <f>_xlfn.XLOOKUP(D814, products!$A$1:$A$49, products!$E$1:$E$49,,0)</f>
        <v>29.784999999999997</v>
      </c>
      <c r="M814" s="7">
        <f t="shared" si="36"/>
        <v>178.70999999999998</v>
      </c>
      <c r="N814" s="3" t="str">
        <f t="shared" si="37"/>
        <v>Liberica</v>
      </c>
      <c r="O814" s="3" t="str">
        <f t="shared" si="38"/>
        <v>Dark</v>
      </c>
    </row>
    <row r="815" spans="1:15" x14ac:dyDescent="0.3">
      <c r="A815" s="2" t="s">
        <v>5084</v>
      </c>
      <c r="B815" s="5">
        <v>44173</v>
      </c>
      <c r="C815" s="2" t="s">
        <v>5085</v>
      </c>
      <c r="D815" s="3" t="s">
        <v>6166</v>
      </c>
      <c r="E815" s="2">
        <v>1</v>
      </c>
      <c r="F815" s="2" t="str">
        <f>_xlfn.XLOOKUP(C815, 'customers'!$A$1:$A$1001, 'customers'!$B$1:$B$1001, ,0)</f>
        <v>Conchita Bryde</v>
      </c>
      <c r="G815" s="2" t="str">
        <f>IF(_xlfn.XLOOKUP(C815, 'customers'!$A$1:$A$1001, 'customers'!$C$1:$C$1001, , 0)=0, "", _xlfn.XLOOKUP(C815, 'customers'!$A$1:$A$1001, 'customers'!$C$1:$C$1001, , 0))</f>
        <v>cbrydeml@tuttocitta.it</v>
      </c>
      <c r="H815" s="2">
        <f>_xlfn.XLOOKUP(C815, 'customers'!$A$1:$A$1001, 'customers'!G814:G1814,,0)</f>
        <v>0</v>
      </c>
      <c r="I815" s="3" t="str">
        <f>_xlfn.XLOOKUP(D815, products!$A$1:$A$49, products!$B$1:$B$49, , 0)</f>
        <v>Exc</v>
      </c>
      <c r="J815" s="3" t="str">
        <f>_xlfn.XLOOKUP(D815, products!$A$1:$A$49, products!$C$1:$C$49,,0)</f>
        <v>M</v>
      </c>
      <c r="K815" s="6">
        <f>_xlfn.XLOOKUP(D815, products!$A$1:$A$49, products!$D$1:$D$49,,0)</f>
        <v>2.5</v>
      </c>
      <c r="L815" s="7">
        <f>_xlfn.XLOOKUP(D815, products!$A$1:$A$49, products!$E$1:$E$49,,0)</f>
        <v>31.624999999999996</v>
      </c>
      <c r="M815" s="7">
        <f t="shared" si="36"/>
        <v>31.624999999999996</v>
      </c>
      <c r="N815" s="3" t="str">
        <f t="shared" si="37"/>
        <v>Excelsa</v>
      </c>
      <c r="O815" s="3" t="str">
        <f t="shared" si="38"/>
        <v>Medium</v>
      </c>
    </row>
    <row r="816" spans="1:15" x14ac:dyDescent="0.3">
      <c r="A816" s="2" t="s">
        <v>5090</v>
      </c>
      <c r="B816" s="5">
        <v>43573</v>
      </c>
      <c r="C816" s="2" t="s">
        <v>5091</v>
      </c>
      <c r="D816" s="3" t="s">
        <v>6184</v>
      </c>
      <c r="E816" s="2">
        <v>2</v>
      </c>
      <c r="F816" s="2" t="str">
        <f>_xlfn.XLOOKUP(C816, 'customers'!$A$1:$A$1001, 'customers'!$B$1:$B$1001, ,0)</f>
        <v>Silvanus Enefer</v>
      </c>
      <c r="G816" s="2" t="str">
        <f>IF(_xlfn.XLOOKUP(C816, 'customers'!$A$1:$A$1001, 'customers'!$C$1:$C$1001, , 0)=0, "", _xlfn.XLOOKUP(C816, 'customers'!$A$1:$A$1001, 'customers'!$C$1:$C$1001, , 0))</f>
        <v>senefermm@blog.com</v>
      </c>
      <c r="H816" s="2">
        <f>_xlfn.XLOOKUP(C816, 'customers'!$A$1:$A$1001, 'customers'!G815:G1815,,0)</f>
        <v>0</v>
      </c>
      <c r="I816" s="3" t="str">
        <f>_xlfn.XLOOKUP(D816, products!$A$1:$A$49, products!$B$1:$B$49, , 0)</f>
        <v>Exc</v>
      </c>
      <c r="J816" s="3" t="str">
        <f>_xlfn.XLOOKUP(D816, products!$A$1:$A$49, products!$C$1:$C$49,,0)</f>
        <v>L</v>
      </c>
      <c r="K816" s="6">
        <f>_xlfn.XLOOKUP(D816, products!$A$1:$A$49, products!$D$1:$D$49,,0)</f>
        <v>0.2</v>
      </c>
      <c r="L816" s="7">
        <f>_xlfn.XLOOKUP(D816, products!$A$1:$A$49, products!$E$1:$E$49,,0)</f>
        <v>4.4550000000000001</v>
      </c>
      <c r="M816" s="7">
        <f t="shared" si="36"/>
        <v>8.91</v>
      </c>
      <c r="N816" s="3" t="str">
        <f t="shared" si="37"/>
        <v>Excelsa</v>
      </c>
      <c r="O816" s="3" t="str">
        <f t="shared" si="38"/>
        <v>Lite</v>
      </c>
    </row>
    <row r="817" spans="1:15" x14ac:dyDescent="0.3">
      <c r="A817" s="2" t="s">
        <v>5096</v>
      </c>
      <c r="B817" s="5">
        <v>44200</v>
      </c>
      <c r="C817" s="2" t="s">
        <v>5097</v>
      </c>
      <c r="D817" s="3" t="s">
        <v>6146</v>
      </c>
      <c r="E817" s="2">
        <v>6</v>
      </c>
      <c r="F817" s="2" t="str">
        <f>_xlfn.XLOOKUP(C817, 'customers'!$A$1:$A$1001, 'customers'!$B$1:$B$1001, ,0)</f>
        <v>Lenci Haggerstone</v>
      </c>
      <c r="G817" s="2" t="str">
        <f>IF(_xlfn.XLOOKUP(C817, 'customers'!$A$1:$A$1001, 'customers'!$C$1:$C$1001, , 0)=0, "", _xlfn.XLOOKUP(C817, 'customers'!$A$1:$A$1001, 'customers'!$C$1:$C$1001, , 0))</f>
        <v>lhaggerstonemn@independent.co.uk</v>
      </c>
      <c r="H817" s="2">
        <f>_xlfn.XLOOKUP(C817, 'customers'!$A$1:$A$1001, 'customers'!G816:G1816,,0)</f>
        <v>0</v>
      </c>
      <c r="I817" s="3" t="str">
        <f>_xlfn.XLOOKUP(D817, products!$A$1:$A$49, products!$B$1:$B$49, , 0)</f>
        <v>Rob</v>
      </c>
      <c r="J817" s="3" t="str">
        <f>_xlfn.XLOOKUP(D817, products!$A$1:$A$49, products!$C$1:$C$49,,0)</f>
        <v>M</v>
      </c>
      <c r="K817" s="6">
        <f>_xlfn.XLOOKUP(D817, products!$A$1:$A$49, products!$D$1:$D$49,,0)</f>
        <v>0.5</v>
      </c>
      <c r="L817" s="7">
        <f>_xlfn.XLOOKUP(D817, products!$A$1:$A$49, products!$E$1:$E$49,,0)</f>
        <v>5.97</v>
      </c>
      <c r="M817" s="7">
        <f t="shared" si="36"/>
        <v>35.82</v>
      </c>
      <c r="N817" s="3" t="str">
        <f t="shared" si="37"/>
        <v>Robusta</v>
      </c>
      <c r="O817" s="3" t="str">
        <f t="shared" si="38"/>
        <v>Medium</v>
      </c>
    </row>
    <row r="818" spans="1:15" x14ac:dyDescent="0.3">
      <c r="A818" s="2" t="s">
        <v>5102</v>
      </c>
      <c r="B818" s="5">
        <v>43534</v>
      </c>
      <c r="C818" s="2" t="s">
        <v>5103</v>
      </c>
      <c r="D818" s="3" t="s">
        <v>6161</v>
      </c>
      <c r="E818" s="2">
        <v>4</v>
      </c>
      <c r="F818" s="2" t="str">
        <f>_xlfn.XLOOKUP(C818, 'customers'!$A$1:$A$1001, 'customers'!$B$1:$B$1001, ,0)</f>
        <v>Marvin Gundry</v>
      </c>
      <c r="G818" s="2" t="str">
        <f>IF(_xlfn.XLOOKUP(C818, 'customers'!$A$1:$A$1001, 'customers'!$C$1:$C$1001, , 0)=0, "", _xlfn.XLOOKUP(C818, 'customers'!$A$1:$A$1001, 'customers'!$C$1:$C$1001, , 0))</f>
        <v>mgundrymo@omniture.com</v>
      </c>
      <c r="H818" s="2">
        <f>_xlfn.XLOOKUP(C818, 'customers'!$A$1:$A$1001, 'customers'!G817:G1817,,0)</f>
        <v>0</v>
      </c>
      <c r="I818" s="3" t="str">
        <f>_xlfn.XLOOKUP(D818, products!$A$1:$A$49, products!$B$1:$B$49, , 0)</f>
        <v>Lib</v>
      </c>
      <c r="J818" s="3" t="str">
        <f>_xlfn.XLOOKUP(D818, products!$A$1:$A$49, products!$C$1:$C$49,,0)</f>
        <v>L</v>
      </c>
      <c r="K818" s="6">
        <f>_xlfn.XLOOKUP(D818, products!$A$1:$A$49, products!$D$1:$D$49,,0)</f>
        <v>0.5</v>
      </c>
      <c r="L818" s="7">
        <f>_xlfn.XLOOKUP(D818, products!$A$1:$A$49, products!$E$1:$E$49,,0)</f>
        <v>9.51</v>
      </c>
      <c r="M818" s="7">
        <f t="shared" si="36"/>
        <v>38.04</v>
      </c>
      <c r="N818" s="3" t="str">
        <f t="shared" si="37"/>
        <v>Liberica</v>
      </c>
      <c r="O818" s="3" t="str">
        <f t="shared" si="38"/>
        <v>Lite</v>
      </c>
    </row>
    <row r="819" spans="1:15" x14ac:dyDescent="0.3">
      <c r="A819" s="2" t="s">
        <v>5107</v>
      </c>
      <c r="B819" s="5">
        <v>43798</v>
      </c>
      <c r="C819" s="2" t="s">
        <v>5108</v>
      </c>
      <c r="D819" s="3" t="s">
        <v>6169</v>
      </c>
      <c r="E819" s="2">
        <v>2</v>
      </c>
      <c r="F819" s="2" t="str">
        <f>_xlfn.XLOOKUP(C819, 'customers'!$A$1:$A$1001, 'customers'!$B$1:$B$1001, ,0)</f>
        <v>Bayard Wellan</v>
      </c>
      <c r="G819" s="2" t="str">
        <f>IF(_xlfn.XLOOKUP(C819, 'customers'!$A$1:$A$1001, 'customers'!$C$1:$C$1001, , 0)=0, "", _xlfn.XLOOKUP(C819, 'customers'!$A$1:$A$1001, 'customers'!$C$1:$C$1001, , 0))</f>
        <v>bwellanmp@cafepress.com</v>
      </c>
      <c r="H819" s="2">
        <f>_xlfn.XLOOKUP(C819, 'customers'!$A$1:$A$1001, 'customers'!G818:G1818,,0)</f>
        <v>0</v>
      </c>
      <c r="I819" s="3" t="str">
        <f>_xlfn.XLOOKUP(D819, products!$A$1:$A$49, products!$B$1:$B$49, , 0)</f>
        <v>Lib</v>
      </c>
      <c r="J819" s="3" t="str">
        <f>_xlfn.XLOOKUP(D819, products!$A$1:$A$49, products!$C$1:$C$49,,0)</f>
        <v>D</v>
      </c>
      <c r="K819" s="6">
        <f>_xlfn.XLOOKUP(D819, products!$A$1:$A$49, products!$D$1:$D$49,,0)</f>
        <v>0.5</v>
      </c>
      <c r="L819" s="7">
        <f>_xlfn.XLOOKUP(D819, products!$A$1:$A$49, products!$E$1:$E$49,,0)</f>
        <v>7.77</v>
      </c>
      <c r="M819" s="7">
        <f t="shared" si="36"/>
        <v>15.54</v>
      </c>
      <c r="N819" s="3" t="str">
        <f t="shared" si="37"/>
        <v>Liberica</v>
      </c>
      <c r="O819" s="3" t="str">
        <f t="shared" si="38"/>
        <v>Dark</v>
      </c>
    </row>
    <row r="820" spans="1:15" x14ac:dyDescent="0.3">
      <c r="A820" s="2" t="s">
        <v>5112</v>
      </c>
      <c r="B820" s="5">
        <v>44761</v>
      </c>
      <c r="C820" s="2" t="s">
        <v>5113</v>
      </c>
      <c r="D820" s="3" t="s">
        <v>6170</v>
      </c>
      <c r="E820" s="2">
        <v>5</v>
      </c>
      <c r="F820" s="2" t="str">
        <f>_xlfn.XLOOKUP(C820, 'customers'!$A$1:$A$1001, 'customers'!$B$1:$B$1001, ,0)</f>
        <v>Allis Wilmore</v>
      </c>
      <c r="G820" s="2" t="str">
        <f>IF(_xlfn.XLOOKUP(C820, 'customers'!$A$1:$A$1001, 'customers'!$C$1:$C$1001, , 0)=0, "", _xlfn.XLOOKUP(C820, 'customers'!$A$1:$A$1001, 'customers'!$C$1:$C$1001, , 0))</f>
        <v/>
      </c>
      <c r="H820" s="2">
        <f>_xlfn.XLOOKUP(C820, 'customers'!$A$1:$A$1001, 'customers'!G819:G1819,,0)</f>
        <v>0</v>
      </c>
      <c r="I820" s="3" t="str">
        <f>_xlfn.XLOOKUP(D820, products!$A$1:$A$49, products!$B$1:$B$49, , 0)</f>
        <v>Lib</v>
      </c>
      <c r="J820" s="3" t="str">
        <f>_xlfn.XLOOKUP(D820, products!$A$1:$A$49, products!$C$1:$C$49,,0)</f>
        <v>L</v>
      </c>
      <c r="K820" s="6">
        <f>_xlfn.XLOOKUP(D820, products!$A$1:$A$49, products!$D$1:$D$49,,0)</f>
        <v>1</v>
      </c>
      <c r="L820" s="7">
        <f>_xlfn.XLOOKUP(D820, products!$A$1:$A$49, products!$E$1:$E$49,,0)</f>
        <v>15.85</v>
      </c>
      <c r="M820" s="7">
        <f t="shared" si="36"/>
        <v>79.25</v>
      </c>
      <c r="N820" s="3" t="str">
        <f t="shared" si="37"/>
        <v>Liberica</v>
      </c>
      <c r="O820" s="3" t="str">
        <f t="shared" si="38"/>
        <v>Lite</v>
      </c>
    </row>
    <row r="821" spans="1:15" x14ac:dyDescent="0.3">
      <c r="A821" s="2" t="s">
        <v>5117</v>
      </c>
      <c r="B821" s="5">
        <v>44008</v>
      </c>
      <c r="C821" s="2" t="s">
        <v>5118</v>
      </c>
      <c r="D821" s="3" t="s">
        <v>6145</v>
      </c>
      <c r="E821" s="2">
        <v>1</v>
      </c>
      <c r="F821" s="2" t="str">
        <f>_xlfn.XLOOKUP(C821, 'customers'!$A$1:$A$1001, 'customers'!$B$1:$B$1001, ,0)</f>
        <v>Caddric Atcheson</v>
      </c>
      <c r="G821" s="2" t="str">
        <f>IF(_xlfn.XLOOKUP(C821, 'customers'!$A$1:$A$1001, 'customers'!$C$1:$C$1001, , 0)=0, "", _xlfn.XLOOKUP(C821, 'customers'!$A$1:$A$1001, 'customers'!$C$1:$C$1001, , 0))</f>
        <v>catchesonmr@xinhuanet.com</v>
      </c>
      <c r="H821" s="2">
        <f>_xlfn.XLOOKUP(C821, 'customers'!$A$1:$A$1001, 'customers'!G820:G1820,,0)</f>
        <v>0</v>
      </c>
      <c r="I821" s="3" t="str">
        <f>_xlfn.XLOOKUP(D821, products!$A$1:$A$49, products!$B$1:$B$49, , 0)</f>
        <v>Lib</v>
      </c>
      <c r="J821" s="3" t="str">
        <f>_xlfn.XLOOKUP(D821, products!$A$1:$A$49, products!$C$1:$C$49,,0)</f>
        <v>L</v>
      </c>
      <c r="K821" s="6">
        <f>_xlfn.XLOOKUP(D821, products!$A$1:$A$49, products!$D$1:$D$49,,0)</f>
        <v>0.2</v>
      </c>
      <c r="L821" s="7">
        <f>_xlfn.XLOOKUP(D821, products!$A$1:$A$49, products!$E$1:$E$49,,0)</f>
        <v>4.7549999999999999</v>
      </c>
      <c r="M821" s="7">
        <f t="shared" si="36"/>
        <v>4.7549999999999999</v>
      </c>
      <c r="N821" s="3" t="str">
        <f t="shared" si="37"/>
        <v>Liberica</v>
      </c>
      <c r="O821" s="3" t="str">
        <f t="shared" si="38"/>
        <v>Lite</v>
      </c>
    </row>
    <row r="822" spans="1:15" x14ac:dyDescent="0.3">
      <c r="A822" s="2" t="s">
        <v>5123</v>
      </c>
      <c r="B822" s="5">
        <v>43510</v>
      </c>
      <c r="C822" s="2" t="s">
        <v>5124</v>
      </c>
      <c r="D822" s="3" t="s">
        <v>6141</v>
      </c>
      <c r="E822" s="2">
        <v>4</v>
      </c>
      <c r="F822" s="2" t="str">
        <f>_xlfn.XLOOKUP(C822, 'customers'!$A$1:$A$1001, 'customers'!$B$1:$B$1001, ,0)</f>
        <v>Eustace Stenton</v>
      </c>
      <c r="G822" s="2" t="str">
        <f>IF(_xlfn.XLOOKUP(C822, 'customers'!$A$1:$A$1001, 'customers'!$C$1:$C$1001, , 0)=0, "", _xlfn.XLOOKUP(C822, 'customers'!$A$1:$A$1001, 'customers'!$C$1:$C$1001, , 0))</f>
        <v>estentonms@google.it</v>
      </c>
      <c r="H822" s="2">
        <f>_xlfn.XLOOKUP(C822, 'customers'!$A$1:$A$1001, 'customers'!G821:G1821,,0)</f>
        <v>0</v>
      </c>
      <c r="I822" s="3" t="str">
        <f>_xlfn.XLOOKUP(D822, products!$A$1:$A$49, products!$B$1:$B$49, , 0)</f>
        <v>Exc</v>
      </c>
      <c r="J822" s="3" t="str">
        <f>_xlfn.XLOOKUP(D822, products!$A$1:$A$49, products!$C$1:$C$49,,0)</f>
        <v>M</v>
      </c>
      <c r="K822" s="6">
        <f>_xlfn.XLOOKUP(D822, products!$A$1:$A$49, products!$D$1:$D$49,,0)</f>
        <v>1</v>
      </c>
      <c r="L822" s="7">
        <f>_xlfn.XLOOKUP(D822, products!$A$1:$A$49, products!$E$1:$E$49,,0)</f>
        <v>13.75</v>
      </c>
      <c r="M822" s="7">
        <f t="shared" si="36"/>
        <v>55</v>
      </c>
      <c r="N822" s="3" t="str">
        <f t="shared" si="37"/>
        <v>Excelsa</v>
      </c>
      <c r="O822" s="3" t="str">
        <f t="shared" si="38"/>
        <v>Medium</v>
      </c>
    </row>
    <row r="823" spans="1:15" x14ac:dyDescent="0.3">
      <c r="A823" s="2" t="s">
        <v>5129</v>
      </c>
      <c r="B823" s="5">
        <v>44144</v>
      </c>
      <c r="C823" s="2" t="s">
        <v>5130</v>
      </c>
      <c r="D823" s="3" t="s">
        <v>6172</v>
      </c>
      <c r="E823" s="2">
        <v>5</v>
      </c>
      <c r="F823" s="2" t="str">
        <f>_xlfn.XLOOKUP(C823, 'customers'!$A$1:$A$1001, 'customers'!$B$1:$B$1001, ,0)</f>
        <v>Ericka Tripp</v>
      </c>
      <c r="G823" s="2" t="str">
        <f>IF(_xlfn.XLOOKUP(C823, 'customers'!$A$1:$A$1001, 'customers'!$C$1:$C$1001, , 0)=0, "", _xlfn.XLOOKUP(C823, 'customers'!$A$1:$A$1001, 'customers'!$C$1:$C$1001, , 0))</f>
        <v>etrippmt@wp.com</v>
      </c>
      <c r="H823" s="2">
        <f>_xlfn.XLOOKUP(C823, 'customers'!$A$1:$A$1001, 'customers'!G822:G1822,,0)</f>
        <v>0</v>
      </c>
      <c r="I823" s="3" t="str">
        <f>_xlfn.XLOOKUP(D823, products!$A$1:$A$49, products!$B$1:$B$49, , 0)</f>
        <v>Rob</v>
      </c>
      <c r="J823" s="3" t="str">
        <f>_xlfn.XLOOKUP(D823, products!$A$1:$A$49, products!$C$1:$C$49,,0)</f>
        <v>D</v>
      </c>
      <c r="K823" s="6">
        <f>_xlfn.XLOOKUP(D823, products!$A$1:$A$49, products!$D$1:$D$49,,0)</f>
        <v>0.5</v>
      </c>
      <c r="L823" s="7">
        <f>_xlfn.XLOOKUP(D823, products!$A$1:$A$49, products!$E$1:$E$49,,0)</f>
        <v>5.3699999999999992</v>
      </c>
      <c r="M823" s="7">
        <f t="shared" si="36"/>
        <v>26.849999999999994</v>
      </c>
      <c r="N823" s="3" t="str">
        <f t="shared" si="37"/>
        <v>Robusta</v>
      </c>
      <c r="O823" s="3" t="str">
        <f t="shared" si="38"/>
        <v>Dark</v>
      </c>
    </row>
    <row r="824" spans="1:15" x14ac:dyDescent="0.3">
      <c r="A824" s="2" t="s">
        <v>5135</v>
      </c>
      <c r="B824" s="5">
        <v>43585</v>
      </c>
      <c r="C824" s="2" t="s">
        <v>5136</v>
      </c>
      <c r="D824" s="3" t="s">
        <v>6148</v>
      </c>
      <c r="E824" s="2">
        <v>4</v>
      </c>
      <c r="F824" s="2" t="str">
        <f>_xlfn.XLOOKUP(C824, 'customers'!$A$1:$A$1001, 'customers'!$B$1:$B$1001, ,0)</f>
        <v>Lyndsey MacManus</v>
      </c>
      <c r="G824" s="2" t="str">
        <f>IF(_xlfn.XLOOKUP(C824, 'customers'!$A$1:$A$1001, 'customers'!$C$1:$C$1001, , 0)=0, "", _xlfn.XLOOKUP(C824, 'customers'!$A$1:$A$1001, 'customers'!$C$1:$C$1001, , 0))</f>
        <v>lmacmanusmu@imdb.com</v>
      </c>
      <c r="H824" s="2">
        <f>_xlfn.XLOOKUP(C824, 'customers'!$A$1:$A$1001, 'customers'!G823:G1823,,0)</f>
        <v>0</v>
      </c>
      <c r="I824" s="3" t="str">
        <f>_xlfn.XLOOKUP(D824, products!$A$1:$A$49, products!$B$1:$B$49, , 0)</f>
        <v>Exc</v>
      </c>
      <c r="J824" s="3" t="str">
        <f>_xlfn.XLOOKUP(D824, products!$A$1:$A$49, products!$C$1:$C$49,,0)</f>
        <v>L</v>
      </c>
      <c r="K824" s="6">
        <f>_xlfn.XLOOKUP(D824, products!$A$1:$A$49, products!$D$1:$D$49,,0)</f>
        <v>2.5</v>
      </c>
      <c r="L824" s="7">
        <f>_xlfn.XLOOKUP(D824, products!$A$1:$A$49, products!$E$1:$E$49,,0)</f>
        <v>34.154999999999994</v>
      </c>
      <c r="M824" s="7">
        <f t="shared" si="36"/>
        <v>136.61999999999998</v>
      </c>
      <c r="N824" s="3" t="str">
        <f t="shared" si="37"/>
        <v>Excelsa</v>
      </c>
      <c r="O824" s="3" t="str">
        <f t="shared" si="38"/>
        <v>Lite</v>
      </c>
    </row>
    <row r="825" spans="1:15" x14ac:dyDescent="0.3">
      <c r="A825" s="2" t="s">
        <v>5141</v>
      </c>
      <c r="B825" s="5">
        <v>44134</v>
      </c>
      <c r="C825" s="2" t="s">
        <v>5142</v>
      </c>
      <c r="D825" s="3" t="s">
        <v>6170</v>
      </c>
      <c r="E825" s="2">
        <v>3</v>
      </c>
      <c r="F825" s="2" t="str">
        <f>_xlfn.XLOOKUP(C825, 'customers'!$A$1:$A$1001, 'customers'!$B$1:$B$1001, ,0)</f>
        <v>Tess Benediktovich</v>
      </c>
      <c r="G825" s="2" t="str">
        <f>IF(_xlfn.XLOOKUP(C825, 'customers'!$A$1:$A$1001, 'customers'!$C$1:$C$1001, , 0)=0, "", _xlfn.XLOOKUP(C825, 'customers'!$A$1:$A$1001, 'customers'!$C$1:$C$1001, , 0))</f>
        <v>tbenediktovichmv@ebay.com</v>
      </c>
      <c r="H825" s="2">
        <f>_xlfn.XLOOKUP(C825, 'customers'!$A$1:$A$1001, 'customers'!G824:G1824,,0)</f>
        <v>0</v>
      </c>
      <c r="I825" s="3" t="str">
        <f>_xlfn.XLOOKUP(D825, products!$A$1:$A$49, products!$B$1:$B$49, , 0)</f>
        <v>Lib</v>
      </c>
      <c r="J825" s="3" t="str">
        <f>_xlfn.XLOOKUP(D825, products!$A$1:$A$49, products!$C$1:$C$49,,0)</f>
        <v>L</v>
      </c>
      <c r="K825" s="6">
        <f>_xlfn.XLOOKUP(D825, products!$A$1:$A$49, products!$D$1:$D$49,,0)</f>
        <v>1</v>
      </c>
      <c r="L825" s="7">
        <f>_xlfn.XLOOKUP(D825, products!$A$1:$A$49, products!$E$1:$E$49,,0)</f>
        <v>15.85</v>
      </c>
      <c r="M825" s="7">
        <f t="shared" si="36"/>
        <v>47.55</v>
      </c>
      <c r="N825" s="3" t="str">
        <f t="shared" si="37"/>
        <v>Liberica</v>
      </c>
      <c r="O825" s="3" t="str">
        <f t="shared" si="38"/>
        <v>Lite</v>
      </c>
    </row>
    <row r="826" spans="1:15" x14ac:dyDescent="0.3">
      <c r="A826" s="2" t="s">
        <v>5147</v>
      </c>
      <c r="B826" s="5">
        <v>43781</v>
      </c>
      <c r="C826" s="2" t="s">
        <v>5148</v>
      </c>
      <c r="D826" s="3" t="s">
        <v>6152</v>
      </c>
      <c r="E826" s="2">
        <v>5</v>
      </c>
      <c r="F826" s="2" t="str">
        <f>_xlfn.XLOOKUP(C826, 'customers'!$A$1:$A$1001, 'customers'!$B$1:$B$1001, ,0)</f>
        <v>Correy Bourner</v>
      </c>
      <c r="G826" s="2" t="str">
        <f>IF(_xlfn.XLOOKUP(C826, 'customers'!$A$1:$A$1001, 'customers'!$C$1:$C$1001, , 0)=0, "", _xlfn.XLOOKUP(C826, 'customers'!$A$1:$A$1001, 'customers'!$C$1:$C$1001, , 0))</f>
        <v>cbournermw@chronoengine.com</v>
      </c>
      <c r="H826" s="2">
        <f>_xlfn.XLOOKUP(C826, 'customers'!$A$1:$A$1001, 'customers'!G825:G1825,,0)</f>
        <v>0</v>
      </c>
      <c r="I826" s="3" t="str">
        <f>_xlfn.XLOOKUP(D826, products!$A$1:$A$49, products!$B$1:$B$49, , 0)</f>
        <v>Ara</v>
      </c>
      <c r="J826" s="3" t="str">
        <f>_xlfn.XLOOKUP(D826, products!$A$1:$A$49, products!$C$1:$C$49,,0)</f>
        <v>M</v>
      </c>
      <c r="K826" s="6">
        <f>_xlfn.XLOOKUP(D826, products!$A$1:$A$49, products!$D$1:$D$49,,0)</f>
        <v>0.2</v>
      </c>
      <c r="L826" s="7">
        <f>_xlfn.XLOOKUP(D826, products!$A$1:$A$49, products!$E$1:$E$49,,0)</f>
        <v>3.375</v>
      </c>
      <c r="M826" s="7">
        <f t="shared" si="36"/>
        <v>16.875</v>
      </c>
      <c r="N826" s="3" t="str">
        <f t="shared" si="37"/>
        <v>Arabica</v>
      </c>
      <c r="O826" s="3" t="str">
        <f t="shared" si="38"/>
        <v>Medium</v>
      </c>
    </row>
    <row r="827" spans="1:15" x14ac:dyDescent="0.3">
      <c r="A827" s="2" t="s">
        <v>5152</v>
      </c>
      <c r="B827" s="5">
        <v>44603</v>
      </c>
      <c r="C827" s="2" t="s">
        <v>5188</v>
      </c>
      <c r="D827" s="3" t="s">
        <v>6147</v>
      </c>
      <c r="E827" s="2">
        <v>3</v>
      </c>
      <c r="F827" s="2" t="str">
        <f>_xlfn.XLOOKUP(C827, 'customers'!$A$1:$A$1001, 'customers'!$B$1:$B$1001, ,0)</f>
        <v>Odelia Skerme</v>
      </c>
      <c r="G827" s="2" t="str">
        <f>IF(_xlfn.XLOOKUP(C827, 'customers'!$A$1:$A$1001, 'customers'!$C$1:$C$1001, , 0)=0, "", _xlfn.XLOOKUP(C827, 'customers'!$A$1:$A$1001, 'customers'!$C$1:$C$1001, , 0))</f>
        <v>oskermen3@hatena.ne.jp</v>
      </c>
      <c r="H827" s="2">
        <f>_xlfn.XLOOKUP(C827, 'customers'!$A$1:$A$1001, 'customers'!G826:G1826,,0)</f>
        <v>0</v>
      </c>
      <c r="I827" s="3" t="str">
        <f>_xlfn.XLOOKUP(D827, products!$A$1:$A$49, products!$B$1:$B$49, , 0)</f>
        <v>Ara</v>
      </c>
      <c r="J827" s="3" t="str">
        <f>_xlfn.XLOOKUP(D827, products!$A$1:$A$49, products!$C$1:$C$49,,0)</f>
        <v>D</v>
      </c>
      <c r="K827" s="6">
        <f>_xlfn.XLOOKUP(D827, products!$A$1:$A$49, products!$D$1:$D$49,,0)</f>
        <v>1</v>
      </c>
      <c r="L827" s="7">
        <f>_xlfn.XLOOKUP(D827, products!$A$1:$A$49, products!$E$1:$E$49,,0)</f>
        <v>9.9499999999999993</v>
      </c>
      <c r="M827" s="7">
        <f t="shared" si="36"/>
        <v>29.849999999999998</v>
      </c>
      <c r="N827" s="3" t="str">
        <f t="shared" si="37"/>
        <v>Arabica</v>
      </c>
      <c r="O827" s="3" t="str">
        <f t="shared" si="38"/>
        <v>Dark</v>
      </c>
    </row>
    <row r="828" spans="1:15" x14ac:dyDescent="0.3">
      <c r="A828" s="2" t="s">
        <v>5158</v>
      </c>
      <c r="B828" s="5">
        <v>44283</v>
      </c>
      <c r="C828" s="2" t="s">
        <v>5159</v>
      </c>
      <c r="D828" s="3" t="s">
        <v>6139</v>
      </c>
      <c r="E828" s="2">
        <v>5</v>
      </c>
      <c r="F828" s="2" t="str">
        <f>_xlfn.XLOOKUP(C828, 'customers'!$A$1:$A$1001, 'customers'!$B$1:$B$1001, ,0)</f>
        <v>Kandy Heddan</v>
      </c>
      <c r="G828" s="2" t="str">
        <f>IF(_xlfn.XLOOKUP(C828, 'customers'!$A$1:$A$1001, 'customers'!$C$1:$C$1001, , 0)=0, "", _xlfn.XLOOKUP(C828, 'customers'!$A$1:$A$1001, 'customers'!$C$1:$C$1001, , 0))</f>
        <v>kheddanmy@icq.com</v>
      </c>
      <c r="H828" s="2">
        <f>_xlfn.XLOOKUP(C828, 'customers'!$A$1:$A$1001, 'customers'!G827:G1827,,0)</f>
        <v>0</v>
      </c>
      <c r="I828" s="3" t="str">
        <f>_xlfn.XLOOKUP(D828, products!$A$1:$A$49, products!$B$1:$B$49, , 0)</f>
        <v>Exc</v>
      </c>
      <c r="J828" s="3" t="str">
        <f>_xlfn.XLOOKUP(D828, products!$A$1:$A$49, products!$C$1:$C$49,,0)</f>
        <v>M</v>
      </c>
      <c r="K828" s="6">
        <f>_xlfn.XLOOKUP(D828, products!$A$1:$A$49, products!$D$1:$D$49,,0)</f>
        <v>0.5</v>
      </c>
      <c r="L828" s="7">
        <f>_xlfn.XLOOKUP(D828, products!$A$1:$A$49, products!$E$1:$E$49,,0)</f>
        <v>8.25</v>
      </c>
      <c r="M828" s="7">
        <f t="shared" si="36"/>
        <v>41.25</v>
      </c>
      <c r="N828" s="3" t="str">
        <f t="shared" si="37"/>
        <v>Excelsa</v>
      </c>
      <c r="O828" s="3" t="str">
        <f t="shared" si="38"/>
        <v>Medium</v>
      </c>
    </row>
    <row r="829" spans="1:15" x14ac:dyDescent="0.3">
      <c r="A829" s="2" t="s">
        <v>5164</v>
      </c>
      <c r="B829" s="5">
        <v>44540</v>
      </c>
      <c r="C829" s="2" t="s">
        <v>5165</v>
      </c>
      <c r="D829" s="3" t="s">
        <v>6156</v>
      </c>
      <c r="E829" s="2">
        <v>5</v>
      </c>
      <c r="F829" s="2" t="str">
        <f>_xlfn.XLOOKUP(C829, 'customers'!$A$1:$A$1001, 'customers'!$B$1:$B$1001, ,0)</f>
        <v>Ibby Charters</v>
      </c>
      <c r="G829" s="2" t="str">
        <f>IF(_xlfn.XLOOKUP(C829, 'customers'!$A$1:$A$1001, 'customers'!$C$1:$C$1001, , 0)=0, "", _xlfn.XLOOKUP(C829, 'customers'!$A$1:$A$1001, 'customers'!$C$1:$C$1001, , 0))</f>
        <v>ichartersmz@abc.net.au</v>
      </c>
      <c r="H829" s="2">
        <f>_xlfn.XLOOKUP(C829, 'customers'!$A$1:$A$1001, 'customers'!G828:G1828,,0)</f>
        <v>0</v>
      </c>
      <c r="I829" s="3" t="str">
        <f>_xlfn.XLOOKUP(D829, products!$A$1:$A$49, products!$B$1:$B$49, , 0)</f>
        <v>Exc</v>
      </c>
      <c r="J829" s="3" t="str">
        <f>_xlfn.XLOOKUP(D829, products!$A$1:$A$49, products!$C$1:$C$49,,0)</f>
        <v>M</v>
      </c>
      <c r="K829" s="6">
        <f>_xlfn.XLOOKUP(D829, products!$A$1:$A$49, products!$D$1:$D$49,,0)</f>
        <v>0.2</v>
      </c>
      <c r="L829" s="7">
        <f>_xlfn.XLOOKUP(D829, products!$A$1:$A$49, products!$E$1:$E$49,,0)</f>
        <v>4.125</v>
      </c>
      <c r="M829" s="7">
        <f t="shared" si="36"/>
        <v>20.625</v>
      </c>
      <c r="N829" s="3" t="str">
        <f t="shared" si="37"/>
        <v>Excelsa</v>
      </c>
      <c r="O829" s="3" t="str">
        <f t="shared" si="38"/>
        <v>Medium</v>
      </c>
    </row>
    <row r="830" spans="1:15" x14ac:dyDescent="0.3">
      <c r="A830" s="2" t="s">
        <v>5170</v>
      </c>
      <c r="B830" s="5">
        <v>44505</v>
      </c>
      <c r="C830" s="2" t="s">
        <v>5171</v>
      </c>
      <c r="D830" s="3" t="s">
        <v>6168</v>
      </c>
      <c r="E830" s="2">
        <v>6</v>
      </c>
      <c r="F830" s="2" t="str">
        <f>_xlfn.XLOOKUP(C830, 'customers'!$A$1:$A$1001, 'customers'!$B$1:$B$1001, ,0)</f>
        <v>Adora Roubert</v>
      </c>
      <c r="G830" s="2" t="str">
        <f>IF(_xlfn.XLOOKUP(C830, 'customers'!$A$1:$A$1001, 'customers'!$C$1:$C$1001, , 0)=0, "", _xlfn.XLOOKUP(C830, 'customers'!$A$1:$A$1001, 'customers'!$C$1:$C$1001, , 0))</f>
        <v>aroubertn0@tmall.com</v>
      </c>
      <c r="H830" s="2">
        <f>_xlfn.XLOOKUP(C830, 'customers'!$A$1:$A$1001, 'customers'!G829:G1829,,0)</f>
        <v>0</v>
      </c>
      <c r="I830" s="3" t="str">
        <f>_xlfn.XLOOKUP(D830, products!$A$1:$A$49, products!$B$1:$B$49, , 0)</f>
        <v>Ara</v>
      </c>
      <c r="J830" s="3" t="str">
        <f>_xlfn.XLOOKUP(D830, products!$A$1:$A$49, products!$C$1:$C$49,,0)</f>
        <v>D</v>
      </c>
      <c r="K830" s="6">
        <f>_xlfn.XLOOKUP(D830, products!$A$1:$A$49, products!$D$1:$D$49,,0)</f>
        <v>2.5</v>
      </c>
      <c r="L830" s="7">
        <f>_xlfn.XLOOKUP(D830, products!$A$1:$A$49, products!$E$1:$E$49,,0)</f>
        <v>22.884999999999998</v>
      </c>
      <c r="M830" s="7">
        <f t="shared" si="36"/>
        <v>137.31</v>
      </c>
      <c r="N830" s="3" t="str">
        <f t="shared" si="37"/>
        <v>Arabica</v>
      </c>
      <c r="O830" s="3" t="str">
        <f t="shared" si="38"/>
        <v>Dark</v>
      </c>
    </row>
    <row r="831" spans="1:15" x14ac:dyDescent="0.3">
      <c r="A831" s="2" t="s">
        <v>5176</v>
      </c>
      <c r="B831" s="5">
        <v>43890</v>
      </c>
      <c r="C831" s="2" t="s">
        <v>5177</v>
      </c>
      <c r="D831" s="3" t="s">
        <v>6154</v>
      </c>
      <c r="E831" s="2">
        <v>1</v>
      </c>
      <c r="F831" s="2" t="str">
        <f>_xlfn.XLOOKUP(C831, 'customers'!$A$1:$A$1001, 'customers'!$B$1:$B$1001, ,0)</f>
        <v>Hillel Mairs</v>
      </c>
      <c r="G831" s="2" t="str">
        <f>IF(_xlfn.XLOOKUP(C831, 'customers'!$A$1:$A$1001, 'customers'!$C$1:$C$1001, , 0)=0, "", _xlfn.XLOOKUP(C831, 'customers'!$A$1:$A$1001, 'customers'!$C$1:$C$1001, , 0))</f>
        <v>hmairsn1@so-net.ne.jp</v>
      </c>
      <c r="H831" s="2">
        <f>_xlfn.XLOOKUP(C831, 'customers'!$A$1:$A$1001, 'customers'!G830:G1830,,0)</f>
        <v>0</v>
      </c>
      <c r="I831" s="3" t="str">
        <f>_xlfn.XLOOKUP(D831, products!$A$1:$A$49, products!$B$1:$B$49, , 0)</f>
        <v>Ara</v>
      </c>
      <c r="J831" s="3" t="str">
        <f>_xlfn.XLOOKUP(D831, products!$A$1:$A$49, products!$C$1:$C$49,,0)</f>
        <v>D</v>
      </c>
      <c r="K831" s="6">
        <f>_xlfn.XLOOKUP(D831, products!$A$1:$A$49, products!$D$1:$D$49,,0)</f>
        <v>0.2</v>
      </c>
      <c r="L831" s="7">
        <f>_xlfn.XLOOKUP(D831, products!$A$1:$A$49, products!$E$1:$E$49,,0)</f>
        <v>2.9849999999999999</v>
      </c>
      <c r="M831" s="7">
        <f t="shared" si="36"/>
        <v>2.9849999999999999</v>
      </c>
      <c r="N831" s="3" t="str">
        <f t="shared" si="37"/>
        <v>Arabica</v>
      </c>
      <c r="O831" s="3" t="str">
        <f t="shared" si="38"/>
        <v>Dark</v>
      </c>
    </row>
    <row r="832" spans="1:15" x14ac:dyDescent="0.3">
      <c r="A832" s="2" t="s">
        <v>5182</v>
      </c>
      <c r="B832" s="5">
        <v>44414</v>
      </c>
      <c r="C832" s="2" t="s">
        <v>5183</v>
      </c>
      <c r="D832" s="3" t="s">
        <v>6141</v>
      </c>
      <c r="E832" s="2">
        <v>2</v>
      </c>
      <c r="F832" s="2" t="str">
        <f>_xlfn.XLOOKUP(C832, 'customers'!$A$1:$A$1001, 'customers'!$B$1:$B$1001, ,0)</f>
        <v>Helaina Rainforth</v>
      </c>
      <c r="G832" s="2" t="str">
        <f>IF(_xlfn.XLOOKUP(C832, 'customers'!$A$1:$A$1001, 'customers'!$C$1:$C$1001, , 0)=0, "", _xlfn.XLOOKUP(C832, 'customers'!$A$1:$A$1001, 'customers'!$C$1:$C$1001, , 0))</f>
        <v>hrainforthn2@blog.com</v>
      </c>
      <c r="H832" s="2">
        <f>_xlfn.XLOOKUP(C832, 'customers'!$A$1:$A$1001, 'customers'!G831:G1831,,0)</f>
        <v>0</v>
      </c>
      <c r="I832" s="3" t="str">
        <f>_xlfn.XLOOKUP(D832, products!$A$1:$A$49, products!$B$1:$B$49, , 0)</f>
        <v>Exc</v>
      </c>
      <c r="J832" s="3" t="str">
        <f>_xlfn.XLOOKUP(D832, products!$A$1:$A$49, products!$C$1:$C$49,,0)</f>
        <v>M</v>
      </c>
      <c r="K832" s="6">
        <f>_xlfn.XLOOKUP(D832, products!$A$1:$A$49, products!$D$1:$D$49,,0)</f>
        <v>1</v>
      </c>
      <c r="L832" s="7">
        <f>_xlfn.XLOOKUP(D832, products!$A$1:$A$49, products!$E$1:$E$49,,0)</f>
        <v>13.75</v>
      </c>
      <c r="M832" s="7">
        <f t="shared" si="36"/>
        <v>27.5</v>
      </c>
      <c r="N832" s="3" t="str">
        <f t="shared" si="37"/>
        <v>Excelsa</v>
      </c>
      <c r="O832" s="3" t="str">
        <f t="shared" si="38"/>
        <v>Medium</v>
      </c>
    </row>
    <row r="833" spans="1:15" x14ac:dyDescent="0.3">
      <c r="A833" s="2" t="s">
        <v>5182</v>
      </c>
      <c r="B833" s="5">
        <v>44414</v>
      </c>
      <c r="C833" s="2" t="s">
        <v>5183</v>
      </c>
      <c r="D833" s="3" t="s">
        <v>6154</v>
      </c>
      <c r="E833" s="2">
        <v>2</v>
      </c>
      <c r="F833" s="2" t="str">
        <f>_xlfn.XLOOKUP(C833, 'customers'!$A$1:$A$1001, 'customers'!$B$1:$B$1001, ,0)</f>
        <v>Helaina Rainforth</v>
      </c>
      <c r="G833" s="2" t="str">
        <f>IF(_xlfn.XLOOKUP(C833, 'customers'!$A$1:$A$1001, 'customers'!$C$1:$C$1001, , 0)=0, "", _xlfn.XLOOKUP(C833, 'customers'!$A$1:$A$1001, 'customers'!$C$1:$C$1001, , 0))</f>
        <v>hrainforthn2@blog.com</v>
      </c>
      <c r="H833" s="2">
        <f>_xlfn.XLOOKUP(C833, 'customers'!$A$1:$A$1001, 'customers'!G832:G1832,,0)</f>
        <v>0</v>
      </c>
      <c r="I833" s="3" t="str">
        <f>_xlfn.XLOOKUP(D833, products!$A$1:$A$49, products!$B$1:$B$49, , 0)</f>
        <v>Ara</v>
      </c>
      <c r="J833" s="3" t="str">
        <f>_xlfn.XLOOKUP(D833, products!$A$1:$A$49, products!$C$1:$C$49,,0)</f>
        <v>D</v>
      </c>
      <c r="K833" s="6">
        <f>_xlfn.XLOOKUP(D833, products!$A$1:$A$49, products!$D$1:$D$49,,0)</f>
        <v>0.2</v>
      </c>
      <c r="L833" s="7">
        <f>_xlfn.XLOOKUP(D833, products!$A$1:$A$49, products!$E$1:$E$49,,0)</f>
        <v>2.9849999999999999</v>
      </c>
      <c r="M833" s="7">
        <f t="shared" si="36"/>
        <v>5.97</v>
      </c>
      <c r="N833" s="3" t="str">
        <f t="shared" si="37"/>
        <v>Arabica</v>
      </c>
      <c r="O833" s="3" t="str">
        <f t="shared" si="38"/>
        <v>Dark</v>
      </c>
    </row>
    <row r="834" spans="1:15" x14ac:dyDescent="0.3">
      <c r="A834" s="2" t="s">
        <v>5193</v>
      </c>
      <c r="B834" s="5">
        <v>44274</v>
      </c>
      <c r="C834" s="2" t="s">
        <v>5194</v>
      </c>
      <c r="D834" s="3" t="s">
        <v>6138</v>
      </c>
      <c r="E834" s="2">
        <v>6</v>
      </c>
      <c r="F834" s="2" t="str">
        <f>_xlfn.XLOOKUP(C834, 'customers'!$A$1:$A$1001, 'customers'!$B$1:$B$1001, ,0)</f>
        <v>Isac Jesper</v>
      </c>
      <c r="G834" s="2" t="str">
        <f>IF(_xlfn.XLOOKUP(C834, 'customers'!$A$1:$A$1001, 'customers'!$C$1:$C$1001, , 0)=0, "", _xlfn.XLOOKUP(C834, 'customers'!$A$1:$A$1001, 'customers'!$C$1:$C$1001, , 0))</f>
        <v>ijespern4@theglobeandmail.com</v>
      </c>
      <c r="H834" s="2">
        <f>_xlfn.XLOOKUP(C834, 'customers'!$A$1:$A$1001, 'customers'!G833:G1833,,0)</f>
        <v>0</v>
      </c>
      <c r="I834" s="3" t="str">
        <f>_xlfn.XLOOKUP(D834, products!$A$1:$A$49, products!$B$1:$B$49, , 0)</f>
        <v>Rob</v>
      </c>
      <c r="J834" s="3" t="str">
        <f>_xlfn.XLOOKUP(D834, products!$A$1:$A$49, products!$C$1:$C$49,,0)</f>
        <v>M</v>
      </c>
      <c r="K834" s="6">
        <f>_xlfn.XLOOKUP(D834, products!$A$1:$A$49, products!$D$1:$D$49,,0)</f>
        <v>1</v>
      </c>
      <c r="L834" s="7">
        <f>_xlfn.XLOOKUP(D834, products!$A$1:$A$49, products!$E$1:$E$49,,0)</f>
        <v>9.9499999999999993</v>
      </c>
      <c r="M834" s="7">
        <f t="shared" si="36"/>
        <v>59.699999999999996</v>
      </c>
      <c r="N834" s="3" t="str">
        <f t="shared" si="37"/>
        <v>Robusta</v>
      </c>
      <c r="O834" s="3" t="str">
        <f t="shared" si="38"/>
        <v>Medium</v>
      </c>
    </row>
    <row r="835" spans="1:15" x14ac:dyDescent="0.3">
      <c r="A835" s="2" t="s">
        <v>5199</v>
      </c>
      <c r="B835" s="5">
        <v>44302</v>
      </c>
      <c r="C835" s="2" t="s">
        <v>5200</v>
      </c>
      <c r="D835" s="3" t="s">
        <v>6149</v>
      </c>
      <c r="E835" s="2">
        <v>4</v>
      </c>
      <c r="F835" s="2" t="str">
        <f>_xlfn.XLOOKUP(C835, 'customers'!$A$1:$A$1001, 'customers'!$B$1:$B$1001, ,0)</f>
        <v>Lenette Dwerryhouse</v>
      </c>
      <c r="G835" s="2" t="str">
        <f>IF(_xlfn.XLOOKUP(C835, 'customers'!$A$1:$A$1001, 'customers'!$C$1:$C$1001, , 0)=0, "", _xlfn.XLOOKUP(C835, 'customers'!$A$1:$A$1001, 'customers'!$C$1:$C$1001, , 0))</f>
        <v>ldwerryhousen5@gravatar.com</v>
      </c>
      <c r="H835" s="2">
        <f>_xlfn.XLOOKUP(C835, 'customers'!$A$1:$A$1001, 'customers'!G834:G1834,,0)</f>
        <v>0</v>
      </c>
      <c r="I835" s="3" t="str">
        <f>_xlfn.XLOOKUP(D835, products!$A$1:$A$49, products!$B$1:$B$49, , 0)</f>
        <v>Rob</v>
      </c>
      <c r="J835" s="3" t="str">
        <f>_xlfn.XLOOKUP(D835, products!$A$1:$A$49, products!$C$1:$C$49,,0)</f>
        <v>D</v>
      </c>
      <c r="K835" s="6">
        <f>_xlfn.XLOOKUP(D835, products!$A$1:$A$49, products!$D$1:$D$49,,0)</f>
        <v>2.5</v>
      </c>
      <c r="L835" s="7">
        <f>_xlfn.XLOOKUP(D835, products!$A$1:$A$49, products!$E$1:$E$49,,0)</f>
        <v>20.584999999999997</v>
      </c>
      <c r="M835" s="7">
        <f t="shared" ref="M835:M898" si="39">L835*E835</f>
        <v>82.339999999999989</v>
      </c>
      <c r="N835" s="3" t="str">
        <f t="shared" ref="N835:N898" si="40">IF(I835="Rob","Robusta",IF(I835="Exc","Excelsa",IF(I835="Lib","Liberica",IF(I835="Ara","Arabica",""))))</f>
        <v>Robusta</v>
      </c>
      <c r="O835" s="3" t="str">
        <f t="shared" ref="O835:O898" si="41">IF(J835="M", "Medium", IF(J835="L","Lite",IF(J835="D","Dark")))</f>
        <v>Dark</v>
      </c>
    </row>
    <row r="836" spans="1:15" x14ac:dyDescent="0.3">
      <c r="A836" s="2" t="s">
        <v>5205</v>
      </c>
      <c r="B836" s="5">
        <v>44141</v>
      </c>
      <c r="C836" s="2" t="s">
        <v>5206</v>
      </c>
      <c r="D836" s="3" t="s">
        <v>6168</v>
      </c>
      <c r="E836" s="2">
        <v>1</v>
      </c>
      <c r="F836" s="2" t="str">
        <f>_xlfn.XLOOKUP(C836, 'customers'!$A$1:$A$1001, 'customers'!$B$1:$B$1001, ,0)</f>
        <v>Nadeen Broomer</v>
      </c>
      <c r="G836" s="2" t="str">
        <f>IF(_xlfn.XLOOKUP(C836, 'customers'!$A$1:$A$1001, 'customers'!$C$1:$C$1001, , 0)=0, "", _xlfn.XLOOKUP(C836, 'customers'!$A$1:$A$1001, 'customers'!$C$1:$C$1001, , 0))</f>
        <v>nbroomern6@examiner.com</v>
      </c>
      <c r="H836" s="2">
        <f>_xlfn.XLOOKUP(C836, 'customers'!$A$1:$A$1001, 'customers'!G835:G1835,,0)</f>
        <v>0</v>
      </c>
      <c r="I836" s="3" t="str">
        <f>_xlfn.XLOOKUP(D836, products!$A$1:$A$49, products!$B$1:$B$49, , 0)</f>
        <v>Ara</v>
      </c>
      <c r="J836" s="3" t="str">
        <f>_xlfn.XLOOKUP(D836, products!$A$1:$A$49, products!$C$1:$C$49,,0)</f>
        <v>D</v>
      </c>
      <c r="K836" s="6">
        <f>_xlfn.XLOOKUP(D836, products!$A$1:$A$49, products!$D$1:$D$49,,0)</f>
        <v>2.5</v>
      </c>
      <c r="L836" s="7">
        <f>_xlfn.XLOOKUP(D836, products!$A$1:$A$49, products!$E$1:$E$49,,0)</f>
        <v>22.884999999999998</v>
      </c>
      <c r="M836" s="7">
        <f t="shared" si="39"/>
        <v>22.884999999999998</v>
      </c>
      <c r="N836" s="3" t="str">
        <f t="shared" si="40"/>
        <v>Arabica</v>
      </c>
      <c r="O836" s="3" t="str">
        <f t="shared" si="41"/>
        <v>Dark</v>
      </c>
    </row>
    <row r="837" spans="1:15" x14ac:dyDescent="0.3">
      <c r="A837" s="2" t="s">
        <v>5211</v>
      </c>
      <c r="B837" s="5">
        <v>44270</v>
      </c>
      <c r="C837" s="2" t="s">
        <v>5212</v>
      </c>
      <c r="D837" s="3" t="s">
        <v>6176</v>
      </c>
      <c r="E837" s="2">
        <v>1</v>
      </c>
      <c r="F837" s="2" t="str">
        <f>_xlfn.XLOOKUP(C837, 'customers'!$A$1:$A$1001, 'customers'!$B$1:$B$1001, ,0)</f>
        <v>Konstantine Thoumasson</v>
      </c>
      <c r="G837" s="2" t="str">
        <f>IF(_xlfn.XLOOKUP(C837, 'customers'!$A$1:$A$1001, 'customers'!$C$1:$C$1001, , 0)=0, "", _xlfn.XLOOKUP(C837, 'customers'!$A$1:$A$1001, 'customers'!$C$1:$C$1001, , 0))</f>
        <v>kthoumassonn7@bloglovin.com</v>
      </c>
      <c r="H837" s="2">
        <f>_xlfn.XLOOKUP(C837, 'customers'!$A$1:$A$1001, 'customers'!G836:G1836,,0)</f>
        <v>0</v>
      </c>
      <c r="I837" s="3" t="str">
        <f>_xlfn.XLOOKUP(D837, products!$A$1:$A$49, products!$B$1:$B$49, , 0)</f>
        <v>Exc</v>
      </c>
      <c r="J837" s="3" t="str">
        <f>_xlfn.XLOOKUP(D837, products!$A$1:$A$49, products!$C$1:$C$49,,0)</f>
        <v>L</v>
      </c>
      <c r="K837" s="6">
        <f>_xlfn.XLOOKUP(D837, products!$A$1:$A$49, products!$D$1:$D$49,,0)</f>
        <v>0.5</v>
      </c>
      <c r="L837" s="7">
        <f>_xlfn.XLOOKUP(D837, products!$A$1:$A$49, products!$E$1:$E$49,,0)</f>
        <v>8.91</v>
      </c>
      <c r="M837" s="7">
        <f t="shared" si="39"/>
        <v>8.91</v>
      </c>
      <c r="N837" s="3" t="str">
        <f t="shared" si="40"/>
        <v>Excelsa</v>
      </c>
      <c r="O837" s="3" t="str">
        <f t="shared" si="41"/>
        <v>Lite</v>
      </c>
    </row>
    <row r="838" spans="1:15" x14ac:dyDescent="0.3">
      <c r="A838" s="2" t="s">
        <v>5216</v>
      </c>
      <c r="B838" s="5">
        <v>44486</v>
      </c>
      <c r="C838" s="2" t="s">
        <v>5217</v>
      </c>
      <c r="D838" s="3" t="s">
        <v>6154</v>
      </c>
      <c r="E838" s="2">
        <v>4</v>
      </c>
      <c r="F838" s="2" t="str">
        <f>_xlfn.XLOOKUP(C838, 'customers'!$A$1:$A$1001, 'customers'!$B$1:$B$1001, ,0)</f>
        <v>Frans Habbergham</v>
      </c>
      <c r="G838" s="2" t="str">
        <f>IF(_xlfn.XLOOKUP(C838, 'customers'!$A$1:$A$1001, 'customers'!$C$1:$C$1001, , 0)=0, "", _xlfn.XLOOKUP(C838, 'customers'!$A$1:$A$1001, 'customers'!$C$1:$C$1001, , 0))</f>
        <v>fhabberghamn8@discovery.com</v>
      </c>
      <c r="H838" s="2">
        <f>_xlfn.XLOOKUP(C838, 'customers'!$A$1:$A$1001, 'customers'!G837:G1837,,0)</f>
        <v>0</v>
      </c>
      <c r="I838" s="3" t="str">
        <f>_xlfn.XLOOKUP(D838, products!$A$1:$A$49, products!$B$1:$B$49, , 0)</f>
        <v>Ara</v>
      </c>
      <c r="J838" s="3" t="str">
        <f>_xlfn.XLOOKUP(D838, products!$A$1:$A$49, products!$C$1:$C$49,,0)</f>
        <v>D</v>
      </c>
      <c r="K838" s="6">
        <f>_xlfn.XLOOKUP(D838, products!$A$1:$A$49, products!$D$1:$D$49,,0)</f>
        <v>0.2</v>
      </c>
      <c r="L838" s="7">
        <f>_xlfn.XLOOKUP(D838, products!$A$1:$A$49, products!$E$1:$E$49,,0)</f>
        <v>2.9849999999999999</v>
      </c>
      <c r="M838" s="7">
        <f t="shared" si="39"/>
        <v>11.94</v>
      </c>
      <c r="N838" s="3" t="str">
        <f t="shared" si="40"/>
        <v>Arabica</v>
      </c>
      <c r="O838" s="3" t="str">
        <f t="shared" si="41"/>
        <v>Dark</v>
      </c>
    </row>
    <row r="839" spans="1:15" x14ac:dyDescent="0.3">
      <c r="A839" s="2" t="s">
        <v>5222</v>
      </c>
      <c r="B839" s="5">
        <v>43715</v>
      </c>
      <c r="C839" s="2" t="s">
        <v>5113</v>
      </c>
      <c r="D839" s="3" t="s">
        <v>6181</v>
      </c>
      <c r="E839" s="2">
        <v>3</v>
      </c>
      <c r="F839" s="2" t="str">
        <f>_xlfn.XLOOKUP(C839, 'customers'!$A$1:$A$1001, 'customers'!$B$1:$B$1001, ,0)</f>
        <v>Allis Wilmore</v>
      </c>
      <c r="G839" s="2" t="str">
        <f>IF(_xlfn.XLOOKUP(C839, 'customers'!$A$1:$A$1001, 'customers'!$C$1:$C$1001, , 0)=0, "", _xlfn.XLOOKUP(C839, 'customers'!$A$1:$A$1001, 'customers'!$C$1:$C$1001, , 0))</f>
        <v/>
      </c>
      <c r="H839" s="2">
        <f>_xlfn.XLOOKUP(C839, 'customers'!$A$1:$A$1001, 'customers'!G838:G1838,,0)</f>
        <v>0</v>
      </c>
      <c r="I839" s="3" t="str">
        <f>_xlfn.XLOOKUP(D839, products!$A$1:$A$49, products!$B$1:$B$49, , 0)</f>
        <v>Lib</v>
      </c>
      <c r="J839" s="3" t="str">
        <f>_xlfn.XLOOKUP(D839, products!$A$1:$A$49, products!$C$1:$C$49,,0)</f>
        <v>M</v>
      </c>
      <c r="K839" s="6">
        <f>_xlfn.XLOOKUP(D839, products!$A$1:$A$49, products!$D$1:$D$49,,0)</f>
        <v>2.5</v>
      </c>
      <c r="L839" s="7">
        <f>_xlfn.XLOOKUP(D839, products!$A$1:$A$49, products!$E$1:$E$49,,0)</f>
        <v>33.464999999999996</v>
      </c>
      <c r="M839" s="7">
        <f t="shared" si="39"/>
        <v>100.39499999999998</v>
      </c>
      <c r="N839" s="3" t="str">
        <f t="shared" si="40"/>
        <v>Liberica</v>
      </c>
      <c r="O839" s="3" t="str">
        <f t="shared" si="41"/>
        <v>Medium</v>
      </c>
    </row>
    <row r="840" spans="1:15" x14ac:dyDescent="0.3">
      <c r="A840" s="2" t="s">
        <v>5228</v>
      </c>
      <c r="B840" s="5">
        <v>44755</v>
      </c>
      <c r="C840" s="2" t="s">
        <v>5229</v>
      </c>
      <c r="D840" s="3" t="s">
        <v>6168</v>
      </c>
      <c r="E840" s="2">
        <v>5</v>
      </c>
      <c r="F840" s="2" t="str">
        <f>_xlfn.XLOOKUP(C840, 'customers'!$A$1:$A$1001, 'customers'!$B$1:$B$1001, ,0)</f>
        <v>Romain Avrashin</v>
      </c>
      <c r="G840" s="2" t="str">
        <f>IF(_xlfn.XLOOKUP(C840, 'customers'!$A$1:$A$1001, 'customers'!$C$1:$C$1001, , 0)=0, "", _xlfn.XLOOKUP(C840, 'customers'!$A$1:$A$1001, 'customers'!$C$1:$C$1001, , 0))</f>
        <v>ravrashinna@tamu.edu</v>
      </c>
      <c r="H840" s="2">
        <f>_xlfn.XLOOKUP(C840, 'customers'!$A$1:$A$1001, 'customers'!G839:G1839,,0)</f>
        <v>0</v>
      </c>
      <c r="I840" s="3" t="str">
        <f>_xlfn.XLOOKUP(D840, products!$A$1:$A$49, products!$B$1:$B$49, , 0)</f>
        <v>Ara</v>
      </c>
      <c r="J840" s="3" t="str">
        <f>_xlfn.XLOOKUP(D840, products!$A$1:$A$49, products!$C$1:$C$49,,0)</f>
        <v>D</v>
      </c>
      <c r="K840" s="6">
        <f>_xlfn.XLOOKUP(D840, products!$A$1:$A$49, products!$D$1:$D$49,,0)</f>
        <v>2.5</v>
      </c>
      <c r="L840" s="7">
        <f>_xlfn.XLOOKUP(D840, products!$A$1:$A$49, products!$E$1:$E$49,,0)</f>
        <v>22.884999999999998</v>
      </c>
      <c r="M840" s="7">
        <f t="shared" si="39"/>
        <v>114.42499999999998</v>
      </c>
      <c r="N840" s="3" t="str">
        <f t="shared" si="40"/>
        <v>Arabica</v>
      </c>
      <c r="O840" s="3" t="str">
        <f t="shared" si="41"/>
        <v>Dark</v>
      </c>
    </row>
    <row r="841" spans="1:15" x14ac:dyDescent="0.3">
      <c r="A841" s="2" t="s">
        <v>5234</v>
      </c>
      <c r="B841" s="5">
        <v>44521</v>
      </c>
      <c r="C841" s="2" t="s">
        <v>5235</v>
      </c>
      <c r="D841" s="3" t="s">
        <v>6139</v>
      </c>
      <c r="E841" s="2">
        <v>5</v>
      </c>
      <c r="F841" s="2" t="str">
        <f>_xlfn.XLOOKUP(C841, 'customers'!$A$1:$A$1001, 'customers'!$B$1:$B$1001, ,0)</f>
        <v>Miran Doidge</v>
      </c>
      <c r="G841" s="2" t="str">
        <f>IF(_xlfn.XLOOKUP(C841, 'customers'!$A$1:$A$1001, 'customers'!$C$1:$C$1001, , 0)=0, "", _xlfn.XLOOKUP(C841, 'customers'!$A$1:$A$1001, 'customers'!$C$1:$C$1001, , 0))</f>
        <v>mdoidgenb@etsy.com</v>
      </c>
      <c r="H841" s="2">
        <f>_xlfn.XLOOKUP(C841, 'customers'!$A$1:$A$1001, 'customers'!G840:G1840,,0)</f>
        <v>0</v>
      </c>
      <c r="I841" s="3" t="str">
        <f>_xlfn.XLOOKUP(D841, products!$A$1:$A$49, products!$B$1:$B$49, , 0)</f>
        <v>Exc</v>
      </c>
      <c r="J841" s="3" t="str">
        <f>_xlfn.XLOOKUP(D841, products!$A$1:$A$49, products!$C$1:$C$49,,0)</f>
        <v>M</v>
      </c>
      <c r="K841" s="6">
        <f>_xlfn.XLOOKUP(D841, products!$A$1:$A$49, products!$D$1:$D$49,,0)</f>
        <v>0.5</v>
      </c>
      <c r="L841" s="7">
        <f>_xlfn.XLOOKUP(D841, products!$A$1:$A$49, products!$E$1:$E$49,,0)</f>
        <v>8.25</v>
      </c>
      <c r="M841" s="7">
        <f t="shared" si="39"/>
        <v>41.25</v>
      </c>
      <c r="N841" s="3" t="str">
        <f t="shared" si="40"/>
        <v>Excelsa</v>
      </c>
      <c r="O841" s="3" t="str">
        <f t="shared" si="41"/>
        <v>Medium</v>
      </c>
    </row>
    <row r="842" spans="1:15" x14ac:dyDescent="0.3">
      <c r="A842" s="2" t="s">
        <v>5240</v>
      </c>
      <c r="B842" s="5">
        <v>44574</v>
      </c>
      <c r="C842" s="2" t="s">
        <v>5241</v>
      </c>
      <c r="D842" s="3" t="s">
        <v>6173</v>
      </c>
      <c r="E842" s="2">
        <v>4</v>
      </c>
      <c r="F842" s="2" t="str">
        <f>_xlfn.XLOOKUP(C842, 'customers'!$A$1:$A$1001, 'customers'!$B$1:$B$1001, ,0)</f>
        <v>Janeva Edinboro</v>
      </c>
      <c r="G842" s="2" t="str">
        <f>IF(_xlfn.XLOOKUP(C842, 'customers'!$A$1:$A$1001, 'customers'!$C$1:$C$1001, , 0)=0, "", _xlfn.XLOOKUP(C842, 'customers'!$A$1:$A$1001, 'customers'!$C$1:$C$1001, , 0))</f>
        <v>jedinboronc@reverbnation.com</v>
      </c>
      <c r="H842" s="2">
        <f>_xlfn.XLOOKUP(C842, 'customers'!$A$1:$A$1001, 'customers'!G841:G1841,,0)</f>
        <v>0</v>
      </c>
      <c r="I842" s="3" t="str">
        <f>_xlfn.XLOOKUP(D842, products!$A$1:$A$49, products!$B$1:$B$49, , 0)</f>
        <v>Rob</v>
      </c>
      <c r="J842" s="3" t="str">
        <f>_xlfn.XLOOKUP(D842, products!$A$1:$A$49, products!$C$1:$C$49,,0)</f>
        <v>L</v>
      </c>
      <c r="K842" s="6">
        <f>_xlfn.XLOOKUP(D842, products!$A$1:$A$49, products!$D$1:$D$49,,0)</f>
        <v>0.5</v>
      </c>
      <c r="L842" s="7">
        <f>_xlfn.XLOOKUP(D842, products!$A$1:$A$49, products!$E$1:$E$49,,0)</f>
        <v>7.169999999999999</v>
      </c>
      <c r="M842" s="7">
        <f t="shared" si="39"/>
        <v>28.679999999999996</v>
      </c>
      <c r="N842" s="3" t="str">
        <f t="shared" si="40"/>
        <v>Robusta</v>
      </c>
      <c r="O842" s="3" t="str">
        <f t="shared" si="41"/>
        <v>Lite</v>
      </c>
    </row>
    <row r="843" spans="1:15" x14ac:dyDescent="0.3">
      <c r="A843" s="2" t="s">
        <v>5246</v>
      </c>
      <c r="B843" s="5">
        <v>44755</v>
      </c>
      <c r="C843" s="2" t="s">
        <v>5247</v>
      </c>
      <c r="D843" s="3" t="s">
        <v>6159</v>
      </c>
      <c r="E843" s="2">
        <v>1</v>
      </c>
      <c r="F843" s="2" t="str">
        <f>_xlfn.XLOOKUP(C843, 'customers'!$A$1:$A$1001, 'customers'!$B$1:$B$1001, ,0)</f>
        <v>Trumaine Tewelson</v>
      </c>
      <c r="G843" s="2" t="str">
        <f>IF(_xlfn.XLOOKUP(C843, 'customers'!$A$1:$A$1001, 'customers'!$C$1:$C$1001, , 0)=0, "", _xlfn.XLOOKUP(C843, 'customers'!$A$1:$A$1001, 'customers'!$C$1:$C$1001, , 0))</f>
        <v>ttewelsonnd@cdbaby.com</v>
      </c>
      <c r="H843" s="2">
        <f>_xlfn.XLOOKUP(C843, 'customers'!$A$1:$A$1001, 'customers'!G842:G1842,,0)</f>
        <v>0</v>
      </c>
      <c r="I843" s="3" t="str">
        <f>_xlfn.XLOOKUP(D843, products!$A$1:$A$49, products!$B$1:$B$49, , 0)</f>
        <v>Lib</v>
      </c>
      <c r="J843" s="3" t="str">
        <f>_xlfn.XLOOKUP(D843, products!$A$1:$A$49, products!$C$1:$C$49,,0)</f>
        <v>M</v>
      </c>
      <c r="K843" s="6">
        <f>_xlfn.XLOOKUP(D843, products!$A$1:$A$49, products!$D$1:$D$49,,0)</f>
        <v>0.2</v>
      </c>
      <c r="L843" s="7">
        <f>_xlfn.XLOOKUP(D843, products!$A$1:$A$49, products!$E$1:$E$49,,0)</f>
        <v>4.3650000000000002</v>
      </c>
      <c r="M843" s="7">
        <f t="shared" si="39"/>
        <v>4.3650000000000002</v>
      </c>
      <c r="N843" s="3" t="str">
        <f t="shared" si="40"/>
        <v>Liberica</v>
      </c>
      <c r="O843" s="3" t="str">
        <f t="shared" si="41"/>
        <v>Medium</v>
      </c>
    </row>
    <row r="844" spans="1:15" x14ac:dyDescent="0.3">
      <c r="A844" s="2" t="s">
        <v>5251</v>
      </c>
      <c r="B844" s="5">
        <v>44502</v>
      </c>
      <c r="C844" s="2" t="s">
        <v>5188</v>
      </c>
      <c r="D844" s="3" t="s">
        <v>6156</v>
      </c>
      <c r="E844" s="2">
        <v>2</v>
      </c>
      <c r="F844" s="2" t="str">
        <f>_xlfn.XLOOKUP(C844, 'customers'!$A$1:$A$1001, 'customers'!$B$1:$B$1001, ,0)</f>
        <v>Odelia Skerme</v>
      </c>
      <c r="G844" s="2" t="str">
        <f>IF(_xlfn.XLOOKUP(C844, 'customers'!$A$1:$A$1001, 'customers'!$C$1:$C$1001, , 0)=0, "", _xlfn.XLOOKUP(C844, 'customers'!$A$1:$A$1001, 'customers'!$C$1:$C$1001, , 0))</f>
        <v>oskermen3@hatena.ne.jp</v>
      </c>
      <c r="H844" s="2">
        <f>_xlfn.XLOOKUP(C844, 'customers'!$A$1:$A$1001, 'customers'!G843:G1843,,0)</f>
        <v>0</v>
      </c>
      <c r="I844" s="3" t="str">
        <f>_xlfn.XLOOKUP(D844, products!$A$1:$A$49, products!$B$1:$B$49, , 0)</f>
        <v>Exc</v>
      </c>
      <c r="J844" s="3" t="str">
        <f>_xlfn.XLOOKUP(D844, products!$A$1:$A$49, products!$C$1:$C$49,,0)</f>
        <v>M</v>
      </c>
      <c r="K844" s="6">
        <f>_xlfn.XLOOKUP(D844, products!$A$1:$A$49, products!$D$1:$D$49,,0)</f>
        <v>0.2</v>
      </c>
      <c r="L844" s="7">
        <f>_xlfn.XLOOKUP(D844, products!$A$1:$A$49, products!$E$1:$E$49,,0)</f>
        <v>4.125</v>
      </c>
      <c r="M844" s="7">
        <f t="shared" si="39"/>
        <v>8.25</v>
      </c>
      <c r="N844" s="3" t="str">
        <f t="shared" si="40"/>
        <v>Excelsa</v>
      </c>
      <c r="O844" s="3" t="str">
        <f t="shared" si="41"/>
        <v>Medium</v>
      </c>
    </row>
    <row r="845" spans="1:15" x14ac:dyDescent="0.3">
      <c r="A845" s="2" t="s">
        <v>5256</v>
      </c>
      <c r="B845" s="5">
        <v>44387</v>
      </c>
      <c r="C845" s="2" t="s">
        <v>5257</v>
      </c>
      <c r="D845" s="3" t="s">
        <v>6156</v>
      </c>
      <c r="E845" s="2">
        <v>2</v>
      </c>
      <c r="F845" s="2" t="str">
        <f>_xlfn.XLOOKUP(C845, 'customers'!$A$1:$A$1001, 'customers'!$B$1:$B$1001, ,0)</f>
        <v>De Drewitt</v>
      </c>
      <c r="G845" s="2" t="str">
        <f>IF(_xlfn.XLOOKUP(C845, 'customers'!$A$1:$A$1001, 'customers'!$C$1:$C$1001, , 0)=0, "", _xlfn.XLOOKUP(C845, 'customers'!$A$1:$A$1001, 'customers'!$C$1:$C$1001, , 0))</f>
        <v>ddrewittnf@mapquest.com</v>
      </c>
      <c r="H845" s="2">
        <f>_xlfn.XLOOKUP(C845, 'customers'!$A$1:$A$1001, 'customers'!G844:G1844,,0)</f>
        <v>0</v>
      </c>
      <c r="I845" s="3" t="str">
        <f>_xlfn.XLOOKUP(D845, products!$A$1:$A$49, products!$B$1:$B$49, , 0)</f>
        <v>Exc</v>
      </c>
      <c r="J845" s="3" t="str">
        <f>_xlfn.XLOOKUP(D845, products!$A$1:$A$49, products!$C$1:$C$49,,0)</f>
        <v>M</v>
      </c>
      <c r="K845" s="6">
        <f>_xlfn.XLOOKUP(D845, products!$A$1:$A$49, products!$D$1:$D$49,,0)</f>
        <v>0.2</v>
      </c>
      <c r="L845" s="7">
        <f>_xlfn.XLOOKUP(D845, products!$A$1:$A$49, products!$E$1:$E$49,,0)</f>
        <v>4.125</v>
      </c>
      <c r="M845" s="7">
        <f t="shared" si="39"/>
        <v>8.25</v>
      </c>
      <c r="N845" s="3" t="str">
        <f t="shared" si="40"/>
        <v>Excelsa</v>
      </c>
      <c r="O845" s="3" t="str">
        <f t="shared" si="41"/>
        <v>Medium</v>
      </c>
    </row>
    <row r="846" spans="1:15" x14ac:dyDescent="0.3">
      <c r="A846" s="2" t="s">
        <v>5262</v>
      </c>
      <c r="B846" s="5">
        <v>44476</v>
      </c>
      <c r="C846" s="2" t="s">
        <v>5263</v>
      </c>
      <c r="D846" s="3" t="s">
        <v>6158</v>
      </c>
      <c r="E846" s="2">
        <v>6</v>
      </c>
      <c r="F846" s="2" t="str">
        <f>_xlfn.XLOOKUP(C846, 'customers'!$A$1:$A$1001, 'customers'!$B$1:$B$1001, ,0)</f>
        <v>Adelheid Gladhill</v>
      </c>
      <c r="G846" s="2" t="str">
        <f>IF(_xlfn.XLOOKUP(C846, 'customers'!$A$1:$A$1001, 'customers'!$C$1:$C$1001, , 0)=0, "", _xlfn.XLOOKUP(C846, 'customers'!$A$1:$A$1001, 'customers'!$C$1:$C$1001, , 0))</f>
        <v>agladhillng@stanford.edu</v>
      </c>
      <c r="H846" s="2">
        <f>_xlfn.XLOOKUP(C846, 'customers'!$A$1:$A$1001, 'customers'!G845:G1845,,0)</f>
        <v>0</v>
      </c>
      <c r="I846" s="3" t="str">
        <f>_xlfn.XLOOKUP(D846, products!$A$1:$A$49, products!$B$1:$B$49, , 0)</f>
        <v>Ara</v>
      </c>
      <c r="J846" s="3" t="str">
        <f>_xlfn.XLOOKUP(D846, products!$A$1:$A$49, products!$C$1:$C$49,,0)</f>
        <v>D</v>
      </c>
      <c r="K846" s="6">
        <f>_xlfn.XLOOKUP(D846, products!$A$1:$A$49, products!$D$1:$D$49,,0)</f>
        <v>0.5</v>
      </c>
      <c r="L846" s="7">
        <f>_xlfn.XLOOKUP(D846, products!$A$1:$A$49, products!$E$1:$E$49,,0)</f>
        <v>5.97</v>
      </c>
      <c r="M846" s="7">
        <f t="shared" si="39"/>
        <v>35.82</v>
      </c>
      <c r="N846" s="3" t="str">
        <f t="shared" si="40"/>
        <v>Arabica</v>
      </c>
      <c r="O846" s="3" t="str">
        <f t="shared" si="41"/>
        <v>Dark</v>
      </c>
    </row>
    <row r="847" spans="1:15" x14ac:dyDescent="0.3">
      <c r="A847" s="2" t="s">
        <v>5268</v>
      </c>
      <c r="B847" s="5">
        <v>43889</v>
      </c>
      <c r="C847" s="2" t="s">
        <v>5269</v>
      </c>
      <c r="D847" s="3" t="s">
        <v>6185</v>
      </c>
      <c r="E847" s="2">
        <v>6</v>
      </c>
      <c r="F847" s="2" t="str">
        <f>_xlfn.XLOOKUP(C847, 'customers'!$A$1:$A$1001, 'customers'!$B$1:$B$1001, ,0)</f>
        <v>Murielle Lorinez</v>
      </c>
      <c r="G847" s="2" t="str">
        <f>IF(_xlfn.XLOOKUP(C847, 'customers'!$A$1:$A$1001, 'customers'!$C$1:$C$1001, , 0)=0, "", _xlfn.XLOOKUP(C847, 'customers'!$A$1:$A$1001, 'customers'!$C$1:$C$1001, , 0))</f>
        <v>mlorineznh@whitehouse.gov</v>
      </c>
      <c r="H847" s="2">
        <f>_xlfn.XLOOKUP(C847, 'customers'!$A$1:$A$1001, 'customers'!G846:G1846,,0)</f>
        <v>0</v>
      </c>
      <c r="I847" s="3" t="str">
        <f>_xlfn.XLOOKUP(D847, products!$A$1:$A$49, products!$B$1:$B$49, , 0)</f>
        <v>Exc</v>
      </c>
      <c r="J847" s="3" t="str">
        <f>_xlfn.XLOOKUP(D847, products!$A$1:$A$49, products!$C$1:$C$49,,0)</f>
        <v>D</v>
      </c>
      <c r="K847" s="6">
        <f>_xlfn.XLOOKUP(D847, products!$A$1:$A$49, products!$D$1:$D$49,,0)</f>
        <v>2.5</v>
      </c>
      <c r="L847" s="7">
        <f>_xlfn.XLOOKUP(D847, products!$A$1:$A$49, products!$E$1:$E$49,,0)</f>
        <v>27.945</v>
      </c>
      <c r="M847" s="7">
        <f t="shared" si="39"/>
        <v>167.67000000000002</v>
      </c>
      <c r="N847" s="3" t="str">
        <f t="shared" si="40"/>
        <v>Excelsa</v>
      </c>
      <c r="O847" s="3" t="str">
        <f t="shared" si="41"/>
        <v>Dark</v>
      </c>
    </row>
    <row r="848" spans="1:15" x14ac:dyDescent="0.3">
      <c r="A848" s="2" t="s">
        <v>5273</v>
      </c>
      <c r="B848" s="5">
        <v>44747</v>
      </c>
      <c r="C848" s="2" t="s">
        <v>5274</v>
      </c>
      <c r="D848" s="3" t="s">
        <v>6175</v>
      </c>
      <c r="E848" s="2">
        <v>2</v>
      </c>
      <c r="F848" s="2" t="str">
        <f>_xlfn.XLOOKUP(C848, 'customers'!$A$1:$A$1001, 'customers'!$B$1:$B$1001, ,0)</f>
        <v>Edin Mathe</v>
      </c>
      <c r="G848" s="2" t="str">
        <f>IF(_xlfn.XLOOKUP(C848, 'customers'!$A$1:$A$1001, 'customers'!$C$1:$C$1001, , 0)=0, "", _xlfn.XLOOKUP(C848, 'customers'!$A$1:$A$1001, 'customers'!$C$1:$C$1001, , 0))</f>
        <v/>
      </c>
      <c r="H848" s="2">
        <f>_xlfn.XLOOKUP(C848, 'customers'!$A$1:$A$1001, 'customers'!G847:G1847,,0)</f>
        <v>0</v>
      </c>
      <c r="I848" s="3" t="str">
        <f>_xlfn.XLOOKUP(D848, products!$A$1:$A$49, products!$B$1:$B$49, , 0)</f>
        <v>Ara</v>
      </c>
      <c r="J848" s="3" t="str">
        <f>_xlfn.XLOOKUP(D848, products!$A$1:$A$49, products!$C$1:$C$49,,0)</f>
        <v>M</v>
      </c>
      <c r="K848" s="6">
        <f>_xlfn.XLOOKUP(D848, products!$A$1:$A$49, products!$D$1:$D$49,,0)</f>
        <v>2.5</v>
      </c>
      <c r="L848" s="7">
        <f>_xlfn.XLOOKUP(D848, products!$A$1:$A$49, products!$E$1:$E$49,,0)</f>
        <v>25.874999999999996</v>
      </c>
      <c r="M848" s="7">
        <f t="shared" si="39"/>
        <v>51.749999999999993</v>
      </c>
      <c r="N848" s="3" t="str">
        <f t="shared" si="40"/>
        <v>Arabica</v>
      </c>
      <c r="O848" s="3" t="str">
        <f t="shared" si="41"/>
        <v>Medium</v>
      </c>
    </row>
    <row r="849" spans="1:15" x14ac:dyDescent="0.3">
      <c r="A849" s="2" t="s">
        <v>5278</v>
      </c>
      <c r="B849" s="5">
        <v>44460</v>
      </c>
      <c r="C849" s="2" t="s">
        <v>5279</v>
      </c>
      <c r="D849" s="3" t="s">
        <v>6154</v>
      </c>
      <c r="E849" s="2">
        <v>3</v>
      </c>
      <c r="F849" s="2" t="str">
        <f>_xlfn.XLOOKUP(C849, 'customers'!$A$1:$A$1001, 'customers'!$B$1:$B$1001, ,0)</f>
        <v>Mordy Van Der Vlies</v>
      </c>
      <c r="G849" s="2" t="str">
        <f>IF(_xlfn.XLOOKUP(C849, 'customers'!$A$1:$A$1001, 'customers'!$C$1:$C$1001, , 0)=0, "", _xlfn.XLOOKUP(C849, 'customers'!$A$1:$A$1001, 'customers'!$C$1:$C$1001, , 0))</f>
        <v>mvannj@wikipedia.org</v>
      </c>
      <c r="H849" s="2">
        <f>_xlfn.XLOOKUP(C849, 'customers'!$A$1:$A$1001, 'customers'!G848:G1848,,0)</f>
        <v>0</v>
      </c>
      <c r="I849" s="3" t="str">
        <f>_xlfn.XLOOKUP(D849, products!$A$1:$A$49, products!$B$1:$B$49, , 0)</f>
        <v>Ara</v>
      </c>
      <c r="J849" s="3" t="str">
        <f>_xlfn.XLOOKUP(D849, products!$A$1:$A$49, products!$C$1:$C$49,,0)</f>
        <v>D</v>
      </c>
      <c r="K849" s="6">
        <f>_xlfn.XLOOKUP(D849, products!$A$1:$A$49, products!$D$1:$D$49,,0)</f>
        <v>0.2</v>
      </c>
      <c r="L849" s="7">
        <f>_xlfn.XLOOKUP(D849, products!$A$1:$A$49, products!$E$1:$E$49,,0)</f>
        <v>2.9849999999999999</v>
      </c>
      <c r="M849" s="7">
        <f t="shared" si="39"/>
        <v>8.9550000000000001</v>
      </c>
      <c r="N849" s="3" t="str">
        <f t="shared" si="40"/>
        <v>Arabica</v>
      </c>
      <c r="O849" s="3" t="str">
        <f t="shared" si="41"/>
        <v>Dark</v>
      </c>
    </row>
    <row r="850" spans="1:15" x14ac:dyDescent="0.3">
      <c r="A850" s="2" t="s">
        <v>5283</v>
      </c>
      <c r="B850" s="5">
        <v>43468</v>
      </c>
      <c r="C850" s="2" t="s">
        <v>5284</v>
      </c>
      <c r="D850" s="3" t="s">
        <v>6176</v>
      </c>
      <c r="E850" s="2">
        <v>6</v>
      </c>
      <c r="F850" s="2" t="str">
        <f>_xlfn.XLOOKUP(C850, 'customers'!$A$1:$A$1001, 'customers'!$B$1:$B$1001, ,0)</f>
        <v>Spencer Wastell</v>
      </c>
      <c r="G850" s="2" t="str">
        <f>IF(_xlfn.XLOOKUP(C850, 'customers'!$A$1:$A$1001, 'customers'!$C$1:$C$1001, , 0)=0, "", _xlfn.XLOOKUP(C850, 'customers'!$A$1:$A$1001, 'customers'!$C$1:$C$1001, , 0))</f>
        <v/>
      </c>
      <c r="H850" s="2">
        <f>_xlfn.XLOOKUP(C850, 'customers'!$A$1:$A$1001, 'customers'!G849:G1849,,0)</f>
        <v>0</v>
      </c>
      <c r="I850" s="3" t="str">
        <f>_xlfn.XLOOKUP(D850, products!$A$1:$A$49, products!$B$1:$B$49, , 0)</f>
        <v>Exc</v>
      </c>
      <c r="J850" s="3" t="str">
        <f>_xlfn.XLOOKUP(D850, products!$A$1:$A$49, products!$C$1:$C$49,,0)</f>
        <v>L</v>
      </c>
      <c r="K850" s="6">
        <f>_xlfn.XLOOKUP(D850, products!$A$1:$A$49, products!$D$1:$D$49,,0)</f>
        <v>0.5</v>
      </c>
      <c r="L850" s="7">
        <f>_xlfn.XLOOKUP(D850, products!$A$1:$A$49, products!$E$1:$E$49,,0)</f>
        <v>8.91</v>
      </c>
      <c r="M850" s="7">
        <f t="shared" si="39"/>
        <v>53.46</v>
      </c>
      <c r="N850" s="3" t="str">
        <f t="shared" si="40"/>
        <v>Excelsa</v>
      </c>
      <c r="O850" s="3" t="str">
        <f t="shared" si="41"/>
        <v>Lite</v>
      </c>
    </row>
    <row r="851" spans="1:15" x14ac:dyDescent="0.3">
      <c r="A851" s="2" t="s">
        <v>5288</v>
      </c>
      <c r="B851" s="5">
        <v>44628</v>
      </c>
      <c r="C851" s="2" t="s">
        <v>5289</v>
      </c>
      <c r="D851" s="3" t="s">
        <v>6167</v>
      </c>
      <c r="E851" s="2">
        <v>6</v>
      </c>
      <c r="F851" s="2" t="str">
        <f>_xlfn.XLOOKUP(C851, 'customers'!$A$1:$A$1001, 'customers'!$B$1:$B$1001, ,0)</f>
        <v>Jemimah Ethelston</v>
      </c>
      <c r="G851" s="2" t="str">
        <f>IF(_xlfn.XLOOKUP(C851, 'customers'!$A$1:$A$1001, 'customers'!$C$1:$C$1001, , 0)=0, "", _xlfn.XLOOKUP(C851, 'customers'!$A$1:$A$1001, 'customers'!$C$1:$C$1001, , 0))</f>
        <v>jethelstonnl@creativecommons.org</v>
      </c>
      <c r="H851" s="2">
        <f>_xlfn.XLOOKUP(C851, 'customers'!$A$1:$A$1001, 'customers'!G850:G1850,,0)</f>
        <v>0</v>
      </c>
      <c r="I851" s="3" t="str">
        <f>_xlfn.XLOOKUP(D851, products!$A$1:$A$49, products!$B$1:$B$49, , 0)</f>
        <v>Ara</v>
      </c>
      <c r="J851" s="3" t="str">
        <f>_xlfn.XLOOKUP(D851, products!$A$1:$A$49, products!$C$1:$C$49,,0)</f>
        <v>L</v>
      </c>
      <c r="K851" s="6">
        <f>_xlfn.XLOOKUP(D851, products!$A$1:$A$49, products!$D$1:$D$49,,0)</f>
        <v>0.2</v>
      </c>
      <c r="L851" s="7">
        <f>_xlfn.XLOOKUP(D851, products!$A$1:$A$49, products!$E$1:$E$49,,0)</f>
        <v>3.8849999999999998</v>
      </c>
      <c r="M851" s="7">
        <f t="shared" si="39"/>
        <v>23.31</v>
      </c>
      <c r="N851" s="3" t="str">
        <f t="shared" si="40"/>
        <v>Arabica</v>
      </c>
      <c r="O851" s="3" t="str">
        <f t="shared" si="41"/>
        <v>Lite</v>
      </c>
    </row>
    <row r="852" spans="1:15" x14ac:dyDescent="0.3">
      <c r="A852" s="2" t="s">
        <v>5288</v>
      </c>
      <c r="B852" s="5">
        <v>44628</v>
      </c>
      <c r="C852" s="2" t="s">
        <v>5289</v>
      </c>
      <c r="D852" s="3" t="s">
        <v>6152</v>
      </c>
      <c r="E852" s="2">
        <v>2</v>
      </c>
      <c r="F852" s="2" t="str">
        <f>_xlfn.XLOOKUP(C852, 'customers'!$A$1:$A$1001, 'customers'!$B$1:$B$1001, ,0)</f>
        <v>Jemimah Ethelston</v>
      </c>
      <c r="G852" s="2" t="str">
        <f>IF(_xlfn.XLOOKUP(C852, 'customers'!$A$1:$A$1001, 'customers'!$C$1:$C$1001, , 0)=0, "", _xlfn.XLOOKUP(C852, 'customers'!$A$1:$A$1001, 'customers'!$C$1:$C$1001, , 0))</f>
        <v>jethelstonnl@creativecommons.org</v>
      </c>
      <c r="H852" s="2">
        <f>_xlfn.XLOOKUP(C852, 'customers'!$A$1:$A$1001, 'customers'!G851:G1851,,0)</f>
        <v>0</v>
      </c>
      <c r="I852" s="3" t="str">
        <f>_xlfn.XLOOKUP(D852, products!$A$1:$A$49, products!$B$1:$B$49, , 0)</f>
        <v>Ara</v>
      </c>
      <c r="J852" s="3" t="str">
        <f>_xlfn.XLOOKUP(D852, products!$A$1:$A$49, products!$C$1:$C$49,,0)</f>
        <v>M</v>
      </c>
      <c r="K852" s="6">
        <f>_xlfn.XLOOKUP(D852, products!$A$1:$A$49, products!$D$1:$D$49,,0)</f>
        <v>0.2</v>
      </c>
      <c r="L852" s="7">
        <f>_xlfn.XLOOKUP(D852, products!$A$1:$A$49, products!$E$1:$E$49,,0)</f>
        <v>3.375</v>
      </c>
      <c r="M852" s="7">
        <f t="shared" si="39"/>
        <v>6.75</v>
      </c>
      <c r="N852" s="3" t="str">
        <f t="shared" si="40"/>
        <v>Arabica</v>
      </c>
      <c r="O852" s="3" t="str">
        <f t="shared" si="41"/>
        <v>Medium</v>
      </c>
    </row>
    <row r="853" spans="1:15" x14ac:dyDescent="0.3">
      <c r="A853" s="2" t="s">
        <v>5299</v>
      </c>
      <c r="B853" s="5">
        <v>43900</v>
      </c>
      <c r="C853" s="2" t="s">
        <v>5300</v>
      </c>
      <c r="D853" s="3" t="s">
        <v>6169</v>
      </c>
      <c r="E853" s="2">
        <v>1</v>
      </c>
      <c r="F853" s="2" t="str">
        <f>_xlfn.XLOOKUP(C853, 'customers'!$A$1:$A$1001, 'customers'!$B$1:$B$1001, ,0)</f>
        <v>Perice Eberz</v>
      </c>
      <c r="G853" s="2" t="str">
        <f>IF(_xlfn.XLOOKUP(C853, 'customers'!$A$1:$A$1001, 'customers'!$C$1:$C$1001, , 0)=0, "", _xlfn.XLOOKUP(C853, 'customers'!$A$1:$A$1001, 'customers'!$C$1:$C$1001, , 0))</f>
        <v>peberznn@woothemes.com</v>
      </c>
      <c r="H853" s="2">
        <f>_xlfn.XLOOKUP(C853, 'customers'!$A$1:$A$1001, 'customers'!G852:G1852,,0)</f>
        <v>0</v>
      </c>
      <c r="I853" s="3" t="str">
        <f>_xlfn.XLOOKUP(D853, products!$A$1:$A$49, products!$B$1:$B$49, , 0)</f>
        <v>Lib</v>
      </c>
      <c r="J853" s="3" t="str">
        <f>_xlfn.XLOOKUP(D853, products!$A$1:$A$49, products!$C$1:$C$49,,0)</f>
        <v>D</v>
      </c>
      <c r="K853" s="6">
        <f>_xlfn.XLOOKUP(D853, products!$A$1:$A$49, products!$D$1:$D$49,,0)</f>
        <v>0.5</v>
      </c>
      <c r="L853" s="7">
        <f>_xlfn.XLOOKUP(D853, products!$A$1:$A$49, products!$E$1:$E$49,,0)</f>
        <v>7.77</v>
      </c>
      <c r="M853" s="7">
        <f t="shared" si="39"/>
        <v>7.77</v>
      </c>
      <c r="N853" s="3" t="str">
        <f t="shared" si="40"/>
        <v>Liberica</v>
      </c>
      <c r="O853" s="3" t="str">
        <f t="shared" si="41"/>
        <v>Dark</v>
      </c>
    </row>
    <row r="854" spans="1:15" x14ac:dyDescent="0.3">
      <c r="A854" s="2" t="s">
        <v>5305</v>
      </c>
      <c r="B854" s="5">
        <v>44527</v>
      </c>
      <c r="C854" s="2" t="s">
        <v>5306</v>
      </c>
      <c r="D854" s="3" t="s">
        <v>6165</v>
      </c>
      <c r="E854" s="2">
        <v>4</v>
      </c>
      <c r="F854" s="2" t="str">
        <f>_xlfn.XLOOKUP(C854, 'customers'!$A$1:$A$1001, 'customers'!$B$1:$B$1001, ,0)</f>
        <v>Bear Gaish</v>
      </c>
      <c r="G854" s="2" t="str">
        <f>IF(_xlfn.XLOOKUP(C854, 'customers'!$A$1:$A$1001, 'customers'!$C$1:$C$1001, , 0)=0, "", _xlfn.XLOOKUP(C854, 'customers'!$A$1:$A$1001, 'customers'!$C$1:$C$1001, , 0))</f>
        <v>bgaishno@altervista.org</v>
      </c>
      <c r="H854" s="2">
        <f>_xlfn.XLOOKUP(C854, 'customers'!$A$1:$A$1001, 'customers'!G853:G1853,,0)</f>
        <v>0</v>
      </c>
      <c r="I854" s="3" t="str">
        <f>_xlfn.XLOOKUP(D854, products!$A$1:$A$49, products!$B$1:$B$49, , 0)</f>
        <v>Lib</v>
      </c>
      <c r="J854" s="3" t="str">
        <f>_xlfn.XLOOKUP(D854, products!$A$1:$A$49, products!$C$1:$C$49,,0)</f>
        <v>D</v>
      </c>
      <c r="K854" s="6">
        <f>_xlfn.XLOOKUP(D854, products!$A$1:$A$49, products!$D$1:$D$49,,0)</f>
        <v>2.5</v>
      </c>
      <c r="L854" s="7">
        <f>_xlfn.XLOOKUP(D854, products!$A$1:$A$49, products!$E$1:$E$49,,0)</f>
        <v>29.784999999999997</v>
      </c>
      <c r="M854" s="7">
        <f t="shared" si="39"/>
        <v>119.13999999999999</v>
      </c>
      <c r="N854" s="3" t="str">
        <f t="shared" si="40"/>
        <v>Liberica</v>
      </c>
      <c r="O854" s="3" t="str">
        <f t="shared" si="41"/>
        <v>Dark</v>
      </c>
    </row>
    <row r="855" spans="1:15" x14ac:dyDescent="0.3">
      <c r="A855" s="2" t="s">
        <v>5310</v>
      </c>
      <c r="B855" s="5">
        <v>44259</v>
      </c>
      <c r="C855" s="2" t="s">
        <v>5311</v>
      </c>
      <c r="D855" s="3" t="s">
        <v>6147</v>
      </c>
      <c r="E855" s="2">
        <v>2</v>
      </c>
      <c r="F855" s="2" t="str">
        <f>_xlfn.XLOOKUP(C855, 'customers'!$A$1:$A$1001, 'customers'!$B$1:$B$1001, ,0)</f>
        <v>Lynnea Danton</v>
      </c>
      <c r="G855" s="2" t="str">
        <f>IF(_xlfn.XLOOKUP(C855, 'customers'!$A$1:$A$1001, 'customers'!$C$1:$C$1001, , 0)=0, "", _xlfn.XLOOKUP(C855, 'customers'!$A$1:$A$1001, 'customers'!$C$1:$C$1001, , 0))</f>
        <v>ldantonnp@miitbeian.gov.cn</v>
      </c>
      <c r="H855" s="2">
        <f>_xlfn.XLOOKUP(C855, 'customers'!$A$1:$A$1001, 'customers'!G854:G1854,,0)</f>
        <v>0</v>
      </c>
      <c r="I855" s="3" t="str">
        <f>_xlfn.XLOOKUP(D855, products!$A$1:$A$49, products!$B$1:$B$49, , 0)</f>
        <v>Ara</v>
      </c>
      <c r="J855" s="3" t="str">
        <f>_xlfn.XLOOKUP(D855, products!$A$1:$A$49, products!$C$1:$C$49,,0)</f>
        <v>D</v>
      </c>
      <c r="K855" s="6">
        <f>_xlfn.XLOOKUP(D855, products!$A$1:$A$49, products!$D$1:$D$49,,0)</f>
        <v>1</v>
      </c>
      <c r="L855" s="7">
        <f>_xlfn.XLOOKUP(D855, products!$A$1:$A$49, products!$E$1:$E$49,,0)</f>
        <v>9.9499999999999993</v>
      </c>
      <c r="M855" s="7">
        <f t="shared" si="39"/>
        <v>19.899999999999999</v>
      </c>
      <c r="N855" s="3" t="str">
        <f t="shared" si="40"/>
        <v>Arabica</v>
      </c>
      <c r="O855" s="3" t="str">
        <f t="shared" si="41"/>
        <v>Dark</v>
      </c>
    </row>
    <row r="856" spans="1:15" x14ac:dyDescent="0.3">
      <c r="A856" s="2" t="s">
        <v>5315</v>
      </c>
      <c r="B856" s="5">
        <v>44516</v>
      </c>
      <c r="C856" s="2" t="s">
        <v>5316</v>
      </c>
      <c r="D856" s="3" t="s">
        <v>6173</v>
      </c>
      <c r="E856" s="2">
        <v>5</v>
      </c>
      <c r="F856" s="2" t="str">
        <f>_xlfn.XLOOKUP(C856, 'customers'!$A$1:$A$1001, 'customers'!$B$1:$B$1001, ,0)</f>
        <v>Skipton Morrall</v>
      </c>
      <c r="G856" s="2" t="str">
        <f>IF(_xlfn.XLOOKUP(C856, 'customers'!$A$1:$A$1001, 'customers'!$C$1:$C$1001, , 0)=0, "", _xlfn.XLOOKUP(C856, 'customers'!$A$1:$A$1001, 'customers'!$C$1:$C$1001, , 0))</f>
        <v>smorrallnq@answers.com</v>
      </c>
      <c r="H856" s="2">
        <f>_xlfn.XLOOKUP(C856, 'customers'!$A$1:$A$1001, 'customers'!G855:G1855,,0)</f>
        <v>0</v>
      </c>
      <c r="I856" s="3" t="str">
        <f>_xlfn.XLOOKUP(D856, products!$A$1:$A$49, products!$B$1:$B$49, , 0)</f>
        <v>Rob</v>
      </c>
      <c r="J856" s="3" t="str">
        <f>_xlfn.XLOOKUP(D856, products!$A$1:$A$49, products!$C$1:$C$49,,0)</f>
        <v>L</v>
      </c>
      <c r="K856" s="6">
        <f>_xlfn.XLOOKUP(D856, products!$A$1:$A$49, products!$D$1:$D$49,,0)</f>
        <v>0.5</v>
      </c>
      <c r="L856" s="7">
        <f>_xlfn.XLOOKUP(D856, products!$A$1:$A$49, products!$E$1:$E$49,,0)</f>
        <v>7.169999999999999</v>
      </c>
      <c r="M856" s="7">
        <f t="shared" si="39"/>
        <v>35.849999999999994</v>
      </c>
      <c r="N856" s="3" t="str">
        <f t="shared" si="40"/>
        <v>Robusta</v>
      </c>
      <c r="O856" s="3" t="str">
        <f t="shared" si="41"/>
        <v>Lite</v>
      </c>
    </row>
    <row r="857" spans="1:15" x14ac:dyDescent="0.3">
      <c r="A857" s="2" t="s">
        <v>5321</v>
      </c>
      <c r="B857" s="5">
        <v>43632</v>
      </c>
      <c r="C857" s="2" t="s">
        <v>5322</v>
      </c>
      <c r="D857" s="3" t="s">
        <v>6165</v>
      </c>
      <c r="E857" s="2">
        <v>3</v>
      </c>
      <c r="F857" s="2" t="str">
        <f>_xlfn.XLOOKUP(C857, 'customers'!$A$1:$A$1001, 'customers'!$B$1:$B$1001, ,0)</f>
        <v>Devan Crownshaw</v>
      </c>
      <c r="G857" s="2" t="str">
        <f>IF(_xlfn.XLOOKUP(C857, 'customers'!$A$1:$A$1001, 'customers'!$C$1:$C$1001, , 0)=0, "", _xlfn.XLOOKUP(C857, 'customers'!$A$1:$A$1001, 'customers'!$C$1:$C$1001, , 0))</f>
        <v>dcrownshawnr@photobucket.com</v>
      </c>
      <c r="H857" s="2">
        <f>_xlfn.XLOOKUP(C857, 'customers'!$A$1:$A$1001, 'customers'!G856:G1856,,0)</f>
        <v>0</v>
      </c>
      <c r="I857" s="3" t="str">
        <f>_xlfn.XLOOKUP(D857, products!$A$1:$A$49, products!$B$1:$B$49, , 0)</f>
        <v>Lib</v>
      </c>
      <c r="J857" s="3" t="str">
        <f>_xlfn.XLOOKUP(D857, products!$A$1:$A$49, products!$C$1:$C$49,,0)</f>
        <v>D</v>
      </c>
      <c r="K857" s="6">
        <f>_xlfn.XLOOKUP(D857, products!$A$1:$A$49, products!$D$1:$D$49,,0)</f>
        <v>2.5</v>
      </c>
      <c r="L857" s="7">
        <f>_xlfn.XLOOKUP(D857, products!$A$1:$A$49, products!$E$1:$E$49,,0)</f>
        <v>29.784999999999997</v>
      </c>
      <c r="M857" s="7">
        <f t="shared" si="39"/>
        <v>89.35499999999999</v>
      </c>
      <c r="N857" s="3" t="str">
        <f t="shared" si="40"/>
        <v>Liberica</v>
      </c>
      <c r="O857" s="3" t="str">
        <f t="shared" si="41"/>
        <v>Dark</v>
      </c>
    </row>
    <row r="858" spans="1:15" x14ac:dyDescent="0.3">
      <c r="A858" s="2" t="s">
        <v>5327</v>
      </c>
      <c r="B858" s="5">
        <v>44031</v>
      </c>
      <c r="C858" s="2" t="s">
        <v>5188</v>
      </c>
      <c r="D858" s="3" t="s">
        <v>6159</v>
      </c>
      <c r="E858" s="2">
        <v>2</v>
      </c>
      <c r="F858" s="2" t="str">
        <f>_xlfn.XLOOKUP(C858, 'customers'!$A$1:$A$1001, 'customers'!$B$1:$B$1001, ,0)</f>
        <v>Odelia Skerme</v>
      </c>
      <c r="G858" s="2" t="str">
        <f>IF(_xlfn.XLOOKUP(C858, 'customers'!$A$1:$A$1001, 'customers'!$C$1:$C$1001, , 0)=0, "", _xlfn.XLOOKUP(C858, 'customers'!$A$1:$A$1001, 'customers'!$C$1:$C$1001, , 0))</f>
        <v>oskermen3@hatena.ne.jp</v>
      </c>
      <c r="H858" s="2">
        <f>_xlfn.XLOOKUP(C858, 'customers'!$A$1:$A$1001, 'customers'!G857:G1857,,0)</f>
        <v>0</v>
      </c>
      <c r="I858" s="3" t="str">
        <f>_xlfn.XLOOKUP(D858, products!$A$1:$A$49, products!$B$1:$B$49, , 0)</f>
        <v>Lib</v>
      </c>
      <c r="J858" s="3" t="str">
        <f>_xlfn.XLOOKUP(D858, products!$A$1:$A$49, products!$C$1:$C$49,,0)</f>
        <v>M</v>
      </c>
      <c r="K858" s="6">
        <f>_xlfn.XLOOKUP(D858, products!$A$1:$A$49, products!$D$1:$D$49,,0)</f>
        <v>0.2</v>
      </c>
      <c r="L858" s="7">
        <f>_xlfn.XLOOKUP(D858, products!$A$1:$A$49, products!$E$1:$E$49,,0)</f>
        <v>4.3650000000000002</v>
      </c>
      <c r="M858" s="7">
        <f t="shared" si="39"/>
        <v>8.73</v>
      </c>
      <c r="N858" s="3" t="str">
        <f t="shared" si="40"/>
        <v>Liberica</v>
      </c>
      <c r="O858" s="3" t="str">
        <f t="shared" si="41"/>
        <v>Medium</v>
      </c>
    </row>
    <row r="859" spans="1:15" x14ac:dyDescent="0.3">
      <c r="A859" s="2" t="s">
        <v>5333</v>
      </c>
      <c r="B859" s="5">
        <v>43889</v>
      </c>
      <c r="C859" s="2" t="s">
        <v>5334</v>
      </c>
      <c r="D859" s="3" t="s">
        <v>6142</v>
      </c>
      <c r="E859" s="2">
        <v>5</v>
      </c>
      <c r="F859" s="2" t="str">
        <f>_xlfn.XLOOKUP(C859, 'customers'!$A$1:$A$1001, 'customers'!$B$1:$B$1001, ,0)</f>
        <v>Joceline Reddoch</v>
      </c>
      <c r="G859" s="2" t="str">
        <f>IF(_xlfn.XLOOKUP(C859, 'customers'!$A$1:$A$1001, 'customers'!$C$1:$C$1001, , 0)=0, "", _xlfn.XLOOKUP(C859, 'customers'!$A$1:$A$1001, 'customers'!$C$1:$C$1001, , 0))</f>
        <v>jreddochnt@sun.com</v>
      </c>
      <c r="H859" s="2">
        <f>_xlfn.XLOOKUP(C859, 'customers'!$A$1:$A$1001, 'customers'!G858:G1858,,0)</f>
        <v>0</v>
      </c>
      <c r="I859" s="3" t="str">
        <f>_xlfn.XLOOKUP(D859, products!$A$1:$A$49, products!$B$1:$B$49, , 0)</f>
        <v>Rob</v>
      </c>
      <c r="J859" s="3" t="str">
        <f>_xlfn.XLOOKUP(D859, products!$A$1:$A$49, products!$C$1:$C$49,,0)</f>
        <v>L</v>
      </c>
      <c r="K859" s="6">
        <f>_xlfn.XLOOKUP(D859, products!$A$1:$A$49, products!$D$1:$D$49,,0)</f>
        <v>2.5</v>
      </c>
      <c r="L859" s="7">
        <f>_xlfn.XLOOKUP(D859, products!$A$1:$A$49, products!$E$1:$E$49,,0)</f>
        <v>27.484999999999996</v>
      </c>
      <c r="M859" s="7">
        <f t="shared" si="39"/>
        <v>137.42499999999998</v>
      </c>
      <c r="N859" s="3" t="str">
        <f t="shared" si="40"/>
        <v>Robusta</v>
      </c>
      <c r="O859" s="3" t="str">
        <f t="shared" si="41"/>
        <v>Lite</v>
      </c>
    </row>
    <row r="860" spans="1:15" x14ac:dyDescent="0.3">
      <c r="A860" s="2" t="s">
        <v>5339</v>
      </c>
      <c r="B860" s="5">
        <v>43638</v>
      </c>
      <c r="C860" s="2" t="s">
        <v>5340</v>
      </c>
      <c r="D860" s="3" t="s">
        <v>6160</v>
      </c>
      <c r="E860" s="2">
        <v>4</v>
      </c>
      <c r="F860" s="2" t="str">
        <f>_xlfn.XLOOKUP(C860, 'customers'!$A$1:$A$1001, 'customers'!$B$1:$B$1001, ,0)</f>
        <v>Shelley Titley</v>
      </c>
      <c r="G860" s="2" t="str">
        <f>IF(_xlfn.XLOOKUP(C860, 'customers'!$A$1:$A$1001, 'customers'!$C$1:$C$1001, , 0)=0, "", _xlfn.XLOOKUP(C860, 'customers'!$A$1:$A$1001, 'customers'!$C$1:$C$1001, , 0))</f>
        <v>stitleynu@whitehouse.gov</v>
      </c>
      <c r="H860" s="2">
        <f>_xlfn.XLOOKUP(C860, 'customers'!$A$1:$A$1001, 'customers'!G859:G1859,,0)</f>
        <v>0</v>
      </c>
      <c r="I860" s="3" t="str">
        <f>_xlfn.XLOOKUP(D860, products!$A$1:$A$49, products!$B$1:$B$49, , 0)</f>
        <v>Lib</v>
      </c>
      <c r="J860" s="3" t="str">
        <f>_xlfn.XLOOKUP(D860, products!$A$1:$A$49, products!$C$1:$C$49,,0)</f>
        <v>M</v>
      </c>
      <c r="K860" s="6">
        <f>_xlfn.XLOOKUP(D860, products!$A$1:$A$49, products!$D$1:$D$49,,0)</f>
        <v>0.5</v>
      </c>
      <c r="L860" s="7">
        <f>_xlfn.XLOOKUP(D860, products!$A$1:$A$49, products!$E$1:$E$49,,0)</f>
        <v>8.73</v>
      </c>
      <c r="M860" s="7">
        <f t="shared" si="39"/>
        <v>34.92</v>
      </c>
      <c r="N860" s="3" t="str">
        <f t="shared" si="40"/>
        <v>Liberica</v>
      </c>
      <c r="O860" s="3" t="str">
        <f t="shared" si="41"/>
        <v>Medium</v>
      </c>
    </row>
    <row r="861" spans="1:15" x14ac:dyDescent="0.3">
      <c r="A861" s="2" t="s">
        <v>5345</v>
      </c>
      <c r="B861" s="5">
        <v>43716</v>
      </c>
      <c r="C861" s="2" t="s">
        <v>5346</v>
      </c>
      <c r="D861" s="3" t="s">
        <v>6182</v>
      </c>
      <c r="E861" s="2">
        <v>6</v>
      </c>
      <c r="F861" s="2" t="str">
        <f>_xlfn.XLOOKUP(C861, 'customers'!$A$1:$A$1001, 'customers'!$B$1:$B$1001, ,0)</f>
        <v>Redd Simao</v>
      </c>
      <c r="G861" s="2" t="str">
        <f>IF(_xlfn.XLOOKUP(C861, 'customers'!$A$1:$A$1001, 'customers'!$C$1:$C$1001, , 0)=0, "", _xlfn.XLOOKUP(C861, 'customers'!$A$1:$A$1001, 'customers'!$C$1:$C$1001, , 0))</f>
        <v>rsimaonv@simplemachines.org</v>
      </c>
      <c r="H861" s="2">
        <f>_xlfn.XLOOKUP(C861, 'customers'!$A$1:$A$1001, 'customers'!G860:G1860,,0)</f>
        <v>0</v>
      </c>
      <c r="I861" s="3" t="str">
        <f>_xlfn.XLOOKUP(D861, products!$A$1:$A$49, products!$B$1:$B$49, , 0)</f>
        <v>Ara</v>
      </c>
      <c r="J861" s="3" t="str">
        <f>_xlfn.XLOOKUP(D861, products!$A$1:$A$49, products!$C$1:$C$49,,0)</f>
        <v>L</v>
      </c>
      <c r="K861" s="6">
        <f>_xlfn.XLOOKUP(D861, products!$A$1:$A$49, products!$D$1:$D$49,,0)</f>
        <v>2.5</v>
      </c>
      <c r="L861" s="7">
        <f>_xlfn.XLOOKUP(D861, products!$A$1:$A$49, products!$E$1:$E$49,,0)</f>
        <v>29.784999999999997</v>
      </c>
      <c r="M861" s="7">
        <f t="shared" si="39"/>
        <v>178.70999999999998</v>
      </c>
      <c r="N861" s="3" t="str">
        <f t="shared" si="40"/>
        <v>Arabica</v>
      </c>
      <c r="O861" s="3" t="str">
        <f t="shared" si="41"/>
        <v>Lite</v>
      </c>
    </row>
    <row r="862" spans="1:15" x14ac:dyDescent="0.3">
      <c r="A862" s="2" t="s">
        <v>5351</v>
      </c>
      <c r="B862" s="5">
        <v>44707</v>
      </c>
      <c r="C862" s="2" t="s">
        <v>5352</v>
      </c>
      <c r="D862" s="3" t="s">
        <v>6175</v>
      </c>
      <c r="E862" s="2">
        <v>1</v>
      </c>
      <c r="F862" s="2" t="str">
        <f>_xlfn.XLOOKUP(C862, 'customers'!$A$1:$A$1001, 'customers'!$B$1:$B$1001, ,0)</f>
        <v>Cece Inker</v>
      </c>
      <c r="G862" s="2" t="str">
        <f>IF(_xlfn.XLOOKUP(C862, 'customers'!$A$1:$A$1001, 'customers'!$C$1:$C$1001, , 0)=0, "", _xlfn.XLOOKUP(C862, 'customers'!$A$1:$A$1001, 'customers'!$C$1:$C$1001, , 0))</f>
        <v/>
      </c>
      <c r="H862" s="2">
        <f>_xlfn.XLOOKUP(C862, 'customers'!$A$1:$A$1001, 'customers'!G861:G1861,,0)</f>
        <v>0</v>
      </c>
      <c r="I862" s="3" t="str">
        <f>_xlfn.XLOOKUP(D862, products!$A$1:$A$49, products!$B$1:$B$49, , 0)</f>
        <v>Ara</v>
      </c>
      <c r="J862" s="3" t="str">
        <f>_xlfn.XLOOKUP(D862, products!$A$1:$A$49, products!$C$1:$C$49,,0)</f>
        <v>M</v>
      </c>
      <c r="K862" s="6">
        <f>_xlfn.XLOOKUP(D862, products!$A$1:$A$49, products!$D$1:$D$49,,0)</f>
        <v>2.5</v>
      </c>
      <c r="L862" s="7">
        <f>_xlfn.XLOOKUP(D862, products!$A$1:$A$49, products!$E$1:$E$49,,0)</f>
        <v>25.874999999999996</v>
      </c>
      <c r="M862" s="7">
        <f t="shared" si="39"/>
        <v>25.874999999999996</v>
      </c>
      <c r="N862" s="3" t="str">
        <f t="shared" si="40"/>
        <v>Arabica</v>
      </c>
      <c r="O862" s="3" t="str">
        <f t="shared" si="41"/>
        <v>Medium</v>
      </c>
    </row>
    <row r="863" spans="1:15" x14ac:dyDescent="0.3">
      <c r="A863" s="2" t="s">
        <v>5356</v>
      </c>
      <c r="B863" s="5">
        <v>43802</v>
      </c>
      <c r="C863" s="2" t="s">
        <v>5357</v>
      </c>
      <c r="D863" s="3" t="s">
        <v>6143</v>
      </c>
      <c r="E863" s="2">
        <v>6</v>
      </c>
      <c r="F863" s="2" t="str">
        <f>_xlfn.XLOOKUP(C863, 'customers'!$A$1:$A$1001, 'customers'!$B$1:$B$1001, ,0)</f>
        <v>Noel Chisholm</v>
      </c>
      <c r="G863" s="2" t="str">
        <f>IF(_xlfn.XLOOKUP(C863, 'customers'!$A$1:$A$1001, 'customers'!$C$1:$C$1001, , 0)=0, "", _xlfn.XLOOKUP(C863, 'customers'!$A$1:$A$1001, 'customers'!$C$1:$C$1001, , 0))</f>
        <v>nchisholmnx@example.com</v>
      </c>
      <c r="H863" s="2">
        <f>_xlfn.XLOOKUP(C863, 'customers'!$A$1:$A$1001, 'customers'!G862:G1862,,0)</f>
        <v>0</v>
      </c>
      <c r="I863" s="3" t="str">
        <f>_xlfn.XLOOKUP(D863, products!$A$1:$A$49, products!$B$1:$B$49, , 0)</f>
        <v>Lib</v>
      </c>
      <c r="J863" s="3" t="str">
        <f>_xlfn.XLOOKUP(D863, products!$A$1:$A$49, products!$C$1:$C$49,,0)</f>
        <v>D</v>
      </c>
      <c r="K863" s="6">
        <f>_xlfn.XLOOKUP(D863, products!$A$1:$A$49, products!$D$1:$D$49,,0)</f>
        <v>1</v>
      </c>
      <c r="L863" s="7">
        <f>_xlfn.XLOOKUP(D863, products!$A$1:$A$49, products!$E$1:$E$49,,0)</f>
        <v>12.95</v>
      </c>
      <c r="M863" s="7">
        <f t="shared" si="39"/>
        <v>77.699999999999989</v>
      </c>
      <c r="N863" s="3" t="str">
        <f t="shared" si="40"/>
        <v>Liberica</v>
      </c>
      <c r="O863" s="3" t="str">
        <f t="shared" si="41"/>
        <v>Dark</v>
      </c>
    </row>
    <row r="864" spans="1:15" x14ac:dyDescent="0.3">
      <c r="A864" s="2" t="s">
        <v>5362</v>
      </c>
      <c r="B864" s="5">
        <v>43725</v>
      </c>
      <c r="C864" s="2" t="s">
        <v>5363</v>
      </c>
      <c r="D864" s="3" t="s">
        <v>6138</v>
      </c>
      <c r="E864" s="2">
        <v>1</v>
      </c>
      <c r="F864" s="2" t="str">
        <f>_xlfn.XLOOKUP(C864, 'customers'!$A$1:$A$1001, 'customers'!$B$1:$B$1001, ,0)</f>
        <v>Grazia Oats</v>
      </c>
      <c r="G864" s="2" t="str">
        <f>IF(_xlfn.XLOOKUP(C864, 'customers'!$A$1:$A$1001, 'customers'!$C$1:$C$1001, , 0)=0, "", _xlfn.XLOOKUP(C864, 'customers'!$A$1:$A$1001, 'customers'!$C$1:$C$1001, , 0))</f>
        <v>goatsny@live.com</v>
      </c>
      <c r="H864" s="2">
        <f>_xlfn.XLOOKUP(C864, 'customers'!$A$1:$A$1001, 'customers'!G863:G1863,,0)</f>
        <v>0</v>
      </c>
      <c r="I864" s="3" t="str">
        <f>_xlfn.XLOOKUP(D864, products!$A$1:$A$49, products!$B$1:$B$49, , 0)</f>
        <v>Rob</v>
      </c>
      <c r="J864" s="3" t="str">
        <f>_xlfn.XLOOKUP(D864, products!$A$1:$A$49, products!$C$1:$C$49,,0)</f>
        <v>M</v>
      </c>
      <c r="K864" s="6">
        <f>_xlfn.XLOOKUP(D864, products!$A$1:$A$49, products!$D$1:$D$49,,0)</f>
        <v>1</v>
      </c>
      <c r="L864" s="7">
        <f>_xlfn.XLOOKUP(D864, products!$A$1:$A$49, products!$E$1:$E$49,,0)</f>
        <v>9.9499999999999993</v>
      </c>
      <c r="M864" s="7">
        <f t="shared" si="39"/>
        <v>9.9499999999999993</v>
      </c>
      <c r="N864" s="3" t="str">
        <f t="shared" si="40"/>
        <v>Robusta</v>
      </c>
      <c r="O864" s="3" t="str">
        <f t="shared" si="41"/>
        <v>Medium</v>
      </c>
    </row>
    <row r="865" spans="1:15" x14ac:dyDescent="0.3">
      <c r="A865" s="2" t="s">
        <v>5368</v>
      </c>
      <c r="B865" s="5">
        <v>44712</v>
      </c>
      <c r="C865" s="2" t="s">
        <v>5369</v>
      </c>
      <c r="D865" s="3" t="s">
        <v>6162</v>
      </c>
      <c r="E865" s="2">
        <v>2</v>
      </c>
      <c r="F865" s="2" t="str">
        <f>_xlfn.XLOOKUP(C865, 'customers'!$A$1:$A$1001, 'customers'!$B$1:$B$1001, ,0)</f>
        <v>Meade Birkin</v>
      </c>
      <c r="G865" s="2" t="str">
        <f>IF(_xlfn.XLOOKUP(C865, 'customers'!$A$1:$A$1001, 'customers'!$C$1:$C$1001, , 0)=0, "", _xlfn.XLOOKUP(C865, 'customers'!$A$1:$A$1001, 'customers'!$C$1:$C$1001, , 0))</f>
        <v>mbirkinnz@java.com</v>
      </c>
      <c r="H865" s="2">
        <f>_xlfn.XLOOKUP(C865, 'customers'!$A$1:$A$1001, 'customers'!G864:G1864,,0)</f>
        <v>0</v>
      </c>
      <c r="I865" s="3" t="str">
        <f>_xlfn.XLOOKUP(D865, products!$A$1:$A$49, products!$B$1:$B$49, , 0)</f>
        <v>Lib</v>
      </c>
      <c r="J865" s="3" t="str">
        <f>_xlfn.XLOOKUP(D865, products!$A$1:$A$49, products!$C$1:$C$49,,0)</f>
        <v>M</v>
      </c>
      <c r="K865" s="6">
        <f>_xlfn.XLOOKUP(D865, products!$A$1:$A$49, products!$D$1:$D$49,,0)</f>
        <v>1</v>
      </c>
      <c r="L865" s="7">
        <f>_xlfn.XLOOKUP(D865, products!$A$1:$A$49, products!$E$1:$E$49,,0)</f>
        <v>14.55</v>
      </c>
      <c r="M865" s="7">
        <f t="shared" si="39"/>
        <v>29.1</v>
      </c>
      <c r="N865" s="3" t="str">
        <f t="shared" si="40"/>
        <v>Liberica</v>
      </c>
      <c r="O865" s="3" t="str">
        <f t="shared" si="41"/>
        <v>Medium</v>
      </c>
    </row>
    <row r="866" spans="1:15" x14ac:dyDescent="0.3">
      <c r="A866" s="2" t="s">
        <v>5374</v>
      </c>
      <c r="B866" s="5">
        <v>43759</v>
      </c>
      <c r="C866" s="2" t="s">
        <v>5375</v>
      </c>
      <c r="D866" s="3" t="s">
        <v>6178</v>
      </c>
      <c r="E866" s="2">
        <v>6</v>
      </c>
      <c r="F866" s="2" t="str">
        <f>_xlfn.XLOOKUP(C866, 'customers'!$A$1:$A$1001, 'customers'!$B$1:$B$1001, ,0)</f>
        <v>Ronda Pyson</v>
      </c>
      <c r="G866" s="2" t="str">
        <f>IF(_xlfn.XLOOKUP(C866, 'customers'!$A$1:$A$1001, 'customers'!$C$1:$C$1001, , 0)=0, "", _xlfn.XLOOKUP(C866, 'customers'!$A$1:$A$1001, 'customers'!$C$1:$C$1001, , 0))</f>
        <v>rpysono0@constantcontact.com</v>
      </c>
      <c r="H866" s="2">
        <f>_xlfn.XLOOKUP(C866, 'customers'!$A$1:$A$1001, 'customers'!G865:G1865,,0)</f>
        <v>0</v>
      </c>
      <c r="I866" s="3" t="str">
        <f>_xlfn.XLOOKUP(D866, products!$A$1:$A$49, products!$B$1:$B$49, , 0)</f>
        <v>Rob</v>
      </c>
      <c r="J866" s="3" t="str">
        <f>_xlfn.XLOOKUP(D866, products!$A$1:$A$49, products!$C$1:$C$49,,0)</f>
        <v>L</v>
      </c>
      <c r="K866" s="6">
        <f>_xlfn.XLOOKUP(D866, products!$A$1:$A$49, products!$D$1:$D$49,,0)</f>
        <v>0.2</v>
      </c>
      <c r="L866" s="7">
        <f>_xlfn.XLOOKUP(D866, products!$A$1:$A$49, products!$E$1:$E$49,,0)</f>
        <v>3.5849999999999995</v>
      </c>
      <c r="M866" s="7">
        <f t="shared" si="39"/>
        <v>21.509999999999998</v>
      </c>
      <c r="N866" s="3" t="str">
        <f t="shared" si="40"/>
        <v>Robusta</v>
      </c>
      <c r="O866" s="3" t="str">
        <f t="shared" si="41"/>
        <v>Lite</v>
      </c>
    </row>
    <row r="867" spans="1:15" x14ac:dyDescent="0.3">
      <c r="A867" s="2" t="s">
        <v>5380</v>
      </c>
      <c r="B867" s="5">
        <v>44675</v>
      </c>
      <c r="C867" s="2" t="s">
        <v>5428</v>
      </c>
      <c r="D867" s="3" t="s">
        <v>6157</v>
      </c>
      <c r="E867" s="2">
        <v>1</v>
      </c>
      <c r="F867" s="2" t="str">
        <f>_xlfn.XLOOKUP(C867, 'customers'!$A$1:$A$1001, 'customers'!$B$1:$B$1001, ,0)</f>
        <v>Modesty MacConnechie</v>
      </c>
      <c r="G867" s="2" t="str">
        <f>IF(_xlfn.XLOOKUP(C867, 'customers'!$A$1:$A$1001, 'customers'!$C$1:$C$1001, , 0)=0, "", _xlfn.XLOOKUP(C867, 'customers'!$A$1:$A$1001, 'customers'!$C$1:$C$1001, , 0))</f>
        <v>mmacconnechieo9@reuters.com</v>
      </c>
      <c r="H867" s="2">
        <f>_xlfn.XLOOKUP(C867, 'customers'!$A$1:$A$1001, 'customers'!G866:G1866,,0)</f>
        <v>0</v>
      </c>
      <c r="I867" s="3" t="str">
        <f>_xlfn.XLOOKUP(D867, products!$A$1:$A$49, products!$B$1:$B$49, , 0)</f>
        <v>Ara</v>
      </c>
      <c r="J867" s="3" t="str">
        <f>_xlfn.XLOOKUP(D867, products!$A$1:$A$49, products!$C$1:$C$49,,0)</f>
        <v>M</v>
      </c>
      <c r="K867" s="6">
        <f>_xlfn.XLOOKUP(D867, products!$A$1:$A$49, products!$D$1:$D$49,,0)</f>
        <v>0.5</v>
      </c>
      <c r="L867" s="7">
        <f>_xlfn.XLOOKUP(D867, products!$A$1:$A$49, products!$E$1:$E$49,,0)</f>
        <v>6.75</v>
      </c>
      <c r="M867" s="7">
        <f t="shared" si="39"/>
        <v>6.75</v>
      </c>
      <c r="N867" s="3" t="str">
        <f t="shared" si="40"/>
        <v>Arabica</v>
      </c>
      <c r="O867" s="3" t="str">
        <f t="shared" si="41"/>
        <v>Medium</v>
      </c>
    </row>
    <row r="868" spans="1:15" x14ac:dyDescent="0.3">
      <c r="A868" s="2" t="s">
        <v>5385</v>
      </c>
      <c r="B868" s="5">
        <v>44209</v>
      </c>
      <c r="C868" s="2" t="s">
        <v>5386</v>
      </c>
      <c r="D868" s="3" t="s">
        <v>6158</v>
      </c>
      <c r="E868" s="2">
        <v>3</v>
      </c>
      <c r="F868" s="2" t="str">
        <f>_xlfn.XLOOKUP(C868, 'customers'!$A$1:$A$1001, 'customers'!$B$1:$B$1001, ,0)</f>
        <v>Rafaela Treacher</v>
      </c>
      <c r="G868" s="2" t="str">
        <f>IF(_xlfn.XLOOKUP(C868, 'customers'!$A$1:$A$1001, 'customers'!$C$1:$C$1001, , 0)=0, "", _xlfn.XLOOKUP(C868, 'customers'!$A$1:$A$1001, 'customers'!$C$1:$C$1001, , 0))</f>
        <v>rtreachero2@usa.gov</v>
      </c>
      <c r="H868" s="2">
        <f>_xlfn.XLOOKUP(C868, 'customers'!$A$1:$A$1001, 'customers'!G867:G1867,,0)</f>
        <v>0</v>
      </c>
      <c r="I868" s="3" t="str">
        <f>_xlfn.XLOOKUP(D868, products!$A$1:$A$49, products!$B$1:$B$49, , 0)</f>
        <v>Ara</v>
      </c>
      <c r="J868" s="3" t="str">
        <f>_xlfn.XLOOKUP(D868, products!$A$1:$A$49, products!$C$1:$C$49,,0)</f>
        <v>D</v>
      </c>
      <c r="K868" s="6">
        <f>_xlfn.XLOOKUP(D868, products!$A$1:$A$49, products!$D$1:$D$49,,0)</f>
        <v>0.5</v>
      </c>
      <c r="L868" s="7">
        <f>_xlfn.XLOOKUP(D868, products!$A$1:$A$49, products!$E$1:$E$49,,0)</f>
        <v>5.97</v>
      </c>
      <c r="M868" s="7">
        <f t="shared" si="39"/>
        <v>17.91</v>
      </c>
      <c r="N868" s="3" t="str">
        <f t="shared" si="40"/>
        <v>Arabica</v>
      </c>
      <c r="O868" s="3" t="str">
        <f t="shared" si="41"/>
        <v>Dark</v>
      </c>
    </row>
    <row r="869" spans="1:15" x14ac:dyDescent="0.3">
      <c r="A869" s="2" t="s">
        <v>5391</v>
      </c>
      <c r="B869" s="5">
        <v>44792</v>
      </c>
      <c r="C869" s="2" t="s">
        <v>5392</v>
      </c>
      <c r="D869" s="3" t="s">
        <v>6182</v>
      </c>
      <c r="E869" s="2">
        <v>1</v>
      </c>
      <c r="F869" s="2" t="str">
        <f>_xlfn.XLOOKUP(C869, 'customers'!$A$1:$A$1001, 'customers'!$B$1:$B$1001, ,0)</f>
        <v>Bee Fattorini</v>
      </c>
      <c r="G869" s="2" t="str">
        <f>IF(_xlfn.XLOOKUP(C869, 'customers'!$A$1:$A$1001, 'customers'!$C$1:$C$1001, , 0)=0, "", _xlfn.XLOOKUP(C869, 'customers'!$A$1:$A$1001, 'customers'!$C$1:$C$1001, , 0))</f>
        <v>bfattorinio3@quantcast.com</v>
      </c>
      <c r="H869" s="2">
        <f>_xlfn.XLOOKUP(C869, 'customers'!$A$1:$A$1001, 'customers'!G868:G1868,,0)</f>
        <v>0</v>
      </c>
      <c r="I869" s="3" t="str">
        <f>_xlfn.XLOOKUP(D869, products!$A$1:$A$49, products!$B$1:$B$49, , 0)</f>
        <v>Ara</v>
      </c>
      <c r="J869" s="3" t="str">
        <f>_xlfn.XLOOKUP(D869, products!$A$1:$A$49, products!$C$1:$C$49,,0)</f>
        <v>L</v>
      </c>
      <c r="K869" s="6">
        <f>_xlfn.XLOOKUP(D869, products!$A$1:$A$49, products!$D$1:$D$49,,0)</f>
        <v>2.5</v>
      </c>
      <c r="L869" s="7">
        <f>_xlfn.XLOOKUP(D869, products!$A$1:$A$49, products!$E$1:$E$49,,0)</f>
        <v>29.784999999999997</v>
      </c>
      <c r="M869" s="7">
        <f t="shared" si="39"/>
        <v>29.784999999999997</v>
      </c>
      <c r="N869" s="3" t="str">
        <f t="shared" si="40"/>
        <v>Arabica</v>
      </c>
      <c r="O869" s="3" t="str">
        <f t="shared" si="41"/>
        <v>Lite</v>
      </c>
    </row>
    <row r="870" spans="1:15" x14ac:dyDescent="0.3">
      <c r="A870" s="2" t="s">
        <v>5396</v>
      </c>
      <c r="B870" s="5">
        <v>43526</v>
      </c>
      <c r="C870" s="2" t="s">
        <v>5397</v>
      </c>
      <c r="D870" s="3" t="s">
        <v>6139</v>
      </c>
      <c r="E870" s="2">
        <v>5</v>
      </c>
      <c r="F870" s="2" t="str">
        <f>_xlfn.XLOOKUP(C870, 'customers'!$A$1:$A$1001, 'customers'!$B$1:$B$1001, ,0)</f>
        <v>Margie Palleske</v>
      </c>
      <c r="G870" s="2" t="str">
        <f>IF(_xlfn.XLOOKUP(C870, 'customers'!$A$1:$A$1001, 'customers'!$C$1:$C$1001, , 0)=0, "", _xlfn.XLOOKUP(C870, 'customers'!$A$1:$A$1001, 'customers'!$C$1:$C$1001, , 0))</f>
        <v>mpalleskeo4@nyu.edu</v>
      </c>
      <c r="H870" s="2">
        <f>_xlfn.XLOOKUP(C870, 'customers'!$A$1:$A$1001, 'customers'!G869:G1869,,0)</f>
        <v>0</v>
      </c>
      <c r="I870" s="3" t="str">
        <f>_xlfn.XLOOKUP(D870, products!$A$1:$A$49, products!$B$1:$B$49, , 0)</f>
        <v>Exc</v>
      </c>
      <c r="J870" s="3" t="str">
        <f>_xlfn.XLOOKUP(D870, products!$A$1:$A$49, products!$C$1:$C$49,,0)</f>
        <v>M</v>
      </c>
      <c r="K870" s="6">
        <f>_xlfn.XLOOKUP(D870, products!$A$1:$A$49, products!$D$1:$D$49,,0)</f>
        <v>0.5</v>
      </c>
      <c r="L870" s="7">
        <f>_xlfn.XLOOKUP(D870, products!$A$1:$A$49, products!$E$1:$E$49,,0)</f>
        <v>8.25</v>
      </c>
      <c r="M870" s="7">
        <f t="shared" si="39"/>
        <v>41.25</v>
      </c>
      <c r="N870" s="3" t="str">
        <f t="shared" si="40"/>
        <v>Excelsa</v>
      </c>
      <c r="O870" s="3" t="str">
        <f t="shared" si="41"/>
        <v>Medium</v>
      </c>
    </row>
    <row r="871" spans="1:15" x14ac:dyDescent="0.3">
      <c r="A871" s="2" t="s">
        <v>5402</v>
      </c>
      <c r="B871" s="5">
        <v>43851</v>
      </c>
      <c r="C871" s="2" t="s">
        <v>5403</v>
      </c>
      <c r="D871" s="3" t="s">
        <v>6146</v>
      </c>
      <c r="E871" s="2">
        <v>3</v>
      </c>
      <c r="F871" s="2" t="str">
        <f>_xlfn.XLOOKUP(C871, 'customers'!$A$1:$A$1001, 'customers'!$B$1:$B$1001, ,0)</f>
        <v>Alexina Randals</v>
      </c>
      <c r="G871" s="2" t="str">
        <f>IF(_xlfn.XLOOKUP(C871, 'customers'!$A$1:$A$1001, 'customers'!$C$1:$C$1001, , 0)=0, "", _xlfn.XLOOKUP(C871, 'customers'!$A$1:$A$1001, 'customers'!$C$1:$C$1001, , 0))</f>
        <v/>
      </c>
      <c r="H871" s="2">
        <f>_xlfn.XLOOKUP(C871, 'customers'!$A$1:$A$1001, 'customers'!G870:G1870,,0)</f>
        <v>0</v>
      </c>
      <c r="I871" s="3" t="str">
        <f>_xlfn.XLOOKUP(D871, products!$A$1:$A$49, products!$B$1:$B$49, , 0)</f>
        <v>Rob</v>
      </c>
      <c r="J871" s="3" t="str">
        <f>_xlfn.XLOOKUP(D871, products!$A$1:$A$49, products!$C$1:$C$49,,0)</f>
        <v>M</v>
      </c>
      <c r="K871" s="6">
        <f>_xlfn.XLOOKUP(D871, products!$A$1:$A$49, products!$D$1:$D$49,,0)</f>
        <v>0.5</v>
      </c>
      <c r="L871" s="7">
        <f>_xlfn.XLOOKUP(D871, products!$A$1:$A$49, products!$E$1:$E$49,,0)</f>
        <v>5.97</v>
      </c>
      <c r="M871" s="7">
        <f t="shared" si="39"/>
        <v>17.91</v>
      </c>
      <c r="N871" s="3" t="str">
        <f t="shared" si="40"/>
        <v>Robusta</v>
      </c>
      <c r="O871" s="3" t="str">
        <f t="shared" si="41"/>
        <v>Medium</v>
      </c>
    </row>
    <row r="872" spans="1:15" x14ac:dyDescent="0.3">
      <c r="A872" s="2" t="s">
        <v>5407</v>
      </c>
      <c r="B872" s="5">
        <v>44460</v>
      </c>
      <c r="C872" s="2" t="s">
        <v>5408</v>
      </c>
      <c r="D872" s="3" t="s">
        <v>6144</v>
      </c>
      <c r="E872" s="2">
        <v>1</v>
      </c>
      <c r="F872" s="2" t="str">
        <f>_xlfn.XLOOKUP(C872, 'customers'!$A$1:$A$1001, 'customers'!$B$1:$B$1001, ,0)</f>
        <v>Filip Antcliffe</v>
      </c>
      <c r="G872" s="2" t="str">
        <f>IF(_xlfn.XLOOKUP(C872, 'customers'!$A$1:$A$1001, 'customers'!$C$1:$C$1001, , 0)=0, "", _xlfn.XLOOKUP(C872, 'customers'!$A$1:$A$1001, 'customers'!$C$1:$C$1001, , 0))</f>
        <v>fantcliffeo6@amazon.co.jp</v>
      </c>
      <c r="H872" s="2">
        <f>_xlfn.XLOOKUP(C872, 'customers'!$A$1:$A$1001, 'customers'!G871:G1871,,0)</f>
        <v>0</v>
      </c>
      <c r="I872" s="3" t="str">
        <f>_xlfn.XLOOKUP(D872, products!$A$1:$A$49, products!$B$1:$B$49, , 0)</f>
        <v>Exc</v>
      </c>
      <c r="J872" s="3" t="str">
        <f>_xlfn.XLOOKUP(D872, products!$A$1:$A$49, products!$C$1:$C$49,,0)</f>
        <v>D</v>
      </c>
      <c r="K872" s="6">
        <f>_xlfn.XLOOKUP(D872, products!$A$1:$A$49, products!$D$1:$D$49,,0)</f>
        <v>0.5</v>
      </c>
      <c r="L872" s="7">
        <f>_xlfn.XLOOKUP(D872, products!$A$1:$A$49, products!$E$1:$E$49,,0)</f>
        <v>7.29</v>
      </c>
      <c r="M872" s="7">
        <f t="shared" si="39"/>
        <v>7.29</v>
      </c>
      <c r="N872" s="3" t="str">
        <f t="shared" si="40"/>
        <v>Excelsa</v>
      </c>
      <c r="O872" s="3" t="str">
        <f t="shared" si="41"/>
        <v>Dark</v>
      </c>
    </row>
    <row r="873" spans="1:15" x14ac:dyDescent="0.3">
      <c r="A873" s="2" t="s">
        <v>5413</v>
      </c>
      <c r="B873" s="5">
        <v>43707</v>
      </c>
      <c r="C873" s="2" t="s">
        <v>5414</v>
      </c>
      <c r="D873" s="3" t="s">
        <v>6171</v>
      </c>
      <c r="E873" s="2">
        <v>2</v>
      </c>
      <c r="F873" s="2" t="str">
        <f>_xlfn.XLOOKUP(C873, 'customers'!$A$1:$A$1001, 'customers'!$B$1:$B$1001, ,0)</f>
        <v>Peyter Matignon</v>
      </c>
      <c r="G873" s="2" t="str">
        <f>IF(_xlfn.XLOOKUP(C873, 'customers'!$A$1:$A$1001, 'customers'!$C$1:$C$1001, , 0)=0, "", _xlfn.XLOOKUP(C873, 'customers'!$A$1:$A$1001, 'customers'!$C$1:$C$1001, , 0))</f>
        <v>pmatignono7@harvard.edu</v>
      </c>
      <c r="H873" s="2">
        <f>_xlfn.XLOOKUP(C873, 'customers'!$A$1:$A$1001, 'customers'!G872:G1872,,0)</f>
        <v>0</v>
      </c>
      <c r="I873" s="3" t="str">
        <f>_xlfn.XLOOKUP(D873, products!$A$1:$A$49, products!$B$1:$B$49, , 0)</f>
        <v>Exc</v>
      </c>
      <c r="J873" s="3" t="str">
        <f>_xlfn.XLOOKUP(D873, products!$A$1:$A$49, products!$C$1:$C$49,,0)</f>
        <v>L</v>
      </c>
      <c r="K873" s="6">
        <f>_xlfn.XLOOKUP(D873, products!$A$1:$A$49, products!$D$1:$D$49,,0)</f>
        <v>1</v>
      </c>
      <c r="L873" s="7">
        <f>_xlfn.XLOOKUP(D873, products!$A$1:$A$49, products!$E$1:$E$49,,0)</f>
        <v>14.85</v>
      </c>
      <c r="M873" s="7">
        <f t="shared" si="39"/>
        <v>29.7</v>
      </c>
      <c r="N873" s="3" t="str">
        <f t="shared" si="40"/>
        <v>Excelsa</v>
      </c>
      <c r="O873" s="3" t="str">
        <f t="shared" si="41"/>
        <v>Lite</v>
      </c>
    </row>
    <row r="874" spans="1:15" x14ac:dyDescent="0.3">
      <c r="A874" s="2" t="s">
        <v>5421</v>
      </c>
      <c r="B874" s="5">
        <v>43521</v>
      </c>
      <c r="C874" s="2" t="s">
        <v>5422</v>
      </c>
      <c r="D874" s="3" t="s">
        <v>6155</v>
      </c>
      <c r="E874" s="2">
        <v>2</v>
      </c>
      <c r="F874" s="2" t="str">
        <f>_xlfn.XLOOKUP(C874, 'customers'!$A$1:$A$1001, 'customers'!$B$1:$B$1001, ,0)</f>
        <v>Claudie Weond</v>
      </c>
      <c r="G874" s="2" t="str">
        <f>IF(_xlfn.XLOOKUP(C874, 'customers'!$A$1:$A$1001, 'customers'!$C$1:$C$1001, , 0)=0, "", _xlfn.XLOOKUP(C874, 'customers'!$A$1:$A$1001, 'customers'!$C$1:$C$1001, , 0))</f>
        <v>cweondo8@theglobeandmail.com</v>
      </c>
      <c r="H874" s="2">
        <f>_xlfn.XLOOKUP(C874, 'customers'!$A$1:$A$1001, 'customers'!G873:G1873,,0)</f>
        <v>0</v>
      </c>
      <c r="I874" s="3" t="str">
        <f>_xlfn.XLOOKUP(D874, products!$A$1:$A$49, products!$B$1:$B$49, , 0)</f>
        <v>Ara</v>
      </c>
      <c r="J874" s="3" t="str">
        <f>_xlfn.XLOOKUP(D874, products!$A$1:$A$49, products!$C$1:$C$49,,0)</f>
        <v>M</v>
      </c>
      <c r="K874" s="6">
        <f>_xlfn.XLOOKUP(D874, products!$A$1:$A$49, products!$D$1:$D$49,,0)</f>
        <v>1</v>
      </c>
      <c r="L874" s="7">
        <f>_xlfn.XLOOKUP(D874, products!$A$1:$A$49, products!$E$1:$E$49,,0)</f>
        <v>11.25</v>
      </c>
      <c r="M874" s="7">
        <f t="shared" si="39"/>
        <v>22.5</v>
      </c>
      <c r="N874" s="3" t="str">
        <f t="shared" si="40"/>
        <v>Arabica</v>
      </c>
      <c r="O874" s="3" t="str">
        <f t="shared" si="41"/>
        <v>Medium</v>
      </c>
    </row>
    <row r="875" spans="1:15" x14ac:dyDescent="0.3">
      <c r="A875" s="2" t="s">
        <v>5427</v>
      </c>
      <c r="B875" s="5">
        <v>43725</v>
      </c>
      <c r="C875" s="2" t="s">
        <v>5428</v>
      </c>
      <c r="D875" s="3" t="s">
        <v>6174</v>
      </c>
      <c r="E875" s="2">
        <v>4</v>
      </c>
      <c r="F875" s="2" t="str">
        <f>_xlfn.XLOOKUP(C875, 'customers'!$A$1:$A$1001, 'customers'!$B$1:$B$1001, ,0)</f>
        <v>Modesty MacConnechie</v>
      </c>
      <c r="G875" s="2" t="str">
        <f>IF(_xlfn.XLOOKUP(C875, 'customers'!$A$1:$A$1001, 'customers'!$C$1:$C$1001, , 0)=0, "", _xlfn.XLOOKUP(C875, 'customers'!$A$1:$A$1001, 'customers'!$C$1:$C$1001, , 0))</f>
        <v>mmacconnechieo9@reuters.com</v>
      </c>
      <c r="H875" s="2">
        <f>_xlfn.XLOOKUP(C875, 'customers'!$A$1:$A$1001, 'customers'!G874:G1874,,0)</f>
        <v>0</v>
      </c>
      <c r="I875" s="3" t="str">
        <f>_xlfn.XLOOKUP(D875, products!$A$1:$A$49, products!$B$1:$B$49, , 0)</f>
        <v>Rob</v>
      </c>
      <c r="J875" s="3" t="str">
        <f>_xlfn.XLOOKUP(D875, products!$A$1:$A$49, products!$C$1:$C$49,,0)</f>
        <v>M</v>
      </c>
      <c r="K875" s="6">
        <f>_xlfn.XLOOKUP(D875, products!$A$1:$A$49, products!$D$1:$D$49,,0)</f>
        <v>0.2</v>
      </c>
      <c r="L875" s="7">
        <f>_xlfn.XLOOKUP(D875, products!$A$1:$A$49, products!$E$1:$E$49,,0)</f>
        <v>2.9849999999999999</v>
      </c>
      <c r="M875" s="7">
        <f t="shared" si="39"/>
        <v>11.94</v>
      </c>
      <c r="N875" s="3" t="str">
        <f t="shared" si="40"/>
        <v>Robusta</v>
      </c>
      <c r="O875" s="3" t="str">
        <f t="shared" si="41"/>
        <v>Medium</v>
      </c>
    </row>
    <row r="876" spans="1:15" x14ac:dyDescent="0.3">
      <c r="A876" s="2" t="s">
        <v>5433</v>
      </c>
      <c r="B876" s="5">
        <v>43680</v>
      </c>
      <c r="C876" s="2" t="s">
        <v>5434</v>
      </c>
      <c r="D876" s="3" t="s">
        <v>6140</v>
      </c>
      <c r="E876" s="2">
        <v>2</v>
      </c>
      <c r="F876" s="2" t="str">
        <f>_xlfn.XLOOKUP(C876, 'customers'!$A$1:$A$1001, 'customers'!$B$1:$B$1001, ,0)</f>
        <v>Jaquenette Skentelbery</v>
      </c>
      <c r="G876" s="2" t="str">
        <f>IF(_xlfn.XLOOKUP(C876, 'customers'!$A$1:$A$1001, 'customers'!$C$1:$C$1001, , 0)=0, "", _xlfn.XLOOKUP(C876, 'customers'!$A$1:$A$1001, 'customers'!$C$1:$C$1001, , 0))</f>
        <v>jskentelberyoa@paypal.com</v>
      </c>
      <c r="H876" s="2">
        <f>_xlfn.XLOOKUP(C876, 'customers'!$A$1:$A$1001, 'customers'!G875:G1875,,0)</f>
        <v>0</v>
      </c>
      <c r="I876" s="3" t="str">
        <f>_xlfn.XLOOKUP(D876, products!$A$1:$A$49, products!$B$1:$B$49, , 0)</f>
        <v>Ara</v>
      </c>
      <c r="J876" s="3" t="str">
        <f>_xlfn.XLOOKUP(D876, products!$A$1:$A$49, products!$C$1:$C$49,,0)</f>
        <v>L</v>
      </c>
      <c r="K876" s="6">
        <f>_xlfn.XLOOKUP(D876, products!$A$1:$A$49, products!$D$1:$D$49,,0)</f>
        <v>1</v>
      </c>
      <c r="L876" s="7">
        <f>_xlfn.XLOOKUP(D876, products!$A$1:$A$49, products!$E$1:$E$49,,0)</f>
        <v>12.95</v>
      </c>
      <c r="M876" s="7">
        <f t="shared" si="39"/>
        <v>25.9</v>
      </c>
      <c r="N876" s="3" t="str">
        <f t="shared" si="40"/>
        <v>Arabica</v>
      </c>
      <c r="O876" s="3" t="str">
        <f t="shared" si="41"/>
        <v>Lite</v>
      </c>
    </row>
    <row r="877" spans="1:15" x14ac:dyDescent="0.3">
      <c r="A877" s="2" t="s">
        <v>5439</v>
      </c>
      <c r="B877" s="5">
        <v>44253</v>
      </c>
      <c r="C877" s="2" t="s">
        <v>5440</v>
      </c>
      <c r="D877" s="3" t="s">
        <v>6160</v>
      </c>
      <c r="E877" s="2">
        <v>5</v>
      </c>
      <c r="F877" s="2" t="str">
        <f>_xlfn.XLOOKUP(C877, 'customers'!$A$1:$A$1001, 'customers'!$B$1:$B$1001, ,0)</f>
        <v>Orazio Comber</v>
      </c>
      <c r="G877" s="2" t="str">
        <f>IF(_xlfn.XLOOKUP(C877, 'customers'!$A$1:$A$1001, 'customers'!$C$1:$C$1001, , 0)=0, "", _xlfn.XLOOKUP(C877, 'customers'!$A$1:$A$1001, 'customers'!$C$1:$C$1001, , 0))</f>
        <v>ocomberob@goo.gl</v>
      </c>
      <c r="H877" s="2">
        <f>_xlfn.XLOOKUP(C877, 'customers'!$A$1:$A$1001, 'customers'!G876:G1876,,0)</f>
        <v>0</v>
      </c>
      <c r="I877" s="3" t="str">
        <f>_xlfn.XLOOKUP(D877, products!$A$1:$A$49, products!$B$1:$B$49, , 0)</f>
        <v>Lib</v>
      </c>
      <c r="J877" s="3" t="str">
        <f>_xlfn.XLOOKUP(D877, products!$A$1:$A$49, products!$C$1:$C$49,,0)</f>
        <v>M</v>
      </c>
      <c r="K877" s="6">
        <f>_xlfn.XLOOKUP(D877, products!$A$1:$A$49, products!$D$1:$D$49,,0)</f>
        <v>0.5</v>
      </c>
      <c r="L877" s="7">
        <f>_xlfn.XLOOKUP(D877, products!$A$1:$A$49, products!$E$1:$E$49,,0)</f>
        <v>8.73</v>
      </c>
      <c r="M877" s="7">
        <f t="shared" si="39"/>
        <v>43.650000000000006</v>
      </c>
      <c r="N877" s="3" t="str">
        <f t="shared" si="40"/>
        <v>Liberica</v>
      </c>
      <c r="O877" s="3" t="str">
        <f t="shared" si="41"/>
        <v>Medium</v>
      </c>
    </row>
    <row r="878" spans="1:15" x14ac:dyDescent="0.3">
      <c r="A878" s="2" t="s">
        <v>5439</v>
      </c>
      <c r="B878" s="5">
        <v>44253</v>
      </c>
      <c r="C878" s="2" t="s">
        <v>5440</v>
      </c>
      <c r="D878" s="3" t="s">
        <v>6180</v>
      </c>
      <c r="E878" s="2">
        <v>6</v>
      </c>
      <c r="F878" s="2" t="str">
        <f>_xlfn.XLOOKUP(C878, 'customers'!$A$1:$A$1001, 'customers'!$B$1:$B$1001, ,0)</f>
        <v>Orazio Comber</v>
      </c>
      <c r="G878" s="2" t="str">
        <f>IF(_xlfn.XLOOKUP(C878, 'customers'!$A$1:$A$1001, 'customers'!$C$1:$C$1001, , 0)=0, "", _xlfn.XLOOKUP(C878, 'customers'!$A$1:$A$1001, 'customers'!$C$1:$C$1001, , 0))</f>
        <v>ocomberob@goo.gl</v>
      </c>
      <c r="H878" s="2">
        <f>_xlfn.XLOOKUP(C878, 'customers'!$A$1:$A$1001, 'customers'!G877:G1877,,0)</f>
        <v>0</v>
      </c>
      <c r="I878" s="3" t="str">
        <f>_xlfn.XLOOKUP(D878, products!$A$1:$A$49, products!$B$1:$B$49, , 0)</f>
        <v>Ara</v>
      </c>
      <c r="J878" s="3" t="str">
        <f>_xlfn.XLOOKUP(D878, products!$A$1:$A$49, products!$C$1:$C$49,,0)</f>
        <v>L</v>
      </c>
      <c r="K878" s="6">
        <f>_xlfn.XLOOKUP(D878, products!$A$1:$A$49, products!$D$1:$D$49,,0)</f>
        <v>0.5</v>
      </c>
      <c r="L878" s="7">
        <f>_xlfn.XLOOKUP(D878, products!$A$1:$A$49, products!$E$1:$E$49,,0)</f>
        <v>7.77</v>
      </c>
      <c r="M878" s="7">
        <f t="shared" si="39"/>
        <v>46.62</v>
      </c>
      <c r="N878" s="3" t="str">
        <f t="shared" si="40"/>
        <v>Arabica</v>
      </c>
      <c r="O878" s="3" t="str">
        <f t="shared" si="41"/>
        <v>Lite</v>
      </c>
    </row>
    <row r="879" spans="1:15" x14ac:dyDescent="0.3">
      <c r="A879" s="2" t="s">
        <v>5450</v>
      </c>
      <c r="B879" s="5">
        <v>44411</v>
      </c>
      <c r="C879" s="2" t="s">
        <v>5451</v>
      </c>
      <c r="D879" s="3" t="s">
        <v>6161</v>
      </c>
      <c r="E879" s="2">
        <v>3</v>
      </c>
      <c r="F879" s="2" t="str">
        <f>_xlfn.XLOOKUP(C879, 'customers'!$A$1:$A$1001, 'customers'!$B$1:$B$1001, ,0)</f>
        <v>Zachary Tramel</v>
      </c>
      <c r="G879" s="2" t="str">
        <f>IF(_xlfn.XLOOKUP(C879, 'customers'!$A$1:$A$1001, 'customers'!$C$1:$C$1001, , 0)=0, "", _xlfn.XLOOKUP(C879, 'customers'!$A$1:$A$1001, 'customers'!$C$1:$C$1001, , 0))</f>
        <v>ztramelod@netlog.com</v>
      </c>
      <c r="H879" s="2">
        <f>_xlfn.XLOOKUP(C879, 'customers'!$A$1:$A$1001, 'customers'!G878:G1878,,0)</f>
        <v>0</v>
      </c>
      <c r="I879" s="3" t="str">
        <f>_xlfn.XLOOKUP(D879, products!$A$1:$A$49, products!$B$1:$B$49, , 0)</f>
        <v>Lib</v>
      </c>
      <c r="J879" s="3" t="str">
        <f>_xlfn.XLOOKUP(D879, products!$A$1:$A$49, products!$C$1:$C$49,,0)</f>
        <v>L</v>
      </c>
      <c r="K879" s="6">
        <f>_xlfn.XLOOKUP(D879, products!$A$1:$A$49, products!$D$1:$D$49,,0)</f>
        <v>0.5</v>
      </c>
      <c r="L879" s="7">
        <f>_xlfn.XLOOKUP(D879, products!$A$1:$A$49, products!$E$1:$E$49,,0)</f>
        <v>9.51</v>
      </c>
      <c r="M879" s="7">
        <f t="shared" si="39"/>
        <v>28.53</v>
      </c>
      <c r="N879" s="3" t="str">
        <f t="shared" si="40"/>
        <v>Liberica</v>
      </c>
      <c r="O879" s="3" t="str">
        <f t="shared" si="41"/>
        <v>Lite</v>
      </c>
    </row>
    <row r="880" spans="1:15" x14ac:dyDescent="0.3">
      <c r="A880" s="2" t="s">
        <v>5456</v>
      </c>
      <c r="B880" s="5">
        <v>44323</v>
      </c>
      <c r="C880" s="2" t="s">
        <v>5457</v>
      </c>
      <c r="D880" s="3" t="s">
        <v>6142</v>
      </c>
      <c r="E880" s="2">
        <v>1</v>
      </c>
      <c r="F880" s="2" t="str">
        <f>_xlfn.XLOOKUP(C880, 'customers'!$A$1:$A$1001, 'customers'!$B$1:$B$1001, ,0)</f>
        <v>Izaak Primak</v>
      </c>
      <c r="G880" s="2" t="str">
        <f>IF(_xlfn.XLOOKUP(C880, 'customers'!$A$1:$A$1001, 'customers'!$C$1:$C$1001, , 0)=0, "", _xlfn.XLOOKUP(C880, 'customers'!$A$1:$A$1001, 'customers'!$C$1:$C$1001, , 0))</f>
        <v/>
      </c>
      <c r="H880" s="2">
        <f>_xlfn.XLOOKUP(C880, 'customers'!$A$1:$A$1001, 'customers'!G879:G1879,,0)</f>
        <v>0</v>
      </c>
      <c r="I880" s="3" t="str">
        <f>_xlfn.XLOOKUP(D880, products!$A$1:$A$49, products!$B$1:$B$49, , 0)</f>
        <v>Rob</v>
      </c>
      <c r="J880" s="3" t="str">
        <f>_xlfn.XLOOKUP(D880, products!$A$1:$A$49, products!$C$1:$C$49,,0)</f>
        <v>L</v>
      </c>
      <c r="K880" s="6">
        <f>_xlfn.XLOOKUP(D880, products!$A$1:$A$49, products!$D$1:$D$49,,0)</f>
        <v>2.5</v>
      </c>
      <c r="L880" s="7">
        <f>_xlfn.XLOOKUP(D880, products!$A$1:$A$49, products!$E$1:$E$49,,0)</f>
        <v>27.484999999999996</v>
      </c>
      <c r="M880" s="7">
        <f t="shared" si="39"/>
        <v>27.484999999999996</v>
      </c>
      <c r="N880" s="3" t="str">
        <f t="shared" si="40"/>
        <v>Robusta</v>
      </c>
      <c r="O880" s="3" t="str">
        <f t="shared" si="41"/>
        <v>Lite</v>
      </c>
    </row>
    <row r="881" spans="1:15" x14ac:dyDescent="0.3">
      <c r="A881" s="2" t="s">
        <v>5461</v>
      </c>
      <c r="B881" s="5">
        <v>43630</v>
      </c>
      <c r="C881" s="2" t="s">
        <v>5462</v>
      </c>
      <c r="D881" s="3" t="s">
        <v>6153</v>
      </c>
      <c r="E881" s="2">
        <v>3</v>
      </c>
      <c r="F881" s="2" t="str">
        <f>_xlfn.XLOOKUP(C881, 'customers'!$A$1:$A$1001, 'customers'!$B$1:$B$1001, ,0)</f>
        <v>Brittani Thoresbie</v>
      </c>
      <c r="G881" s="2" t="str">
        <f>IF(_xlfn.XLOOKUP(C881, 'customers'!$A$1:$A$1001, 'customers'!$C$1:$C$1001, , 0)=0, "", _xlfn.XLOOKUP(C881, 'customers'!$A$1:$A$1001, 'customers'!$C$1:$C$1001, , 0))</f>
        <v/>
      </c>
      <c r="H881" s="2">
        <f>_xlfn.XLOOKUP(C881, 'customers'!$A$1:$A$1001, 'customers'!G880:G1880,,0)</f>
        <v>0</v>
      </c>
      <c r="I881" s="3" t="str">
        <f>_xlfn.XLOOKUP(D881, products!$A$1:$A$49, products!$B$1:$B$49, , 0)</f>
        <v>Exc</v>
      </c>
      <c r="J881" s="3" t="str">
        <f>_xlfn.XLOOKUP(D881, products!$A$1:$A$49, products!$C$1:$C$49,,0)</f>
        <v>D</v>
      </c>
      <c r="K881" s="6">
        <f>_xlfn.XLOOKUP(D881, products!$A$1:$A$49, products!$D$1:$D$49,,0)</f>
        <v>0.2</v>
      </c>
      <c r="L881" s="7">
        <f>_xlfn.XLOOKUP(D881, products!$A$1:$A$49, products!$E$1:$E$49,,0)</f>
        <v>3.645</v>
      </c>
      <c r="M881" s="7">
        <f t="shared" si="39"/>
        <v>10.935</v>
      </c>
      <c r="N881" s="3" t="str">
        <f t="shared" si="40"/>
        <v>Excelsa</v>
      </c>
      <c r="O881" s="3" t="str">
        <f t="shared" si="41"/>
        <v>Dark</v>
      </c>
    </row>
    <row r="882" spans="1:15" x14ac:dyDescent="0.3">
      <c r="A882" s="2" t="s">
        <v>5466</v>
      </c>
      <c r="B882" s="5">
        <v>43790</v>
      </c>
      <c r="C882" s="2" t="s">
        <v>5467</v>
      </c>
      <c r="D882" s="3" t="s">
        <v>6178</v>
      </c>
      <c r="E882" s="2">
        <v>2</v>
      </c>
      <c r="F882" s="2" t="str">
        <f>_xlfn.XLOOKUP(C882, 'customers'!$A$1:$A$1001, 'customers'!$B$1:$B$1001, ,0)</f>
        <v>Constanta Hatfull</v>
      </c>
      <c r="G882" s="2" t="str">
        <f>IF(_xlfn.XLOOKUP(C882, 'customers'!$A$1:$A$1001, 'customers'!$C$1:$C$1001, , 0)=0, "", _xlfn.XLOOKUP(C882, 'customers'!$A$1:$A$1001, 'customers'!$C$1:$C$1001, , 0))</f>
        <v>chatfullog@ebay.com</v>
      </c>
      <c r="H882" s="2">
        <f>_xlfn.XLOOKUP(C882, 'customers'!$A$1:$A$1001, 'customers'!G881:G1881,,0)</f>
        <v>0</v>
      </c>
      <c r="I882" s="3" t="str">
        <f>_xlfn.XLOOKUP(D882, products!$A$1:$A$49, products!$B$1:$B$49, , 0)</f>
        <v>Rob</v>
      </c>
      <c r="J882" s="3" t="str">
        <f>_xlfn.XLOOKUP(D882, products!$A$1:$A$49, products!$C$1:$C$49,,0)</f>
        <v>L</v>
      </c>
      <c r="K882" s="6">
        <f>_xlfn.XLOOKUP(D882, products!$A$1:$A$49, products!$D$1:$D$49,,0)</f>
        <v>0.2</v>
      </c>
      <c r="L882" s="7">
        <f>_xlfn.XLOOKUP(D882, products!$A$1:$A$49, products!$E$1:$E$49,,0)</f>
        <v>3.5849999999999995</v>
      </c>
      <c r="M882" s="7">
        <f t="shared" si="39"/>
        <v>7.169999999999999</v>
      </c>
      <c r="N882" s="3" t="str">
        <f t="shared" si="40"/>
        <v>Robusta</v>
      </c>
      <c r="O882" s="3" t="str">
        <f t="shared" si="41"/>
        <v>Lite</v>
      </c>
    </row>
    <row r="883" spans="1:15" x14ac:dyDescent="0.3">
      <c r="A883" s="2" t="s">
        <v>5472</v>
      </c>
      <c r="B883" s="5">
        <v>44286</v>
      </c>
      <c r="C883" s="2" t="s">
        <v>5473</v>
      </c>
      <c r="D883" s="3" t="s">
        <v>6167</v>
      </c>
      <c r="E883" s="2">
        <v>6</v>
      </c>
      <c r="F883" s="2" t="str">
        <f>_xlfn.XLOOKUP(C883, 'customers'!$A$1:$A$1001, 'customers'!$B$1:$B$1001, ,0)</f>
        <v>Bobbe Castagneto</v>
      </c>
      <c r="G883" s="2" t="str">
        <f>IF(_xlfn.XLOOKUP(C883, 'customers'!$A$1:$A$1001, 'customers'!$C$1:$C$1001, , 0)=0, "", _xlfn.XLOOKUP(C883, 'customers'!$A$1:$A$1001, 'customers'!$C$1:$C$1001, , 0))</f>
        <v/>
      </c>
      <c r="H883" s="2">
        <f>_xlfn.XLOOKUP(C883, 'customers'!$A$1:$A$1001, 'customers'!G882:G1882,,0)</f>
        <v>0</v>
      </c>
      <c r="I883" s="3" t="str">
        <f>_xlfn.XLOOKUP(D883, products!$A$1:$A$49, products!$B$1:$B$49, , 0)</f>
        <v>Ara</v>
      </c>
      <c r="J883" s="3" t="str">
        <f>_xlfn.XLOOKUP(D883, products!$A$1:$A$49, products!$C$1:$C$49,,0)</f>
        <v>L</v>
      </c>
      <c r="K883" s="6">
        <f>_xlfn.XLOOKUP(D883, products!$A$1:$A$49, products!$D$1:$D$49,,0)</f>
        <v>0.2</v>
      </c>
      <c r="L883" s="7">
        <f>_xlfn.XLOOKUP(D883, products!$A$1:$A$49, products!$E$1:$E$49,,0)</f>
        <v>3.8849999999999998</v>
      </c>
      <c r="M883" s="7">
        <f t="shared" si="39"/>
        <v>23.31</v>
      </c>
      <c r="N883" s="3" t="str">
        <f t="shared" si="40"/>
        <v>Arabica</v>
      </c>
      <c r="O883" s="3" t="str">
        <f t="shared" si="41"/>
        <v>Lite</v>
      </c>
    </row>
    <row r="884" spans="1:15" x14ac:dyDescent="0.3">
      <c r="A884" s="2" t="s">
        <v>5477</v>
      </c>
      <c r="B884" s="5">
        <v>43647</v>
      </c>
      <c r="C884" s="2" t="s">
        <v>5526</v>
      </c>
      <c r="D884" s="3" t="s">
        <v>6168</v>
      </c>
      <c r="E884" s="2">
        <v>5</v>
      </c>
      <c r="F884" s="2" t="str">
        <f>_xlfn.XLOOKUP(C884, 'customers'!$A$1:$A$1001, 'customers'!$B$1:$B$1001, ,0)</f>
        <v>Kippie Marrison</v>
      </c>
      <c r="G884" s="2" t="str">
        <f>IF(_xlfn.XLOOKUP(C884, 'customers'!$A$1:$A$1001, 'customers'!$C$1:$C$1001, , 0)=0, "", _xlfn.XLOOKUP(C884, 'customers'!$A$1:$A$1001, 'customers'!$C$1:$C$1001, , 0))</f>
        <v>kmarrisonoq@dropbox.com</v>
      </c>
      <c r="H884" s="2">
        <f>_xlfn.XLOOKUP(C884, 'customers'!$A$1:$A$1001, 'customers'!G883:G1883,,0)</f>
        <v>0</v>
      </c>
      <c r="I884" s="3" t="str">
        <f>_xlfn.XLOOKUP(D884, products!$A$1:$A$49, products!$B$1:$B$49, , 0)</f>
        <v>Ara</v>
      </c>
      <c r="J884" s="3" t="str">
        <f>_xlfn.XLOOKUP(D884, products!$A$1:$A$49, products!$C$1:$C$49,,0)</f>
        <v>D</v>
      </c>
      <c r="K884" s="6">
        <f>_xlfn.XLOOKUP(D884, products!$A$1:$A$49, products!$D$1:$D$49,,0)</f>
        <v>2.5</v>
      </c>
      <c r="L884" s="7">
        <f>_xlfn.XLOOKUP(D884, products!$A$1:$A$49, products!$E$1:$E$49,,0)</f>
        <v>22.884999999999998</v>
      </c>
      <c r="M884" s="7">
        <f t="shared" si="39"/>
        <v>114.42499999999998</v>
      </c>
      <c r="N884" s="3" t="str">
        <f t="shared" si="40"/>
        <v>Arabica</v>
      </c>
      <c r="O884" s="3" t="str">
        <f t="shared" si="41"/>
        <v>Dark</v>
      </c>
    </row>
    <row r="885" spans="1:15" x14ac:dyDescent="0.3">
      <c r="A885" s="2" t="s">
        <v>5483</v>
      </c>
      <c r="B885" s="5">
        <v>43956</v>
      </c>
      <c r="C885" s="2" t="s">
        <v>5484</v>
      </c>
      <c r="D885" s="3" t="s">
        <v>6175</v>
      </c>
      <c r="E885" s="2">
        <v>3</v>
      </c>
      <c r="F885" s="2" t="str">
        <f>_xlfn.XLOOKUP(C885, 'customers'!$A$1:$A$1001, 'customers'!$B$1:$B$1001, ,0)</f>
        <v>Lindon Agnolo</v>
      </c>
      <c r="G885" s="2" t="str">
        <f>IF(_xlfn.XLOOKUP(C885, 'customers'!$A$1:$A$1001, 'customers'!$C$1:$C$1001, , 0)=0, "", _xlfn.XLOOKUP(C885, 'customers'!$A$1:$A$1001, 'customers'!$C$1:$C$1001, , 0))</f>
        <v>lagnolooj@pinterest.com</v>
      </c>
      <c r="H885" s="2">
        <f>_xlfn.XLOOKUP(C885, 'customers'!$A$1:$A$1001, 'customers'!G884:G1884,,0)</f>
        <v>0</v>
      </c>
      <c r="I885" s="3" t="str">
        <f>_xlfn.XLOOKUP(D885, products!$A$1:$A$49, products!$B$1:$B$49, , 0)</f>
        <v>Ara</v>
      </c>
      <c r="J885" s="3" t="str">
        <f>_xlfn.XLOOKUP(D885, products!$A$1:$A$49, products!$C$1:$C$49,,0)</f>
        <v>M</v>
      </c>
      <c r="K885" s="6">
        <f>_xlfn.XLOOKUP(D885, products!$A$1:$A$49, products!$D$1:$D$49,,0)</f>
        <v>2.5</v>
      </c>
      <c r="L885" s="7">
        <f>_xlfn.XLOOKUP(D885, products!$A$1:$A$49, products!$E$1:$E$49,,0)</f>
        <v>25.874999999999996</v>
      </c>
      <c r="M885" s="7">
        <f t="shared" si="39"/>
        <v>77.624999999999986</v>
      </c>
      <c r="N885" s="3" t="str">
        <f t="shared" si="40"/>
        <v>Arabica</v>
      </c>
      <c r="O885" s="3" t="str">
        <f t="shared" si="41"/>
        <v>Medium</v>
      </c>
    </row>
    <row r="886" spans="1:15" x14ac:dyDescent="0.3">
      <c r="A886" s="2" t="s">
        <v>5489</v>
      </c>
      <c r="B886" s="5">
        <v>43941</v>
      </c>
      <c r="C886" s="2" t="s">
        <v>5490</v>
      </c>
      <c r="D886" s="3" t="s">
        <v>6172</v>
      </c>
      <c r="E886" s="2">
        <v>1</v>
      </c>
      <c r="F886" s="2" t="str">
        <f>_xlfn.XLOOKUP(C886, 'customers'!$A$1:$A$1001, 'customers'!$B$1:$B$1001, ,0)</f>
        <v>Delainey Kiddy</v>
      </c>
      <c r="G886" s="2" t="str">
        <f>IF(_xlfn.XLOOKUP(C886, 'customers'!$A$1:$A$1001, 'customers'!$C$1:$C$1001, , 0)=0, "", _xlfn.XLOOKUP(C886, 'customers'!$A$1:$A$1001, 'customers'!$C$1:$C$1001, , 0))</f>
        <v>dkiddyok@fda.gov</v>
      </c>
      <c r="H886" s="2">
        <f>_xlfn.XLOOKUP(C886, 'customers'!$A$1:$A$1001, 'customers'!G885:G1885,,0)</f>
        <v>0</v>
      </c>
      <c r="I886" s="3" t="str">
        <f>_xlfn.XLOOKUP(D886, products!$A$1:$A$49, products!$B$1:$B$49, , 0)</f>
        <v>Rob</v>
      </c>
      <c r="J886" s="3" t="str">
        <f>_xlfn.XLOOKUP(D886, products!$A$1:$A$49, products!$C$1:$C$49,,0)</f>
        <v>D</v>
      </c>
      <c r="K886" s="6">
        <f>_xlfn.XLOOKUP(D886, products!$A$1:$A$49, products!$D$1:$D$49,,0)</f>
        <v>0.5</v>
      </c>
      <c r="L886" s="7">
        <f>_xlfn.XLOOKUP(D886, products!$A$1:$A$49, products!$E$1:$E$49,,0)</f>
        <v>5.3699999999999992</v>
      </c>
      <c r="M886" s="7">
        <f t="shared" si="39"/>
        <v>5.3699999999999992</v>
      </c>
      <c r="N886" s="3" t="str">
        <f t="shared" si="40"/>
        <v>Robusta</v>
      </c>
      <c r="O886" s="3" t="str">
        <f t="shared" si="41"/>
        <v>Dark</v>
      </c>
    </row>
    <row r="887" spans="1:15" x14ac:dyDescent="0.3">
      <c r="A887" s="2" t="s">
        <v>5495</v>
      </c>
      <c r="B887" s="5">
        <v>43664</v>
      </c>
      <c r="C887" s="2" t="s">
        <v>5496</v>
      </c>
      <c r="D887" s="3" t="s">
        <v>6149</v>
      </c>
      <c r="E887" s="2">
        <v>6</v>
      </c>
      <c r="F887" s="2" t="str">
        <f>_xlfn.XLOOKUP(C887, 'customers'!$A$1:$A$1001, 'customers'!$B$1:$B$1001, ,0)</f>
        <v>Helli Petroulis</v>
      </c>
      <c r="G887" s="2" t="str">
        <f>IF(_xlfn.XLOOKUP(C887, 'customers'!$A$1:$A$1001, 'customers'!$C$1:$C$1001, , 0)=0, "", _xlfn.XLOOKUP(C887, 'customers'!$A$1:$A$1001, 'customers'!$C$1:$C$1001, , 0))</f>
        <v>hpetroulisol@state.tx.us</v>
      </c>
      <c r="H887" s="2">
        <f>_xlfn.XLOOKUP(C887, 'customers'!$A$1:$A$1001, 'customers'!G886:G1886,,0)</f>
        <v>0</v>
      </c>
      <c r="I887" s="3" t="str">
        <f>_xlfn.XLOOKUP(D887, products!$A$1:$A$49, products!$B$1:$B$49, , 0)</f>
        <v>Rob</v>
      </c>
      <c r="J887" s="3" t="str">
        <f>_xlfn.XLOOKUP(D887, products!$A$1:$A$49, products!$C$1:$C$49,,0)</f>
        <v>D</v>
      </c>
      <c r="K887" s="6">
        <f>_xlfn.XLOOKUP(D887, products!$A$1:$A$49, products!$D$1:$D$49,,0)</f>
        <v>2.5</v>
      </c>
      <c r="L887" s="7">
        <f>_xlfn.XLOOKUP(D887, products!$A$1:$A$49, products!$E$1:$E$49,,0)</f>
        <v>20.584999999999997</v>
      </c>
      <c r="M887" s="7">
        <f t="shared" si="39"/>
        <v>123.50999999999999</v>
      </c>
      <c r="N887" s="3" t="str">
        <f t="shared" si="40"/>
        <v>Robusta</v>
      </c>
      <c r="O887" s="3" t="str">
        <f t="shared" si="41"/>
        <v>Dark</v>
      </c>
    </row>
    <row r="888" spans="1:15" x14ac:dyDescent="0.3">
      <c r="A888" s="2" t="s">
        <v>5501</v>
      </c>
      <c r="B888" s="5">
        <v>44518</v>
      </c>
      <c r="C888" s="2" t="s">
        <v>5502</v>
      </c>
      <c r="D888" s="3" t="s">
        <v>6160</v>
      </c>
      <c r="E888" s="2">
        <v>2</v>
      </c>
      <c r="F888" s="2" t="str">
        <f>_xlfn.XLOOKUP(C888, 'customers'!$A$1:$A$1001, 'customers'!$B$1:$B$1001, ,0)</f>
        <v>Marty Scholl</v>
      </c>
      <c r="G888" s="2" t="str">
        <f>IF(_xlfn.XLOOKUP(C888, 'customers'!$A$1:$A$1001, 'customers'!$C$1:$C$1001, , 0)=0, "", _xlfn.XLOOKUP(C888, 'customers'!$A$1:$A$1001, 'customers'!$C$1:$C$1001, , 0))</f>
        <v>mschollom@taobao.com</v>
      </c>
      <c r="H888" s="2">
        <f>_xlfn.XLOOKUP(C888, 'customers'!$A$1:$A$1001, 'customers'!G887:G1887,,0)</f>
        <v>0</v>
      </c>
      <c r="I888" s="3" t="str">
        <f>_xlfn.XLOOKUP(D888, products!$A$1:$A$49, products!$B$1:$B$49, , 0)</f>
        <v>Lib</v>
      </c>
      <c r="J888" s="3" t="str">
        <f>_xlfn.XLOOKUP(D888, products!$A$1:$A$49, products!$C$1:$C$49,,0)</f>
        <v>M</v>
      </c>
      <c r="K888" s="6">
        <f>_xlfn.XLOOKUP(D888, products!$A$1:$A$49, products!$D$1:$D$49,,0)</f>
        <v>0.5</v>
      </c>
      <c r="L888" s="7">
        <f>_xlfn.XLOOKUP(D888, products!$A$1:$A$49, products!$E$1:$E$49,,0)</f>
        <v>8.73</v>
      </c>
      <c r="M888" s="7">
        <f t="shared" si="39"/>
        <v>17.46</v>
      </c>
      <c r="N888" s="3" t="str">
        <f t="shared" si="40"/>
        <v>Liberica</v>
      </c>
      <c r="O888" s="3" t="str">
        <f t="shared" si="41"/>
        <v>Medium</v>
      </c>
    </row>
    <row r="889" spans="1:15" x14ac:dyDescent="0.3">
      <c r="A889" s="2" t="s">
        <v>5507</v>
      </c>
      <c r="B889" s="5">
        <v>44002</v>
      </c>
      <c r="C889" s="2" t="s">
        <v>5508</v>
      </c>
      <c r="D889" s="3" t="s">
        <v>6184</v>
      </c>
      <c r="E889" s="2">
        <v>3</v>
      </c>
      <c r="F889" s="2" t="str">
        <f>_xlfn.XLOOKUP(C889, 'customers'!$A$1:$A$1001, 'customers'!$B$1:$B$1001, ,0)</f>
        <v>Kienan Ferson</v>
      </c>
      <c r="G889" s="2" t="str">
        <f>IF(_xlfn.XLOOKUP(C889, 'customers'!$A$1:$A$1001, 'customers'!$C$1:$C$1001, , 0)=0, "", _xlfn.XLOOKUP(C889, 'customers'!$A$1:$A$1001, 'customers'!$C$1:$C$1001, , 0))</f>
        <v>kfersonon@g.co</v>
      </c>
      <c r="H889" s="2">
        <f>_xlfn.XLOOKUP(C889, 'customers'!$A$1:$A$1001, 'customers'!G888:G1888,,0)</f>
        <v>0</v>
      </c>
      <c r="I889" s="3" t="str">
        <f>_xlfn.XLOOKUP(D889, products!$A$1:$A$49, products!$B$1:$B$49, , 0)</f>
        <v>Exc</v>
      </c>
      <c r="J889" s="3" t="str">
        <f>_xlfn.XLOOKUP(D889, products!$A$1:$A$49, products!$C$1:$C$49,,0)</f>
        <v>L</v>
      </c>
      <c r="K889" s="6">
        <f>_xlfn.XLOOKUP(D889, products!$A$1:$A$49, products!$D$1:$D$49,,0)</f>
        <v>0.2</v>
      </c>
      <c r="L889" s="7">
        <f>_xlfn.XLOOKUP(D889, products!$A$1:$A$49, products!$E$1:$E$49,,0)</f>
        <v>4.4550000000000001</v>
      </c>
      <c r="M889" s="7">
        <f t="shared" si="39"/>
        <v>13.365</v>
      </c>
      <c r="N889" s="3" t="str">
        <f t="shared" si="40"/>
        <v>Excelsa</v>
      </c>
      <c r="O889" s="3" t="str">
        <f t="shared" si="41"/>
        <v>Lite</v>
      </c>
    </row>
    <row r="890" spans="1:15" x14ac:dyDescent="0.3">
      <c r="A890" s="2" t="s">
        <v>5513</v>
      </c>
      <c r="B890" s="5">
        <v>44292</v>
      </c>
      <c r="C890" s="2" t="s">
        <v>5514</v>
      </c>
      <c r="D890" s="3" t="s">
        <v>6167</v>
      </c>
      <c r="E890" s="2">
        <v>2</v>
      </c>
      <c r="F890" s="2" t="str">
        <f>_xlfn.XLOOKUP(C890, 'customers'!$A$1:$A$1001, 'customers'!$B$1:$B$1001, ,0)</f>
        <v>Blake Kelloway</v>
      </c>
      <c r="G890" s="2" t="str">
        <f>IF(_xlfn.XLOOKUP(C890, 'customers'!$A$1:$A$1001, 'customers'!$C$1:$C$1001, , 0)=0, "", _xlfn.XLOOKUP(C890, 'customers'!$A$1:$A$1001, 'customers'!$C$1:$C$1001, , 0))</f>
        <v>bkellowayoo@omniture.com</v>
      </c>
      <c r="H890" s="2">
        <f>_xlfn.XLOOKUP(C890, 'customers'!$A$1:$A$1001, 'customers'!G889:G1889,,0)</f>
        <v>0</v>
      </c>
      <c r="I890" s="3" t="str">
        <f>_xlfn.XLOOKUP(D890, products!$A$1:$A$49, products!$B$1:$B$49, , 0)</f>
        <v>Ara</v>
      </c>
      <c r="J890" s="3" t="str">
        <f>_xlfn.XLOOKUP(D890, products!$A$1:$A$49, products!$C$1:$C$49,,0)</f>
        <v>L</v>
      </c>
      <c r="K890" s="6">
        <f>_xlfn.XLOOKUP(D890, products!$A$1:$A$49, products!$D$1:$D$49,,0)</f>
        <v>0.2</v>
      </c>
      <c r="L890" s="7">
        <f>_xlfn.XLOOKUP(D890, products!$A$1:$A$49, products!$E$1:$E$49,,0)</f>
        <v>3.8849999999999998</v>
      </c>
      <c r="M890" s="7">
        <f t="shared" si="39"/>
        <v>7.77</v>
      </c>
      <c r="N890" s="3" t="str">
        <f t="shared" si="40"/>
        <v>Arabica</v>
      </c>
      <c r="O890" s="3" t="str">
        <f t="shared" si="41"/>
        <v>Lite</v>
      </c>
    </row>
    <row r="891" spans="1:15" x14ac:dyDescent="0.3">
      <c r="A891" s="2" t="s">
        <v>5519</v>
      </c>
      <c r="B891" s="5">
        <v>43633</v>
      </c>
      <c r="C891" s="2" t="s">
        <v>5520</v>
      </c>
      <c r="D891" s="3" t="s">
        <v>6163</v>
      </c>
      <c r="E891" s="2">
        <v>1</v>
      </c>
      <c r="F891" s="2" t="str">
        <f>_xlfn.XLOOKUP(C891, 'customers'!$A$1:$A$1001, 'customers'!$B$1:$B$1001, ,0)</f>
        <v>Scarlett Oliffe</v>
      </c>
      <c r="G891" s="2" t="str">
        <f>IF(_xlfn.XLOOKUP(C891, 'customers'!$A$1:$A$1001, 'customers'!$C$1:$C$1001, , 0)=0, "", _xlfn.XLOOKUP(C891, 'customers'!$A$1:$A$1001, 'customers'!$C$1:$C$1001, , 0))</f>
        <v>soliffeop@yellowbook.com</v>
      </c>
      <c r="H891" s="2">
        <f>_xlfn.XLOOKUP(C891, 'customers'!$A$1:$A$1001, 'customers'!G890:G1890,,0)</f>
        <v>0</v>
      </c>
      <c r="I891" s="3" t="str">
        <f>_xlfn.XLOOKUP(D891, products!$A$1:$A$49, products!$B$1:$B$49, , 0)</f>
        <v>Rob</v>
      </c>
      <c r="J891" s="3" t="str">
        <f>_xlfn.XLOOKUP(D891, products!$A$1:$A$49, products!$C$1:$C$49,,0)</f>
        <v>D</v>
      </c>
      <c r="K891" s="6">
        <f>_xlfn.XLOOKUP(D891, products!$A$1:$A$49, products!$D$1:$D$49,,0)</f>
        <v>0.2</v>
      </c>
      <c r="L891" s="7">
        <f>_xlfn.XLOOKUP(D891, products!$A$1:$A$49, products!$E$1:$E$49,,0)</f>
        <v>2.6849999999999996</v>
      </c>
      <c r="M891" s="7">
        <f t="shared" si="39"/>
        <v>2.6849999999999996</v>
      </c>
      <c r="N891" s="3" t="str">
        <f t="shared" si="40"/>
        <v>Robusta</v>
      </c>
      <c r="O891" s="3" t="str">
        <f t="shared" si="41"/>
        <v>Dark</v>
      </c>
    </row>
    <row r="892" spans="1:15" x14ac:dyDescent="0.3">
      <c r="A892" s="2" t="s">
        <v>5525</v>
      </c>
      <c r="B892" s="5">
        <v>44646</v>
      </c>
      <c r="C892" s="2" t="s">
        <v>5526</v>
      </c>
      <c r="D892" s="3" t="s">
        <v>6149</v>
      </c>
      <c r="E892" s="2">
        <v>1</v>
      </c>
      <c r="F892" s="2" t="str">
        <f>_xlfn.XLOOKUP(C892, 'customers'!$A$1:$A$1001, 'customers'!$B$1:$B$1001, ,0)</f>
        <v>Kippie Marrison</v>
      </c>
      <c r="G892" s="2" t="str">
        <f>IF(_xlfn.XLOOKUP(C892, 'customers'!$A$1:$A$1001, 'customers'!$C$1:$C$1001, , 0)=0, "", _xlfn.XLOOKUP(C892, 'customers'!$A$1:$A$1001, 'customers'!$C$1:$C$1001, , 0))</f>
        <v>kmarrisonoq@dropbox.com</v>
      </c>
      <c r="H892" s="2">
        <f>_xlfn.XLOOKUP(C892, 'customers'!$A$1:$A$1001, 'customers'!G891:G1891,,0)</f>
        <v>0</v>
      </c>
      <c r="I892" s="3" t="str">
        <f>_xlfn.XLOOKUP(D892, products!$A$1:$A$49, products!$B$1:$B$49, , 0)</f>
        <v>Rob</v>
      </c>
      <c r="J892" s="3" t="str">
        <f>_xlfn.XLOOKUP(D892, products!$A$1:$A$49, products!$C$1:$C$49,,0)</f>
        <v>D</v>
      </c>
      <c r="K892" s="6">
        <f>_xlfn.XLOOKUP(D892, products!$A$1:$A$49, products!$D$1:$D$49,,0)</f>
        <v>2.5</v>
      </c>
      <c r="L892" s="7">
        <f>_xlfn.XLOOKUP(D892, products!$A$1:$A$49, products!$E$1:$E$49,,0)</f>
        <v>20.584999999999997</v>
      </c>
      <c r="M892" s="7">
        <f t="shared" si="39"/>
        <v>20.584999999999997</v>
      </c>
      <c r="N892" s="3" t="str">
        <f t="shared" si="40"/>
        <v>Robusta</v>
      </c>
      <c r="O892" s="3" t="str">
        <f t="shared" si="41"/>
        <v>Dark</v>
      </c>
    </row>
    <row r="893" spans="1:15" x14ac:dyDescent="0.3">
      <c r="A893" s="2" t="s">
        <v>5531</v>
      </c>
      <c r="B893" s="5">
        <v>44469</v>
      </c>
      <c r="C893" s="2" t="s">
        <v>5532</v>
      </c>
      <c r="D893" s="3" t="s">
        <v>6168</v>
      </c>
      <c r="E893" s="2">
        <v>5</v>
      </c>
      <c r="F893" s="2" t="str">
        <f>_xlfn.XLOOKUP(C893, 'customers'!$A$1:$A$1001, 'customers'!$B$1:$B$1001, ,0)</f>
        <v>Celestia Dolohunty</v>
      </c>
      <c r="G893" s="2" t="str">
        <f>IF(_xlfn.XLOOKUP(C893, 'customers'!$A$1:$A$1001, 'customers'!$C$1:$C$1001, , 0)=0, "", _xlfn.XLOOKUP(C893, 'customers'!$A$1:$A$1001, 'customers'!$C$1:$C$1001, , 0))</f>
        <v>cdolohuntyor@dailymail.co.uk</v>
      </c>
      <c r="H893" s="2">
        <f>_xlfn.XLOOKUP(C893, 'customers'!$A$1:$A$1001, 'customers'!G892:G1892,,0)</f>
        <v>0</v>
      </c>
      <c r="I893" s="3" t="str">
        <f>_xlfn.XLOOKUP(D893, products!$A$1:$A$49, products!$B$1:$B$49, , 0)</f>
        <v>Ara</v>
      </c>
      <c r="J893" s="3" t="str">
        <f>_xlfn.XLOOKUP(D893, products!$A$1:$A$49, products!$C$1:$C$49,,0)</f>
        <v>D</v>
      </c>
      <c r="K893" s="6">
        <f>_xlfn.XLOOKUP(D893, products!$A$1:$A$49, products!$D$1:$D$49,,0)</f>
        <v>2.5</v>
      </c>
      <c r="L893" s="7">
        <f>_xlfn.XLOOKUP(D893, products!$A$1:$A$49, products!$E$1:$E$49,,0)</f>
        <v>22.884999999999998</v>
      </c>
      <c r="M893" s="7">
        <f t="shared" si="39"/>
        <v>114.42499999999998</v>
      </c>
      <c r="N893" s="3" t="str">
        <f t="shared" si="40"/>
        <v>Arabica</v>
      </c>
      <c r="O893" s="3" t="str">
        <f t="shared" si="41"/>
        <v>Dark</v>
      </c>
    </row>
    <row r="894" spans="1:15" x14ac:dyDescent="0.3">
      <c r="A894" s="2" t="s">
        <v>5537</v>
      </c>
      <c r="B894" s="5">
        <v>43635</v>
      </c>
      <c r="C894" s="2" t="s">
        <v>5538</v>
      </c>
      <c r="D894" s="3" t="s">
        <v>6156</v>
      </c>
      <c r="E894" s="2">
        <v>5</v>
      </c>
      <c r="F894" s="2" t="str">
        <f>_xlfn.XLOOKUP(C894, 'customers'!$A$1:$A$1001, 'customers'!$B$1:$B$1001, ,0)</f>
        <v>Patsy Vasilenko</v>
      </c>
      <c r="G894" s="2" t="str">
        <f>IF(_xlfn.XLOOKUP(C894, 'customers'!$A$1:$A$1001, 'customers'!$C$1:$C$1001, , 0)=0, "", _xlfn.XLOOKUP(C894, 'customers'!$A$1:$A$1001, 'customers'!$C$1:$C$1001, , 0))</f>
        <v>pvasilenkoos@addtoany.com</v>
      </c>
      <c r="H894" s="2">
        <f>_xlfn.XLOOKUP(C894, 'customers'!$A$1:$A$1001, 'customers'!G893:G1893,,0)</f>
        <v>0</v>
      </c>
      <c r="I894" s="3" t="str">
        <f>_xlfn.XLOOKUP(D894, products!$A$1:$A$49, products!$B$1:$B$49, , 0)</f>
        <v>Exc</v>
      </c>
      <c r="J894" s="3" t="str">
        <f>_xlfn.XLOOKUP(D894, products!$A$1:$A$49, products!$C$1:$C$49,,0)</f>
        <v>M</v>
      </c>
      <c r="K894" s="6">
        <f>_xlfn.XLOOKUP(D894, products!$A$1:$A$49, products!$D$1:$D$49,,0)</f>
        <v>0.2</v>
      </c>
      <c r="L894" s="7">
        <f>_xlfn.XLOOKUP(D894, products!$A$1:$A$49, products!$E$1:$E$49,,0)</f>
        <v>4.125</v>
      </c>
      <c r="M894" s="7">
        <f t="shared" si="39"/>
        <v>20.625</v>
      </c>
      <c r="N894" s="3" t="str">
        <f t="shared" si="40"/>
        <v>Excelsa</v>
      </c>
      <c r="O894" s="3" t="str">
        <f t="shared" si="41"/>
        <v>Medium</v>
      </c>
    </row>
    <row r="895" spans="1:15" x14ac:dyDescent="0.3">
      <c r="A895" s="2" t="s">
        <v>5543</v>
      </c>
      <c r="B895" s="5">
        <v>44651</v>
      </c>
      <c r="C895" s="2" t="s">
        <v>5544</v>
      </c>
      <c r="D895" s="3" t="s">
        <v>6161</v>
      </c>
      <c r="E895" s="2">
        <v>6</v>
      </c>
      <c r="F895" s="2" t="str">
        <f>_xlfn.XLOOKUP(C895, 'customers'!$A$1:$A$1001, 'customers'!$B$1:$B$1001, ,0)</f>
        <v>Raphaela Schankelborg</v>
      </c>
      <c r="G895" s="2" t="str">
        <f>IF(_xlfn.XLOOKUP(C895, 'customers'!$A$1:$A$1001, 'customers'!$C$1:$C$1001, , 0)=0, "", _xlfn.XLOOKUP(C895, 'customers'!$A$1:$A$1001, 'customers'!$C$1:$C$1001, , 0))</f>
        <v>rschankelborgot@ameblo.jp</v>
      </c>
      <c r="H895" s="2">
        <f>_xlfn.XLOOKUP(C895, 'customers'!$A$1:$A$1001, 'customers'!G894:G1894,,0)</f>
        <v>0</v>
      </c>
      <c r="I895" s="3" t="str">
        <f>_xlfn.XLOOKUP(D895, products!$A$1:$A$49, products!$B$1:$B$49, , 0)</f>
        <v>Lib</v>
      </c>
      <c r="J895" s="3" t="str">
        <f>_xlfn.XLOOKUP(D895, products!$A$1:$A$49, products!$C$1:$C$49,,0)</f>
        <v>L</v>
      </c>
      <c r="K895" s="6">
        <f>_xlfn.XLOOKUP(D895, products!$A$1:$A$49, products!$D$1:$D$49,,0)</f>
        <v>0.5</v>
      </c>
      <c r="L895" s="7">
        <f>_xlfn.XLOOKUP(D895, products!$A$1:$A$49, products!$E$1:$E$49,,0)</f>
        <v>9.51</v>
      </c>
      <c r="M895" s="7">
        <f t="shared" si="39"/>
        <v>57.06</v>
      </c>
      <c r="N895" s="3" t="str">
        <f t="shared" si="40"/>
        <v>Liberica</v>
      </c>
      <c r="O895" s="3" t="str">
        <f t="shared" si="41"/>
        <v>Lite</v>
      </c>
    </row>
    <row r="896" spans="1:15" x14ac:dyDescent="0.3">
      <c r="A896" s="2" t="s">
        <v>5548</v>
      </c>
      <c r="B896" s="5">
        <v>44016</v>
      </c>
      <c r="C896" s="2" t="s">
        <v>5549</v>
      </c>
      <c r="D896" s="3" t="s">
        <v>6149</v>
      </c>
      <c r="E896" s="2">
        <v>4</v>
      </c>
      <c r="F896" s="2" t="str">
        <f>_xlfn.XLOOKUP(C896, 'customers'!$A$1:$A$1001, 'customers'!$B$1:$B$1001, ,0)</f>
        <v>Sharity Wickens</v>
      </c>
      <c r="G896" s="2" t="str">
        <f>IF(_xlfn.XLOOKUP(C896, 'customers'!$A$1:$A$1001, 'customers'!$C$1:$C$1001, , 0)=0, "", _xlfn.XLOOKUP(C896, 'customers'!$A$1:$A$1001, 'customers'!$C$1:$C$1001, , 0))</f>
        <v/>
      </c>
      <c r="H896" s="2">
        <f>_xlfn.XLOOKUP(C896, 'customers'!$A$1:$A$1001, 'customers'!G895:G1895,,0)</f>
        <v>0</v>
      </c>
      <c r="I896" s="3" t="str">
        <f>_xlfn.XLOOKUP(D896, products!$A$1:$A$49, products!$B$1:$B$49, , 0)</f>
        <v>Rob</v>
      </c>
      <c r="J896" s="3" t="str">
        <f>_xlfn.XLOOKUP(D896, products!$A$1:$A$49, products!$C$1:$C$49,,0)</f>
        <v>D</v>
      </c>
      <c r="K896" s="6">
        <f>_xlfn.XLOOKUP(D896, products!$A$1:$A$49, products!$D$1:$D$49,,0)</f>
        <v>2.5</v>
      </c>
      <c r="L896" s="7">
        <f>_xlfn.XLOOKUP(D896, products!$A$1:$A$49, products!$E$1:$E$49,,0)</f>
        <v>20.584999999999997</v>
      </c>
      <c r="M896" s="7">
        <f t="shared" si="39"/>
        <v>82.339999999999989</v>
      </c>
      <c r="N896" s="3" t="str">
        <f t="shared" si="40"/>
        <v>Robusta</v>
      </c>
      <c r="O896" s="3" t="str">
        <f t="shared" si="41"/>
        <v>Dark</v>
      </c>
    </row>
    <row r="897" spans="1:15" x14ac:dyDescent="0.3">
      <c r="A897" s="2" t="s">
        <v>5553</v>
      </c>
      <c r="B897" s="5">
        <v>44521</v>
      </c>
      <c r="C897" s="2" t="s">
        <v>5554</v>
      </c>
      <c r="D897" s="3" t="s">
        <v>6166</v>
      </c>
      <c r="E897" s="2">
        <v>5</v>
      </c>
      <c r="F897" s="2" t="str">
        <f>_xlfn.XLOOKUP(C897, 'customers'!$A$1:$A$1001, 'customers'!$B$1:$B$1001, ,0)</f>
        <v>Derick Snow</v>
      </c>
      <c r="G897" s="2" t="str">
        <f>IF(_xlfn.XLOOKUP(C897, 'customers'!$A$1:$A$1001, 'customers'!$C$1:$C$1001, , 0)=0, "", _xlfn.XLOOKUP(C897, 'customers'!$A$1:$A$1001, 'customers'!$C$1:$C$1001, , 0))</f>
        <v/>
      </c>
      <c r="H897" s="2">
        <f>_xlfn.XLOOKUP(C897, 'customers'!$A$1:$A$1001, 'customers'!G896:G1896,,0)</f>
        <v>0</v>
      </c>
      <c r="I897" s="3" t="str">
        <f>_xlfn.XLOOKUP(D897, products!$A$1:$A$49, products!$B$1:$B$49, , 0)</f>
        <v>Exc</v>
      </c>
      <c r="J897" s="3" t="str">
        <f>_xlfn.XLOOKUP(D897, products!$A$1:$A$49, products!$C$1:$C$49,,0)</f>
        <v>M</v>
      </c>
      <c r="K897" s="6">
        <f>_xlfn.XLOOKUP(D897, products!$A$1:$A$49, products!$D$1:$D$49,,0)</f>
        <v>2.5</v>
      </c>
      <c r="L897" s="7">
        <f>_xlfn.XLOOKUP(D897, products!$A$1:$A$49, products!$E$1:$E$49,,0)</f>
        <v>31.624999999999996</v>
      </c>
      <c r="M897" s="7">
        <f t="shared" si="39"/>
        <v>158.12499999999997</v>
      </c>
      <c r="N897" s="3" t="str">
        <f t="shared" si="40"/>
        <v>Excelsa</v>
      </c>
      <c r="O897" s="3" t="str">
        <f t="shared" si="41"/>
        <v>Medium</v>
      </c>
    </row>
    <row r="898" spans="1:15" x14ac:dyDescent="0.3">
      <c r="A898" s="2" t="s">
        <v>5558</v>
      </c>
      <c r="B898" s="5">
        <v>44347</v>
      </c>
      <c r="C898" s="2" t="s">
        <v>5559</v>
      </c>
      <c r="D898" s="3" t="s">
        <v>6172</v>
      </c>
      <c r="E898" s="2">
        <v>6</v>
      </c>
      <c r="F898" s="2" t="str">
        <f>_xlfn.XLOOKUP(C898, 'customers'!$A$1:$A$1001, 'customers'!$B$1:$B$1001, ,0)</f>
        <v>Baxy Cargen</v>
      </c>
      <c r="G898" s="2" t="str">
        <f>IF(_xlfn.XLOOKUP(C898, 'customers'!$A$1:$A$1001, 'customers'!$C$1:$C$1001, , 0)=0, "", _xlfn.XLOOKUP(C898, 'customers'!$A$1:$A$1001, 'customers'!$C$1:$C$1001, , 0))</f>
        <v>bcargenow@geocities.jp</v>
      </c>
      <c r="H898" s="2">
        <f>_xlfn.XLOOKUP(C898, 'customers'!$A$1:$A$1001, 'customers'!G897:G1897,,0)</f>
        <v>0</v>
      </c>
      <c r="I898" s="3" t="str">
        <f>_xlfn.XLOOKUP(D898, products!$A$1:$A$49, products!$B$1:$B$49, , 0)</f>
        <v>Rob</v>
      </c>
      <c r="J898" s="3" t="str">
        <f>_xlfn.XLOOKUP(D898, products!$A$1:$A$49, products!$C$1:$C$49,,0)</f>
        <v>D</v>
      </c>
      <c r="K898" s="6">
        <f>_xlfn.XLOOKUP(D898, products!$A$1:$A$49, products!$D$1:$D$49,,0)</f>
        <v>0.5</v>
      </c>
      <c r="L898" s="7">
        <f>_xlfn.XLOOKUP(D898, products!$A$1:$A$49, products!$E$1:$E$49,,0)</f>
        <v>5.3699999999999992</v>
      </c>
      <c r="M898" s="7">
        <f t="shared" si="39"/>
        <v>32.22</v>
      </c>
      <c r="N898" s="3" t="str">
        <f t="shared" si="40"/>
        <v>Robusta</v>
      </c>
      <c r="O898" s="3" t="str">
        <f t="shared" si="41"/>
        <v>Dark</v>
      </c>
    </row>
    <row r="899" spans="1:15" x14ac:dyDescent="0.3">
      <c r="A899" s="2" t="s">
        <v>5564</v>
      </c>
      <c r="B899" s="5">
        <v>43932</v>
      </c>
      <c r="C899" s="2" t="s">
        <v>5565</v>
      </c>
      <c r="D899" s="3" t="s">
        <v>6183</v>
      </c>
      <c r="E899" s="2">
        <v>2</v>
      </c>
      <c r="F899" s="2" t="str">
        <f>_xlfn.XLOOKUP(C899, 'customers'!$A$1:$A$1001, 'customers'!$B$1:$B$1001, ,0)</f>
        <v>Ryann Stickler</v>
      </c>
      <c r="G899" s="2" t="str">
        <f>IF(_xlfn.XLOOKUP(C899, 'customers'!$A$1:$A$1001, 'customers'!$C$1:$C$1001, , 0)=0, "", _xlfn.XLOOKUP(C899, 'customers'!$A$1:$A$1001, 'customers'!$C$1:$C$1001, , 0))</f>
        <v>rsticklerox@printfriendly.com</v>
      </c>
      <c r="H899" s="2">
        <f>_xlfn.XLOOKUP(C899, 'customers'!$A$1:$A$1001, 'customers'!G898:G1898,,0)</f>
        <v>0</v>
      </c>
      <c r="I899" s="3" t="str">
        <f>_xlfn.XLOOKUP(D899, products!$A$1:$A$49, products!$B$1:$B$49, , 0)</f>
        <v>Exc</v>
      </c>
      <c r="J899" s="3" t="str">
        <f>_xlfn.XLOOKUP(D899, products!$A$1:$A$49, products!$C$1:$C$49,,0)</f>
        <v>D</v>
      </c>
      <c r="K899" s="6">
        <f>_xlfn.XLOOKUP(D899, products!$A$1:$A$49, products!$D$1:$D$49,,0)</f>
        <v>1</v>
      </c>
      <c r="L899" s="7">
        <f>_xlfn.XLOOKUP(D899, products!$A$1:$A$49, products!$E$1:$E$49,,0)</f>
        <v>12.15</v>
      </c>
      <c r="M899" s="7">
        <f t="shared" ref="M899:M962" si="42">L899*E899</f>
        <v>24.3</v>
      </c>
      <c r="N899" s="3" t="str">
        <f t="shared" ref="N899:N962" si="43">IF(I899="Rob","Robusta",IF(I899="Exc","Excelsa",IF(I899="Lib","Liberica",IF(I899="Ara","Arabica",""))))</f>
        <v>Excelsa</v>
      </c>
      <c r="O899" s="3" t="str">
        <f t="shared" ref="O899:O962" si="44">IF(J899="M", "Medium", IF(J899="L","Lite",IF(J899="D","Dark")))</f>
        <v>Dark</v>
      </c>
    </row>
    <row r="900" spans="1:15" x14ac:dyDescent="0.3">
      <c r="A900" s="2" t="s">
        <v>5570</v>
      </c>
      <c r="B900" s="5">
        <v>44089</v>
      </c>
      <c r="C900" s="2" t="s">
        <v>5571</v>
      </c>
      <c r="D900" s="3" t="s">
        <v>6173</v>
      </c>
      <c r="E900" s="2">
        <v>5</v>
      </c>
      <c r="F900" s="2" t="str">
        <f>_xlfn.XLOOKUP(C900, 'customers'!$A$1:$A$1001, 'customers'!$B$1:$B$1001, ,0)</f>
        <v>Daryn Cassius</v>
      </c>
      <c r="G900" s="2" t="str">
        <f>IF(_xlfn.XLOOKUP(C900, 'customers'!$A$1:$A$1001, 'customers'!$C$1:$C$1001, , 0)=0, "", _xlfn.XLOOKUP(C900, 'customers'!$A$1:$A$1001, 'customers'!$C$1:$C$1001, , 0))</f>
        <v/>
      </c>
      <c r="H900" s="2">
        <f>_xlfn.XLOOKUP(C900, 'customers'!$A$1:$A$1001, 'customers'!G899:G1899,,0)</f>
        <v>0</v>
      </c>
      <c r="I900" s="3" t="str">
        <f>_xlfn.XLOOKUP(D900, products!$A$1:$A$49, products!$B$1:$B$49, , 0)</f>
        <v>Rob</v>
      </c>
      <c r="J900" s="3" t="str">
        <f>_xlfn.XLOOKUP(D900, products!$A$1:$A$49, products!$C$1:$C$49,,0)</f>
        <v>L</v>
      </c>
      <c r="K900" s="6">
        <f>_xlfn.XLOOKUP(D900, products!$A$1:$A$49, products!$D$1:$D$49,,0)</f>
        <v>0.5</v>
      </c>
      <c r="L900" s="7">
        <f>_xlfn.XLOOKUP(D900, products!$A$1:$A$49, products!$E$1:$E$49,,0)</f>
        <v>7.169999999999999</v>
      </c>
      <c r="M900" s="7">
        <f t="shared" si="42"/>
        <v>35.849999999999994</v>
      </c>
      <c r="N900" s="3" t="str">
        <f t="shared" si="43"/>
        <v>Robusta</v>
      </c>
      <c r="O900" s="3" t="str">
        <f t="shared" si="44"/>
        <v>Lite</v>
      </c>
    </row>
    <row r="901" spans="1:15" x14ac:dyDescent="0.3">
      <c r="A901" s="2" t="s">
        <v>5575</v>
      </c>
      <c r="B901" s="5">
        <v>44523</v>
      </c>
      <c r="C901" s="2" t="s">
        <v>5554</v>
      </c>
      <c r="D901" s="3" t="s">
        <v>6162</v>
      </c>
      <c r="E901" s="2">
        <v>5</v>
      </c>
      <c r="F901" s="2" t="str">
        <f>_xlfn.XLOOKUP(C901, 'customers'!$A$1:$A$1001, 'customers'!$B$1:$B$1001, ,0)</f>
        <v>Derick Snow</v>
      </c>
      <c r="G901" s="2" t="str">
        <f>IF(_xlfn.XLOOKUP(C901, 'customers'!$A$1:$A$1001, 'customers'!$C$1:$C$1001, , 0)=0, "", _xlfn.XLOOKUP(C901, 'customers'!$A$1:$A$1001, 'customers'!$C$1:$C$1001, , 0))</f>
        <v/>
      </c>
      <c r="H901" s="2">
        <f>_xlfn.XLOOKUP(C901, 'customers'!$A$1:$A$1001, 'customers'!G900:G1900,,0)</f>
        <v>0</v>
      </c>
      <c r="I901" s="3" t="str">
        <f>_xlfn.XLOOKUP(D901, products!$A$1:$A$49, products!$B$1:$B$49, , 0)</f>
        <v>Lib</v>
      </c>
      <c r="J901" s="3" t="str">
        <f>_xlfn.XLOOKUP(D901, products!$A$1:$A$49, products!$C$1:$C$49,,0)</f>
        <v>M</v>
      </c>
      <c r="K901" s="6">
        <f>_xlfn.XLOOKUP(D901, products!$A$1:$A$49, products!$D$1:$D$49,,0)</f>
        <v>1</v>
      </c>
      <c r="L901" s="7">
        <f>_xlfn.XLOOKUP(D901, products!$A$1:$A$49, products!$E$1:$E$49,,0)</f>
        <v>14.55</v>
      </c>
      <c r="M901" s="7">
        <f t="shared" si="42"/>
        <v>72.75</v>
      </c>
      <c r="N901" s="3" t="str">
        <f t="shared" si="43"/>
        <v>Liberica</v>
      </c>
      <c r="O901" s="3" t="str">
        <f t="shared" si="44"/>
        <v>Medium</v>
      </c>
    </row>
    <row r="902" spans="1:15" x14ac:dyDescent="0.3">
      <c r="A902" s="2" t="s">
        <v>5580</v>
      </c>
      <c r="B902" s="5">
        <v>44584</v>
      </c>
      <c r="C902" s="2" t="s">
        <v>5581</v>
      </c>
      <c r="D902" s="3" t="s">
        <v>6170</v>
      </c>
      <c r="E902" s="2">
        <v>3</v>
      </c>
      <c r="F902" s="2" t="str">
        <f>_xlfn.XLOOKUP(C902, 'customers'!$A$1:$A$1001, 'customers'!$B$1:$B$1001, ,0)</f>
        <v>Skelly Dolohunty</v>
      </c>
      <c r="G902" s="2" t="str">
        <f>IF(_xlfn.XLOOKUP(C902, 'customers'!$A$1:$A$1001, 'customers'!$C$1:$C$1001, , 0)=0, "", _xlfn.XLOOKUP(C902, 'customers'!$A$1:$A$1001, 'customers'!$C$1:$C$1001, , 0))</f>
        <v/>
      </c>
      <c r="H902" s="2">
        <f>_xlfn.XLOOKUP(C902, 'customers'!$A$1:$A$1001, 'customers'!G901:G1901,,0)</f>
        <v>0</v>
      </c>
      <c r="I902" s="3" t="str">
        <f>_xlfn.XLOOKUP(D902, products!$A$1:$A$49, products!$B$1:$B$49, , 0)</f>
        <v>Lib</v>
      </c>
      <c r="J902" s="3" t="str">
        <f>_xlfn.XLOOKUP(D902, products!$A$1:$A$49, products!$C$1:$C$49,,0)</f>
        <v>L</v>
      </c>
      <c r="K902" s="6">
        <f>_xlfn.XLOOKUP(D902, products!$A$1:$A$49, products!$D$1:$D$49,,0)</f>
        <v>1</v>
      </c>
      <c r="L902" s="7">
        <f>_xlfn.XLOOKUP(D902, products!$A$1:$A$49, products!$E$1:$E$49,,0)</f>
        <v>15.85</v>
      </c>
      <c r="M902" s="7">
        <f t="shared" si="42"/>
        <v>47.55</v>
      </c>
      <c r="N902" s="3" t="str">
        <f t="shared" si="43"/>
        <v>Liberica</v>
      </c>
      <c r="O902" s="3" t="str">
        <f t="shared" si="44"/>
        <v>Lite</v>
      </c>
    </row>
    <row r="903" spans="1:15" x14ac:dyDescent="0.3">
      <c r="A903" s="2" t="s">
        <v>5585</v>
      </c>
      <c r="B903" s="5">
        <v>44223</v>
      </c>
      <c r="C903" s="2" t="s">
        <v>5586</v>
      </c>
      <c r="D903" s="3" t="s">
        <v>6178</v>
      </c>
      <c r="E903" s="2">
        <v>1</v>
      </c>
      <c r="F903" s="2" t="str">
        <f>_xlfn.XLOOKUP(C903, 'customers'!$A$1:$A$1001, 'customers'!$B$1:$B$1001, ,0)</f>
        <v>Drake Jevon</v>
      </c>
      <c r="G903" s="2" t="str">
        <f>IF(_xlfn.XLOOKUP(C903, 'customers'!$A$1:$A$1001, 'customers'!$C$1:$C$1001, , 0)=0, "", _xlfn.XLOOKUP(C903, 'customers'!$A$1:$A$1001, 'customers'!$C$1:$C$1001, , 0))</f>
        <v>djevonp1@ibm.com</v>
      </c>
      <c r="H903" s="2">
        <f>_xlfn.XLOOKUP(C903, 'customers'!$A$1:$A$1001, 'customers'!G902:G1902,,0)</f>
        <v>0</v>
      </c>
      <c r="I903" s="3" t="str">
        <f>_xlfn.XLOOKUP(D903, products!$A$1:$A$49, products!$B$1:$B$49, , 0)</f>
        <v>Rob</v>
      </c>
      <c r="J903" s="3" t="str">
        <f>_xlfn.XLOOKUP(D903, products!$A$1:$A$49, products!$C$1:$C$49,,0)</f>
        <v>L</v>
      </c>
      <c r="K903" s="6">
        <f>_xlfn.XLOOKUP(D903, products!$A$1:$A$49, products!$D$1:$D$49,,0)</f>
        <v>0.2</v>
      </c>
      <c r="L903" s="7">
        <f>_xlfn.XLOOKUP(D903, products!$A$1:$A$49, products!$E$1:$E$49,,0)</f>
        <v>3.5849999999999995</v>
      </c>
      <c r="M903" s="7">
        <f t="shared" si="42"/>
        <v>3.5849999999999995</v>
      </c>
      <c r="N903" s="3" t="str">
        <f t="shared" si="43"/>
        <v>Robusta</v>
      </c>
      <c r="O903" s="3" t="str">
        <f t="shared" si="44"/>
        <v>Lite</v>
      </c>
    </row>
    <row r="904" spans="1:15" x14ac:dyDescent="0.3">
      <c r="A904" s="2" t="s">
        <v>5591</v>
      </c>
      <c r="B904" s="5">
        <v>43640</v>
      </c>
      <c r="C904" s="2" t="s">
        <v>5592</v>
      </c>
      <c r="D904" s="3" t="s">
        <v>6166</v>
      </c>
      <c r="E904" s="2">
        <v>5</v>
      </c>
      <c r="F904" s="2" t="str">
        <f>_xlfn.XLOOKUP(C904, 'customers'!$A$1:$A$1001, 'customers'!$B$1:$B$1001, ,0)</f>
        <v>Hall Ranner</v>
      </c>
      <c r="G904" s="2" t="str">
        <f>IF(_xlfn.XLOOKUP(C904, 'customers'!$A$1:$A$1001, 'customers'!$C$1:$C$1001, , 0)=0, "", _xlfn.XLOOKUP(C904, 'customers'!$A$1:$A$1001, 'customers'!$C$1:$C$1001, , 0))</f>
        <v>hrannerp2@omniture.com</v>
      </c>
      <c r="H904" s="2">
        <f>_xlfn.XLOOKUP(C904, 'customers'!$A$1:$A$1001, 'customers'!G903:G1903,,0)</f>
        <v>0</v>
      </c>
      <c r="I904" s="3" t="str">
        <f>_xlfn.XLOOKUP(D904, products!$A$1:$A$49, products!$B$1:$B$49, , 0)</f>
        <v>Exc</v>
      </c>
      <c r="J904" s="3" t="str">
        <f>_xlfn.XLOOKUP(D904, products!$A$1:$A$49, products!$C$1:$C$49,,0)</f>
        <v>M</v>
      </c>
      <c r="K904" s="6">
        <f>_xlfn.XLOOKUP(D904, products!$A$1:$A$49, products!$D$1:$D$49,,0)</f>
        <v>2.5</v>
      </c>
      <c r="L904" s="7">
        <f>_xlfn.XLOOKUP(D904, products!$A$1:$A$49, products!$E$1:$E$49,,0)</f>
        <v>31.624999999999996</v>
      </c>
      <c r="M904" s="7">
        <f t="shared" si="42"/>
        <v>158.12499999999997</v>
      </c>
      <c r="N904" s="3" t="str">
        <f t="shared" si="43"/>
        <v>Excelsa</v>
      </c>
      <c r="O904" s="3" t="str">
        <f t="shared" si="44"/>
        <v>Medium</v>
      </c>
    </row>
    <row r="905" spans="1:15" x14ac:dyDescent="0.3">
      <c r="A905" s="2" t="s">
        <v>5597</v>
      </c>
      <c r="B905" s="5">
        <v>43905</v>
      </c>
      <c r="C905" s="2" t="s">
        <v>5598</v>
      </c>
      <c r="D905" s="3" t="s">
        <v>6160</v>
      </c>
      <c r="E905" s="2">
        <v>2</v>
      </c>
      <c r="F905" s="2" t="str">
        <f>_xlfn.XLOOKUP(C905, 'customers'!$A$1:$A$1001, 'customers'!$B$1:$B$1001, ,0)</f>
        <v>Berkly Imrie</v>
      </c>
      <c r="G905" s="2" t="str">
        <f>IF(_xlfn.XLOOKUP(C905, 'customers'!$A$1:$A$1001, 'customers'!$C$1:$C$1001, , 0)=0, "", _xlfn.XLOOKUP(C905, 'customers'!$A$1:$A$1001, 'customers'!$C$1:$C$1001, , 0))</f>
        <v>bimriep3@addtoany.com</v>
      </c>
      <c r="H905" s="2">
        <f>_xlfn.XLOOKUP(C905, 'customers'!$A$1:$A$1001, 'customers'!G904:G1904,,0)</f>
        <v>0</v>
      </c>
      <c r="I905" s="3" t="str">
        <f>_xlfn.XLOOKUP(D905, products!$A$1:$A$49, products!$B$1:$B$49, , 0)</f>
        <v>Lib</v>
      </c>
      <c r="J905" s="3" t="str">
        <f>_xlfn.XLOOKUP(D905, products!$A$1:$A$49, products!$C$1:$C$49,,0)</f>
        <v>M</v>
      </c>
      <c r="K905" s="6">
        <f>_xlfn.XLOOKUP(D905, products!$A$1:$A$49, products!$D$1:$D$49,,0)</f>
        <v>0.5</v>
      </c>
      <c r="L905" s="7">
        <f>_xlfn.XLOOKUP(D905, products!$A$1:$A$49, products!$E$1:$E$49,,0)</f>
        <v>8.73</v>
      </c>
      <c r="M905" s="7">
        <f t="shared" si="42"/>
        <v>17.46</v>
      </c>
      <c r="N905" s="3" t="str">
        <f t="shared" si="43"/>
        <v>Liberica</v>
      </c>
      <c r="O905" s="3" t="str">
        <f t="shared" si="44"/>
        <v>Medium</v>
      </c>
    </row>
    <row r="906" spans="1:15" x14ac:dyDescent="0.3">
      <c r="A906" s="2" t="s">
        <v>5603</v>
      </c>
      <c r="B906" s="5">
        <v>44463</v>
      </c>
      <c r="C906" s="2" t="s">
        <v>5604</v>
      </c>
      <c r="D906" s="3" t="s">
        <v>6182</v>
      </c>
      <c r="E906" s="2">
        <v>5</v>
      </c>
      <c r="F906" s="2" t="str">
        <f>_xlfn.XLOOKUP(C906, 'customers'!$A$1:$A$1001, 'customers'!$B$1:$B$1001, ,0)</f>
        <v>Dorey Sopper</v>
      </c>
      <c r="G906" s="2" t="str">
        <f>IF(_xlfn.XLOOKUP(C906, 'customers'!$A$1:$A$1001, 'customers'!$C$1:$C$1001, , 0)=0, "", _xlfn.XLOOKUP(C906, 'customers'!$A$1:$A$1001, 'customers'!$C$1:$C$1001, , 0))</f>
        <v>dsopperp4@eventbrite.com</v>
      </c>
      <c r="H906" s="2">
        <f>_xlfn.XLOOKUP(C906, 'customers'!$A$1:$A$1001, 'customers'!G905:G1905,,0)</f>
        <v>0</v>
      </c>
      <c r="I906" s="3" t="str">
        <f>_xlfn.XLOOKUP(D906, products!$A$1:$A$49, products!$B$1:$B$49, , 0)</f>
        <v>Ara</v>
      </c>
      <c r="J906" s="3" t="str">
        <f>_xlfn.XLOOKUP(D906, products!$A$1:$A$49, products!$C$1:$C$49,,0)</f>
        <v>L</v>
      </c>
      <c r="K906" s="6">
        <f>_xlfn.XLOOKUP(D906, products!$A$1:$A$49, products!$D$1:$D$49,,0)</f>
        <v>2.5</v>
      </c>
      <c r="L906" s="7">
        <f>_xlfn.XLOOKUP(D906, products!$A$1:$A$49, products!$E$1:$E$49,,0)</f>
        <v>29.784999999999997</v>
      </c>
      <c r="M906" s="7">
        <f t="shared" si="42"/>
        <v>148.92499999999998</v>
      </c>
      <c r="N906" s="3" t="str">
        <f t="shared" si="43"/>
        <v>Arabica</v>
      </c>
      <c r="O906" s="3" t="str">
        <f t="shared" si="44"/>
        <v>Lite</v>
      </c>
    </row>
    <row r="907" spans="1:15" x14ac:dyDescent="0.3">
      <c r="A907" s="2" t="s">
        <v>5609</v>
      </c>
      <c r="B907" s="5">
        <v>43560</v>
      </c>
      <c r="C907" s="2" t="s">
        <v>5610</v>
      </c>
      <c r="D907" s="3" t="s">
        <v>6157</v>
      </c>
      <c r="E907" s="2">
        <v>6</v>
      </c>
      <c r="F907" s="2" t="str">
        <f>_xlfn.XLOOKUP(C907, 'customers'!$A$1:$A$1001, 'customers'!$B$1:$B$1001, ,0)</f>
        <v>Darcy Lochran</v>
      </c>
      <c r="G907" s="2" t="str">
        <f>IF(_xlfn.XLOOKUP(C907, 'customers'!$A$1:$A$1001, 'customers'!$C$1:$C$1001, , 0)=0, "", _xlfn.XLOOKUP(C907, 'customers'!$A$1:$A$1001, 'customers'!$C$1:$C$1001, , 0))</f>
        <v/>
      </c>
      <c r="H907" s="2">
        <f>_xlfn.XLOOKUP(C907, 'customers'!$A$1:$A$1001, 'customers'!G906:G1906,,0)</f>
        <v>0</v>
      </c>
      <c r="I907" s="3" t="str">
        <f>_xlfn.XLOOKUP(D907, products!$A$1:$A$49, products!$B$1:$B$49, , 0)</f>
        <v>Ara</v>
      </c>
      <c r="J907" s="3" t="str">
        <f>_xlfn.XLOOKUP(D907, products!$A$1:$A$49, products!$C$1:$C$49,,0)</f>
        <v>M</v>
      </c>
      <c r="K907" s="6">
        <f>_xlfn.XLOOKUP(D907, products!$A$1:$A$49, products!$D$1:$D$49,,0)</f>
        <v>0.5</v>
      </c>
      <c r="L907" s="7">
        <f>_xlfn.XLOOKUP(D907, products!$A$1:$A$49, products!$E$1:$E$49,,0)</f>
        <v>6.75</v>
      </c>
      <c r="M907" s="7">
        <f t="shared" si="42"/>
        <v>40.5</v>
      </c>
      <c r="N907" s="3" t="str">
        <f t="shared" si="43"/>
        <v>Arabica</v>
      </c>
      <c r="O907" s="3" t="str">
        <f t="shared" si="44"/>
        <v>Medium</v>
      </c>
    </row>
    <row r="908" spans="1:15" x14ac:dyDescent="0.3">
      <c r="A908" s="2" t="s">
        <v>5614</v>
      </c>
      <c r="B908" s="5">
        <v>44588</v>
      </c>
      <c r="C908" s="2" t="s">
        <v>5615</v>
      </c>
      <c r="D908" s="3" t="s">
        <v>6157</v>
      </c>
      <c r="E908" s="2">
        <v>4</v>
      </c>
      <c r="F908" s="2" t="str">
        <f>_xlfn.XLOOKUP(C908, 'customers'!$A$1:$A$1001, 'customers'!$B$1:$B$1001, ,0)</f>
        <v>Lauritz Ledgley</v>
      </c>
      <c r="G908" s="2" t="str">
        <f>IF(_xlfn.XLOOKUP(C908, 'customers'!$A$1:$A$1001, 'customers'!$C$1:$C$1001, , 0)=0, "", _xlfn.XLOOKUP(C908, 'customers'!$A$1:$A$1001, 'customers'!$C$1:$C$1001, , 0))</f>
        <v>lledgleyp6@de.vu</v>
      </c>
      <c r="H908" s="2">
        <f>_xlfn.XLOOKUP(C908, 'customers'!$A$1:$A$1001, 'customers'!G907:G1907,,0)</f>
        <v>0</v>
      </c>
      <c r="I908" s="3" t="str">
        <f>_xlfn.XLOOKUP(D908, products!$A$1:$A$49, products!$B$1:$B$49, , 0)</f>
        <v>Ara</v>
      </c>
      <c r="J908" s="3" t="str">
        <f>_xlfn.XLOOKUP(D908, products!$A$1:$A$49, products!$C$1:$C$49,,0)</f>
        <v>M</v>
      </c>
      <c r="K908" s="6">
        <f>_xlfn.XLOOKUP(D908, products!$A$1:$A$49, products!$D$1:$D$49,,0)</f>
        <v>0.5</v>
      </c>
      <c r="L908" s="7">
        <f>_xlfn.XLOOKUP(D908, products!$A$1:$A$49, products!$E$1:$E$49,,0)</f>
        <v>6.75</v>
      </c>
      <c r="M908" s="7">
        <f t="shared" si="42"/>
        <v>27</v>
      </c>
      <c r="N908" s="3" t="str">
        <f t="shared" si="43"/>
        <v>Arabica</v>
      </c>
      <c r="O908" s="3" t="str">
        <f t="shared" si="44"/>
        <v>Medium</v>
      </c>
    </row>
    <row r="909" spans="1:15" x14ac:dyDescent="0.3">
      <c r="A909" s="2" t="s">
        <v>5620</v>
      </c>
      <c r="B909" s="5">
        <v>44449</v>
      </c>
      <c r="C909" s="2" t="s">
        <v>5621</v>
      </c>
      <c r="D909" s="3" t="s">
        <v>6143</v>
      </c>
      <c r="E909" s="2">
        <v>3</v>
      </c>
      <c r="F909" s="2" t="str">
        <f>_xlfn.XLOOKUP(C909, 'customers'!$A$1:$A$1001, 'customers'!$B$1:$B$1001, ,0)</f>
        <v>Tawnya Menary</v>
      </c>
      <c r="G909" s="2" t="str">
        <f>IF(_xlfn.XLOOKUP(C909, 'customers'!$A$1:$A$1001, 'customers'!$C$1:$C$1001, , 0)=0, "", _xlfn.XLOOKUP(C909, 'customers'!$A$1:$A$1001, 'customers'!$C$1:$C$1001, , 0))</f>
        <v>tmenaryp7@phoca.cz</v>
      </c>
      <c r="H909" s="2">
        <f>_xlfn.XLOOKUP(C909, 'customers'!$A$1:$A$1001, 'customers'!G908:G1908,,0)</f>
        <v>0</v>
      </c>
      <c r="I909" s="3" t="str">
        <f>_xlfn.XLOOKUP(D909, products!$A$1:$A$49, products!$B$1:$B$49, , 0)</f>
        <v>Lib</v>
      </c>
      <c r="J909" s="3" t="str">
        <f>_xlfn.XLOOKUP(D909, products!$A$1:$A$49, products!$C$1:$C$49,,0)</f>
        <v>D</v>
      </c>
      <c r="K909" s="6">
        <f>_xlfn.XLOOKUP(D909, products!$A$1:$A$49, products!$D$1:$D$49,,0)</f>
        <v>1</v>
      </c>
      <c r="L909" s="7">
        <f>_xlfn.XLOOKUP(D909, products!$A$1:$A$49, products!$E$1:$E$49,,0)</f>
        <v>12.95</v>
      </c>
      <c r="M909" s="7">
        <f t="shared" si="42"/>
        <v>38.849999999999994</v>
      </c>
      <c r="N909" s="3" t="str">
        <f t="shared" si="43"/>
        <v>Liberica</v>
      </c>
      <c r="O909" s="3" t="str">
        <f t="shared" si="44"/>
        <v>Dark</v>
      </c>
    </row>
    <row r="910" spans="1:15" x14ac:dyDescent="0.3">
      <c r="A910" s="2" t="s">
        <v>5626</v>
      </c>
      <c r="B910" s="5">
        <v>43836</v>
      </c>
      <c r="C910" s="2" t="s">
        <v>5627</v>
      </c>
      <c r="D910" s="3" t="s">
        <v>6179</v>
      </c>
      <c r="E910" s="2">
        <v>5</v>
      </c>
      <c r="F910" s="2" t="str">
        <f>_xlfn.XLOOKUP(C910, 'customers'!$A$1:$A$1001, 'customers'!$B$1:$B$1001, ,0)</f>
        <v>Gustaf Ciccotti</v>
      </c>
      <c r="G910" s="2" t="str">
        <f>IF(_xlfn.XLOOKUP(C910, 'customers'!$A$1:$A$1001, 'customers'!$C$1:$C$1001, , 0)=0, "", _xlfn.XLOOKUP(C910, 'customers'!$A$1:$A$1001, 'customers'!$C$1:$C$1001, , 0))</f>
        <v>gciccottip8@so-net.ne.jp</v>
      </c>
      <c r="H910" s="2">
        <f>_xlfn.XLOOKUP(C910, 'customers'!$A$1:$A$1001, 'customers'!G909:G1909,,0)</f>
        <v>0</v>
      </c>
      <c r="I910" s="3" t="str">
        <f>_xlfn.XLOOKUP(D910, products!$A$1:$A$49, products!$B$1:$B$49, , 0)</f>
        <v>Rob</v>
      </c>
      <c r="J910" s="3" t="str">
        <f>_xlfn.XLOOKUP(D910, products!$A$1:$A$49, products!$C$1:$C$49,,0)</f>
        <v>L</v>
      </c>
      <c r="K910" s="6">
        <f>_xlfn.XLOOKUP(D910, products!$A$1:$A$49, products!$D$1:$D$49,,0)</f>
        <v>1</v>
      </c>
      <c r="L910" s="7">
        <f>_xlfn.XLOOKUP(D910, products!$A$1:$A$49, products!$E$1:$E$49,,0)</f>
        <v>11.95</v>
      </c>
      <c r="M910" s="7">
        <f t="shared" si="42"/>
        <v>59.75</v>
      </c>
      <c r="N910" s="3" t="str">
        <f t="shared" si="43"/>
        <v>Robusta</v>
      </c>
      <c r="O910" s="3" t="str">
        <f t="shared" si="44"/>
        <v>Lite</v>
      </c>
    </row>
    <row r="911" spans="1:15" x14ac:dyDescent="0.3">
      <c r="A911" s="2" t="s">
        <v>5632</v>
      </c>
      <c r="B911" s="5">
        <v>44635</v>
      </c>
      <c r="C911" s="2" t="s">
        <v>5633</v>
      </c>
      <c r="D911" s="3" t="s">
        <v>6178</v>
      </c>
      <c r="E911" s="2">
        <v>3</v>
      </c>
      <c r="F911" s="2" t="str">
        <f>_xlfn.XLOOKUP(C911, 'customers'!$A$1:$A$1001, 'customers'!$B$1:$B$1001, ,0)</f>
        <v>Bobbe Renner</v>
      </c>
      <c r="G911" s="2" t="str">
        <f>IF(_xlfn.XLOOKUP(C911, 'customers'!$A$1:$A$1001, 'customers'!$C$1:$C$1001, , 0)=0, "", _xlfn.XLOOKUP(C911, 'customers'!$A$1:$A$1001, 'customers'!$C$1:$C$1001, , 0))</f>
        <v/>
      </c>
      <c r="H911" s="2">
        <f>_xlfn.XLOOKUP(C911, 'customers'!$A$1:$A$1001, 'customers'!G910:G1910,,0)</f>
        <v>0</v>
      </c>
      <c r="I911" s="3" t="str">
        <f>_xlfn.XLOOKUP(D911, products!$A$1:$A$49, products!$B$1:$B$49, , 0)</f>
        <v>Rob</v>
      </c>
      <c r="J911" s="3" t="str">
        <f>_xlfn.XLOOKUP(D911, products!$A$1:$A$49, products!$C$1:$C$49,,0)</f>
        <v>L</v>
      </c>
      <c r="K911" s="6">
        <f>_xlfn.XLOOKUP(D911, products!$A$1:$A$49, products!$D$1:$D$49,,0)</f>
        <v>0.2</v>
      </c>
      <c r="L911" s="7">
        <f>_xlfn.XLOOKUP(D911, products!$A$1:$A$49, products!$E$1:$E$49,,0)</f>
        <v>3.5849999999999995</v>
      </c>
      <c r="M911" s="7">
        <f t="shared" si="42"/>
        <v>10.754999999999999</v>
      </c>
      <c r="N911" s="3" t="str">
        <f t="shared" si="43"/>
        <v>Robusta</v>
      </c>
      <c r="O911" s="3" t="str">
        <f t="shared" si="44"/>
        <v>Lite</v>
      </c>
    </row>
    <row r="912" spans="1:15" x14ac:dyDescent="0.3">
      <c r="A912" s="2" t="s">
        <v>5637</v>
      </c>
      <c r="B912" s="5">
        <v>44447</v>
      </c>
      <c r="C912" s="2" t="s">
        <v>5638</v>
      </c>
      <c r="D912" s="3" t="s">
        <v>6168</v>
      </c>
      <c r="E912" s="2">
        <v>4</v>
      </c>
      <c r="F912" s="2" t="str">
        <f>_xlfn.XLOOKUP(C912, 'customers'!$A$1:$A$1001, 'customers'!$B$1:$B$1001, ,0)</f>
        <v>Wilton Jallin</v>
      </c>
      <c r="G912" s="2" t="str">
        <f>IF(_xlfn.XLOOKUP(C912, 'customers'!$A$1:$A$1001, 'customers'!$C$1:$C$1001, , 0)=0, "", _xlfn.XLOOKUP(C912, 'customers'!$A$1:$A$1001, 'customers'!$C$1:$C$1001, , 0))</f>
        <v>wjallinpa@pcworld.com</v>
      </c>
      <c r="H912" s="2">
        <f>_xlfn.XLOOKUP(C912, 'customers'!$A$1:$A$1001, 'customers'!G911:G1911,,0)</f>
        <v>0</v>
      </c>
      <c r="I912" s="3" t="str">
        <f>_xlfn.XLOOKUP(D912, products!$A$1:$A$49, products!$B$1:$B$49, , 0)</f>
        <v>Ara</v>
      </c>
      <c r="J912" s="3" t="str">
        <f>_xlfn.XLOOKUP(D912, products!$A$1:$A$49, products!$C$1:$C$49,,0)</f>
        <v>D</v>
      </c>
      <c r="K912" s="6">
        <f>_xlfn.XLOOKUP(D912, products!$A$1:$A$49, products!$D$1:$D$49,,0)</f>
        <v>2.5</v>
      </c>
      <c r="L912" s="7">
        <f>_xlfn.XLOOKUP(D912, products!$A$1:$A$49, products!$E$1:$E$49,,0)</f>
        <v>22.884999999999998</v>
      </c>
      <c r="M912" s="7">
        <f t="shared" si="42"/>
        <v>91.539999999999992</v>
      </c>
      <c r="N912" s="3" t="str">
        <f t="shared" si="43"/>
        <v>Arabica</v>
      </c>
      <c r="O912" s="3" t="str">
        <f t="shared" si="44"/>
        <v>Dark</v>
      </c>
    </row>
    <row r="913" spans="1:15" x14ac:dyDescent="0.3">
      <c r="A913" s="2" t="s">
        <v>5643</v>
      </c>
      <c r="B913" s="5">
        <v>44511</v>
      </c>
      <c r="C913" s="2" t="s">
        <v>5644</v>
      </c>
      <c r="D913" s="3" t="s">
        <v>6155</v>
      </c>
      <c r="E913" s="2">
        <v>4</v>
      </c>
      <c r="F913" s="2" t="str">
        <f>_xlfn.XLOOKUP(C913, 'customers'!$A$1:$A$1001, 'customers'!$B$1:$B$1001, ,0)</f>
        <v>Mindy Bogey</v>
      </c>
      <c r="G913" s="2" t="str">
        <f>IF(_xlfn.XLOOKUP(C913, 'customers'!$A$1:$A$1001, 'customers'!$C$1:$C$1001, , 0)=0, "", _xlfn.XLOOKUP(C913, 'customers'!$A$1:$A$1001, 'customers'!$C$1:$C$1001, , 0))</f>
        <v>mbogeypb@thetimes.co.uk</v>
      </c>
      <c r="H913" s="2">
        <f>_xlfn.XLOOKUP(C913, 'customers'!$A$1:$A$1001, 'customers'!G912:G1912,,0)</f>
        <v>0</v>
      </c>
      <c r="I913" s="3" t="str">
        <f>_xlfn.XLOOKUP(D913, products!$A$1:$A$49, products!$B$1:$B$49, , 0)</f>
        <v>Ara</v>
      </c>
      <c r="J913" s="3" t="str">
        <f>_xlfn.XLOOKUP(D913, products!$A$1:$A$49, products!$C$1:$C$49,,0)</f>
        <v>M</v>
      </c>
      <c r="K913" s="6">
        <f>_xlfn.XLOOKUP(D913, products!$A$1:$A$49, products!$D$1:$D$49,,0)</f>
        <v>1</v>
      </c>
      <c r="L913" s="7">
        <f>_xlfn.XLOOKUP(D913, products!$A$1:$A$49, products!$E$1:$E$49,,0)</f>
        <v>11.25</v>
      </c>
      <c r="M913" s="7">
        <f t="shared" si="42"/>
        <v>45</v>
      </c>
      <c r="N913" s="3" t="str">
        <f t="shared" si="43"/>
        <v>Arabica</v>
      </c>
      <c r="O913" s="3" t="str">
        <f t="shared" si="44"/>
        <v>Medium</v>
      </c>
    </row>
    <row r="914" spans="1:15" x14ac:dyDescent="0.3">
      <c r="A914" s="2" t="s">
        <v>5649</v>
      </c>
      <c r="B914" s="5">
        <v>43726</v>
      </c>
      <c r="C914" s="2" t="s">
        <v>5650</v>
      </c>
      <c r="D914" s="3" t="s">
        <v>6151</v>
      </c>
      <c r="E914" s="2">
        <v>6</v>
      </c>
      <c r="F914" s="2" t="str">
        <f>_xlfn.XLOOKUP(C914, 'customers'!$A$1:$A$1001, 'customers'!$B$1:$B$1001, ,0)</f>
        <v>Paulie Fonzone</v>
      </c>
      <c r="G914" s="2" t="str">
        <f>IF(_xlfn.XLOOKUP(C914, 'customers'!$A$1:$A$1001, 'customers'!$C$1:$C$1001, , 0)=0, "", _xlfn.XLOOKUP(C914, 'customers'!$A$1:$A$1001, 'customers'!$C$1:$C$1001, , 0))</f>
        <v/>
      </c>
      <c r="H914" s="2">
        <f>_xlfn.XLOOKUP(C914, 'customers'!$A$1:$A$1001, 'customers'!G913:G1913,,0)</f>
        <v>0</v>
      </c>
      <c r="I914" s="3" t="str">
        <f>_xlfn.XLOOKUP(D914, products!$A$1:$A$49, products!$B$1:$B$49, , 0)</f>
        <v>Rob</v>
      </c>
      <c r="J914" s="3" t="str">
        <f>_xlfn.XLOOKUP(D914, products!$A$1:$A$49, products!$C$1:$C$49,,0)</f>
        <v>M</v>
      </c>
      <c r="K914" s="6">
        <f>_xlfn.XLOOKUP(D914, products!$A$1:$A$49, products!$D$1:$D$49,,0)</f>
        <v>2.5</v>
      </c>
      <c r="L914" s="7">
        <f>_xlfn.XLOOKUP(D914, products!$A$1:$A$49, products!$E$1:$E$49,,0)</f>
        <v>22.884999999999998</v>
      </c>
      <c r="M914" s="7">
        <f t="shared" si="42"/>
        <v>137.31</v>
      </c>
      <c r="N914" s="3" t="str">
        <f t="shared" si="43"/>
        <v>Robusta</v>
      </c>
      <c r="O914" s="3" t="str">
        <f t="shared" si="44"/>
        <v>Medium</v>
      </c>
    </row>
    <row r="915" spans="1:15" x14ac:dyDescent="0.3">
      <c r="A915" s="2" t="s">
        <v>5654</v>
      </c>
      <c r="B915" s="5">
        <v>44406</v>
      </c>
      <c r="C915" s="2" t="s">
        <v>5655</v>
      </c>
      <c r="D915" s="3" t="s">
        <v>6157</v>
      </c>
      <c r="E915" s="2">
        <v>1</v>
      </c>
      <c r="F915" s="2" t="str">
        <f>_xlfn.XLOOKUP(C915, 'customers'!$A$1:$A$1001, 'customers'!$B$1:$B$1001, ,0)</f>
        <v>Merrile Cobbledick</v>
      </c>
      <c r="G915" s="2" t="str">
        <f>IF(_xlfn.XLOOKUP(C915, 'customers'!$A$1:$A$1001, 'customers'!$C$1:$C$1001, , 0)=0, "", _xlfn.XLOOKUP(C915, 'customers'!$A$1:$A$1001, 'customers'!$C$1:$C$1001, , 0))</f>
        <v>mcobbledickpd@ucsd.edu</v>
      </c>
      <c r="H915" s="2">
        <f>_xlfn.XLOOKUP(C915, 'customers'!$A$1:$A$1001, 'customers'!G914:G1914,,0)</f>
        <v>0</v>
      </c>
      <c r="I915" s="3" t="str">
        <f>_xlfn.XLOOKUP(D915, products!$A$1:$A$49, products!$B$1:$B$49, , 0)</f>
        <v>Ara</v>
      </c>
      <c r="J915" s="3" t="str">
        <f>_xlfn.XLOOKUP(D915, products!$A$1:$A$49, products!$C$1:$C$49,,0)</f>
        <v>M</v>
      </c>
      <c r="K915" s="6">
        <f>_xlfn.XLOOKUP(D915, products!$A$1:$A$49, products!$D$1:$D$49,,0)</f>
        <v>0.5</v>
      </c>
      <c r="L915" s="7">
        <f>_xlfn.XLOOKUP(D915, products!$A$1:$A$49, products!$E$1:$E$49,,0)</f>
        <v>6.75</v>
      </c>
      <c r="M915" s="7">
        <f t="shared" si="42"/>
        <v>6.75</v>
      </c>
      <c r="N915" s="3" t="str">
        <f t="shared" si="43"/>
        <v>Arabica</v>
      </c>
      <c r="O915" s="3" t="str">
        <f t="shared" si="44"/>
        <v>Medium</v>
      </c>
    </row>
    <row r="916" spans="1:15" x14ac:dyDescent="0.3">
      <c r="A916" s="2" t="s">
        <v>5660</v>
      </c>
      <c r="B916" s="5">
        <v>44640</v>
      </c>
      <c r="C916" s="2" t="s">
        <v>5661</v>
      </c>
      <c r="D916" s="3" t="s">
        <v>6155</v>
      </c>
      <c r="E916" s="2">
        <v>4</v>
      </c>
      <c r="F916" s="2" t="str">
        <f>_xlfn.XLOOKUP(C916, 'customers'!$A$1:$A$1001, 'customers'!$B$1:$B$1001, ,0)</f>
        <v>Antonius Lewry</v>
      </c>
      <c r="G916" s="2" t="str">
        <f>IF(_xlfn.XLOOKUP(C916, 'customers'!$A$1:$A$1001, 'customers'!$C$1:$C$1001, , 0)=0, "", _xlfn.XLOOKUP(C916, 'customers'!$A$1:$A$1001, 'customers'!$C$1:$C$1001, , 0))</f>
        <v>alewrype@whitehouse.gov</v>
      </c>
      <c r="H916" s="2">
        <f>_xlfn.XLOOKUP(C916, 'customers'!$A$1:$A$1001, 'customers'!G915:G1915,,0)</f>
        <v>0</v>
      </c>
      <c r="I916" s="3" t="str">
        <f>_xlfn.XLOOKUP(D916, products!$A$1:$A$49, products!$B$1:$B$49, , 0)</f>
        <v>Ara</v>
      </c>
      <c r="J916" s="3" t="str">
        <f>_xlfn.XLOOKUP(D916, products!$A$1:$A$49, products!$C$1:$C$49,,0)</f>
        <v>M</v>
      </c>
      <c r="K916" s="6">
        <f>_xlfn.XLOOKUP(D916, products!$A$1:$A$49, products!$D$1:$D$49,,0)</f>
        <v>1</v>
      </c>
      <c r="L916" s="7">
        <f>_xlfn.XLOOKUP(D916, products!$A$1:$A$49, products!$E$1:$E$49,,0)</f>
        <v>11.25</v>
      </c>
      <c r="M916" s="7">
        <f t="shared" si="42"/>
        <v>45</v>
      </c>
      <c r="N916" s="3" t="str">
        <f t="shared" si="43"/>
        <v>Arabica</v>
      </c>
      <c r="O916" s="3" t="str">
        <f t="shared" si="44"/>
        <v>Medium</v>
      </c>
    </row>
    <row r="917" spans="1:15" x14ac:dyDescent="0.3">
      <c r="A917" s="2" t="s">
        <v>5666</v>
      </c>
      <c r="B917" s="5">
        <v>43955</v>
      </c>
      <c r="C917" s="2" t="s">
        <v>5667</v>
      </c>
      <c r="D917" s="3" t="s">
        <v>6185</v>
      </c>
      <c r="E917" s="2">
        <v>3</v>
      </c>
      <c r="F917" s="2" t="str">
        <f>_xlfn.XLOOKUP(C917, 'customers'!$A$1:$A$1001, 'customers'!$B$1:$B$1001, ,0)</f>
        <v>Isis Hessel</v>
      </c>
      <c r="G917" s="2" t="str">
        <f>IF(_xlfn.XLOOKUP(C917, 'customers'!$A$1:$A$1001, 'customers'!$C$1:$C$1001, , 0)=0, "", _xlfn.XLOOKUP(C917, 'customers'!$A$1:$A$1001, 'customers'!$C$1:$C$1001, , 0))</f>
        <v>ihesselpf@ox.ac.uk</v>
      </c>
      <c r="H917" s="2">
        <f>_xlfn.XLOOKUP(C917, 'customers'!$A$1:$A$1001, 'customers'!G916:G1916,,0)</f>
        <v>0</v>
      </c>
      <c r="I917" s="3" t="str">
        <f>_xlfn.XLOOKUP(D917, products!$A$1:$A$49, products!$B$1:$B$49, , 0)</f>
        <v>Exc</v>
      </c>
      <c r="J917" s="3" t="str">
        <f>_xlfn.XLOOKUP(D917, products!$A$1:$A$49, products!$C$1:$C$49,,0)</f>
        <v>D</v>
      </c>
      <c r="K917" s="6">
        <f>_xlfn.XLOOKUP(D917, products!$A$1:$A$49, products!$D$1:$D$49,,0)</f>
        <v>2.5</v>
      </c>
      <c r="L917" s="7">
        <f>_xlfn.XLOOKUP(D917, products!$A$1:$A$49, products!$E$1:$E$49,,0)</f>
        <v>27.945</v>
      </c>
      <c r="M917" s="7">
        <f t="shared" si="42"/>
        <v>83.835000000000008</v>
      </c>
      <c r="N917" s="3" t="str">
        <f t="shared" si="43"/>
        <v>Excelsa</v>
      </c>
      <c r="O917" s="3" t="str">
        <f t="shared" si="44"/>
        <v>Dark</v>
      </c>
    </row>
    <row r="918" spans="1:15" x14ac:dyDescent="0.3">
      <c r="A918" s="2" t="s">
        <v>5672</v>
      </c>
      <c r="B918" s="5">
        <v>44291</v>
      </c>
      <c r="C918" s="2" t="s">
        <v>5673</v>
      </c>
      <c r="D918" s="3" t="s">
        <v>6153</v>
      </c>
      <c r="E918" s="2">
        <v>1</v>
      </c>
      <c r="F918" s="2" t="str">
        <f>_xlfn.XLOOKUP(C918, 'customers'!$A$1:$A$1001, 'customers'!$B$1:$B$1001, ,0)</f>
        <v>Harland Trematick</v>
      </c>
      <c r="G918" s="2" t="str">
        <f>IF(_xlfn.XLOOKUP(C918, 'customers'!$A$1:$A$1001, 'customers'!$C$1:$C$1001, , 0)=0, "", _xlfn.XLOOKUP(C918, 'customers'!$A$1:$A$1001, 'customers'!$C$1:$C$1001, , 0))</f>
        <v/>
      </c>
      <c r="H918" s="2">
        <f>_xlfn.XLOOKUP(C918, 'customers'!$A$1:$A$1001, 'customers'!G917:G1917,,0)</f>
        <v>0</v>
      </c>
      <c r="I918" s="3" t="str">
        <f>_xlfn.XLOOKUP(D918, products!$A$1:$A$49, products!$B$1:$B$49, , 0)</f>
        <v>Exc</v>
      </c>
      <c r="J918" s="3" t="str">
        <f>_xlfn.XLOOKUP(D918, products!$A$1:$A$49, products!$C$1:$C$49,,0)</f>
        <v>D</v>
      </c>
      <c r="K918" s="6">
        <f>_xlfn.XLOOKUP(D918, products!$A$1:$A$49, products!$D$1:$D$49,,0)</f>
        <v>0.2</v>
      </c>
      <c r="L918" s="7">
        <f>_xlfn.XLOOKUP(D918, products!$A$1:$A$49, products!$E$1:$E$49,,0)</f>
        <v>3.645</v>
      </c>
      <c r="M918" s="7">
        <f t="shared" si="42"/>
        <v>3.645</v>
      </c>
      <c r="N918" s="3" t="str">
        <f t="shared" si="43"/>
        <v>Excelsa</v>
      </c>
      <c r="O918" s="3" t="str">
        <f t="shared" si="44"/>
        <v>Dark</v>
      </c>
    </row>
    <row r="919" spans="1:15" x14ac:dyDescent="0.3">
      <c r="A919" s="2" t="s">
        <v>5676</v>
      </c>
      <c r="B919" s="5">
        <v>44573</v>
      </c>
      <c r="C919" s="2" t="s">
        <v>5677</v>
      </c>
      <c r="D919" s="3" t="s">
        <v>6157</v>
      </c>
      <c r="E919" s="2">
        <v>1</v>
      </c>
      <c r="F919" s="2" t="str">
        <f>_xlfn.XLOOKUP(C919, 'customers'!$A$1:$A$1001, 'customers'!$B$1:$B$1001, ,0)</f>
        <v>Chloris Sorrell</v>
      </c>
      <c r="G919" s="2" t="str">
        <f>IF(_xlfn.XLOOKUP(C919, 'customers'!$A$1:$A$1001, 'customers'!$C$1:$C$1001, , 0)=0, "", _xlfn.XLOOKUP(C919, 'customers'!$A$1:$A$1001, 'customers'!$C$1:$C$1001, , 0))</f>
        <v>csorrellph@amazon.com</v>
      </c>
      <c r="H919" s="2">
        <f>_xlfn.XLOOKUP(C919, 'customers'!$A$1:$A$1001, 'customers'!G918:G1918,,0)</f>
        <v>0</v>
      </c>
      <c r="I919" s="3" t="str">
        <f>_xlfn.XLOOKUP(D919, products!$A$1:$A$49, products!$B$1:$B$49, , 0)</f>
        <v>Ara</v>
      </c>
      <c r="J919" s="3" t="str">
        <f>_xlfn.XLOOKUP(D919, products!$A$1:$A$49, products!$C$1:$C$49,,0)</f>
        <v>M</v>
      </c>
      <c r="K919" s="6">
        <f>_xlfn.XLOOKUP(D919, products!$A$1:$A$49, products!$D$1:$D$49,,0)</f>
        <v>0.5</v>
      </c>
      <c r="L919" s="7">
        <f>_xlfn.XLOOKUP(D919, products!$A$1:$A$49, products!$E$1:$E$49,,0)</f>
        <v>6.75</v>
      </c>
      <c r="M919" s="7">
        <f t="shared" si="42"/>
        <v>6.75</v>
      </c>
      <c r="N919" s="3" t="str">
        <f t="shared" si="43"/>
        <v>Arabica</v>
      </c>
      <c r="O919" s="3" t="str">
        <f t="shared" si="44"/>
        <v>Medium</v>
      </c>
    </row>
    <row r="920" spans="1:15" x14ac:dyDescent="0.3">
      <c r="A920" s="2" t="s">
        <v>5676</v>
      </c>
      <c r="B920" s="5">
        <v>44573</v>
      </c>
      <c r="C920" s="2" t="s">
        <v>5677</v>
      </c>
      <c r="D920" s="3" t="s">
        <v>6144</v>
      </c>
      <c r="E920" s="2">
        <v>3</v>
      </c>
      <c r="F920" s="2" t="str">
        <f>_xlfn.XLOOKUP(C920, 'customers'!$A$1:$A$1001, 'customers'!$B$1:$B$1001, ,0)</f>
        <v>Chloris Sorrell</v>
      </c>
      <c r="G920" s="2" t="str">
        <f>IF(_xlfn.XLOOKUP(C920, 'customers'!$A$1:$A$1001, 'customers'!$C$1:$C$1001, , 0)=0, "", _xlfn.XLOOKUP(C920, 'customers'!$A$1:$A$1001, 'customers'!$C$1:$C$1001, , 0))</f>
        <v>csorrellph@amazon.com</v>
      </c>
      <c r="H920" s="2">
        <f>_xlfn.XLOOKUP(C920, 'customers'!$A$1:$A$1001, 'customers'!G919:G1919,,0)</f>
        <v>0</v>
      </c>
      <c r="I920" s="3" t="str">
        <f>_xlfn.XLOOKUP(D920, products!$A$1:$A$49, products!$B$1:$B$49, , 0)</f>
        <v>Exc</v>
      </c>
      <c r="J920" s="3" t="str">
        <f>_xlfn.XLOOKUP(D920, products!$A$1:$A$49, products!$C$1:$C$49,,0)</f>
        <v>D</v>
      </c>
      <c r="K920" s="6">
        <f>_xlfn.XLOOKUP(D920, products!$A$1:$A$49, products!$D$1:$D$49,,0)</f>
        <v>0.5</v>
      </c>
      <c r="L920" s="7">
        <f>_xlfn.XLOOKUP(D920, products!$A$1:$A$49, products!$E$1:$E$49,,0)</f>
        <v>7.29</v>
      </c>
      <c r="M920" s="7">
        <f t="shared" si="42"/>
        <v>21.87</v>
      </c>
      <c r="N920" s="3" t="str">
        <f t="shared" si="43"/>
        <v>Excelsa</v>
      </c>
      <c r="O920" s="3" t="str">
        <f t="shared" si="44"/>
        <v>Dark</v>
      </c>
    </row>
    <row r="921" spans="1:15" x14ac:dyDescent="0.3">
      <c r="A921" s="2" t="s">
        <v>5687</v>
      </c>
      <c r="B921" s="5">
        <v>44181</v>
      </c>
      <c r="C921" s="2" t="s">
        <v>5688</v>
      </c>
      <c r="D921" s="3" t="s">
        <v>6163</v>
      </c>
      <c r="E921" s="2">
        <v>5</v>
      </c>
      <c r="F921" s="2" t="str">
        <f>_xlfn.XLOOKUP(C921, 'customers'!$A$1:$A$1001, 'customers'!$B$1:$B$1001, ,0)</f>
        <v>Quintina Heavyside</v>
      </c>
      <c r="G921" s="2" t="str">
        <f>IF(_xlfn.XLOOKUP(C921, 'customers'!$A$1:$A$1001, 'customers'!$C$1:$C$1001, , 0)=0, "", _xlfn.XLOOKUP(C921, 'customers'!$A$1:$A$1001, 'customers'!$C$1:$C$1001, , 0))</f>
        <v>qheavysidepj@unc.edu</v>
      </c>
      <c r="H921" s="2">
        <f>_xlfn.XLOOKUP(C921, 'customers'!$A$1:$A$1001, 'customers'!G920:G1920,,0)</f>
        <v>0</v>
      </c>
      <c r="I921" s="3" t="str">
        <f>_xlfn.XLOOKUP(D921, products!$A$1:$A$49, products!$B$1:$B$49, , 0)</f>
        <v>Rob</v>
      </c>
      <c r="J921" s="3" t="str">
        <f>_xlfn.XLOOKUP(D921, products!$A$1:$A$49, products!$C$1:$C$49,,0)</f>
        <v>D</v>
      </c>
      <c r="K921" s="6">
        <f>_xlfn.XLOOKUP(D921, products!$A$1:$A$49, products!$D$1:$D$49,,0)</f>
        <v>0.2</v>
      </c>
      <c r="L921" s="7">
        <f>_xlfn.XLOOKUP(D921, products!$A$1:$A$49, products!$E$1:$E$49,,0)</f>
        <v>2.6849999999999996</v>
      </c>
      <c r="M921" s="7">
        <f t="shared" si="42"/>
        <v>13.424999999999997</v>
      </c>
      <c r="N921" s="3" t="str">
        <f t="shared" si="43"/>
        <v>Robusta</v>
      </c>
      <c r="O921" s="3" t="str">
        <f t="shared" si="44"/>
        <v>Dark</v>
      </c>
    </row>
    <row r="922" spans="1:15" x14ac:dyDescent="0.3">
      <c r="A922" s="2" t="s">
        <v>5693</v>
      </c>
      <c r="B922" s="5">
        <v>44711</v>
      </c>
      <c r="C922" s="2" t="s">
        <v>5694</v>
      </c>
      <c r="D922" s="3" t="s">
        <v>6149</v>
      </c>
      <c r="E922" s="2">
        <v>6</v>
      </c>
      <c r="F922" s="2" t="str">
        <f>_xlfn.XLOOKUP(C922, 'customers'!$A$1:$A$1001, 'customers'!$B$1:$B$1001, ,0)</f>
        <v>Hadley Reuven</v>
      </c>
      <c r="G922" s="2" t="str">
        <f>IF(_xlfn.XLOOKUP(C922, 'customers'!$A$1:$A$1001, 'customers'!$C$1:$C$1001, , 0)=0, "", _xlfn.XLOOKUP(C922, 'customers'!$A$1:$A$1001, 'customers'!$C$1:$C$1001, , 0))</f>
        <v>hreuvenpk@whitehouse.gov</v>
      </c>
      <c r="H922" s="2">
        <f>_xlfn.XLOOKUP(C922, 'customers'!$A$1:$A$1001, 'customers'!G921:G1921,,0)</f>
        <v>0</v>
      </c>
      <c r="I922" s="3" t="str">
        <f>_xlfn.XLOOKUP(D922, products!$A$1:$A$49, products!$B$1:$B$49, , 0)</f>
        <v>Rob</v>
      </c>
      <c r="J922" s="3" t="str">
        <f>_xlfn.XLOOKUP(D922, products!$A$1:$A$49, products!$C$1:$C$49,,0)</f>
        <v>D</v>
      </c>
      <c r="K922" s="6">
        <f>_xlfn.XLOOKUP(D922, products!$A$1:$A$49, products!$D$1:$D$49,,0)</f>
        <v>2.5</v>
      </c>
      <c r="L922" s="7">
        <f>_xlfn.XLOOKUP(D922, products!$A$1:$A$49, products!$E$1:$E$49,,0)</f>
        <v>20.584999999999997</v>
      </c>
      <c r="M922" s="7">
        <f t="shared" si="42"/>
        <v>123.50999999999999</v>
      </c>
      <c r="N922" s="3" t="str">
        <f t="shared" si="43"/>
        <v>Robusta</v>
      </c>
      <c r="O922" s="3" t="str">
        <f t="shared" si="44"/>
        <v>Dark</v>
      </c>
    </row>
    <row r="923" spans="1:15" x14ac:dyDescent="0.3">
      <c r="A923" s="2" t="s">
        <v>5699</v>
      </c>
      <c r="B923" s="5">
        <v>44509</v>
      </c>
      <c r="C923" s="2" t="s">
        <v>5700</v>
      </c>
      <c r="D923" s="3" t="s">
        <v>6150</v>
      </c>
      <c r="E923" s="2">
        <v>2</v>
      </c>
      <c r="F923" s="2" t="str">
        <f>_xlfn.XLOOKUP(C923, 'customers'!$A$1:$A$1001, 'customers'!$B$1:$B$1001, ,0)</f>
        <v>Mitch Attwool</v>
      </c>
      <c r="G923" s="2" t="str">
        <f>IF(_xlfn.XLOOKUP(C923, 'customers'!$A$1:$A$1001, 'customers'!$C$1:$C$1001, , 0)=0, "", _xlfn.XLOOKUP(C923, 'customers'!$A$1:$A$1001, 'customers'!$C$1:$C$1001, , 0))</f>
        <v>mattwoolpl@nba.com</v>
      </c>
      <c r="H923" s="2">
        <f>_xlfn.XLOOKUP(C923, 'customers'!$A$1:$A$1001, 'customers'!G922:G1922,,0)</f>
        <v>0</v>
      </c>
      <c r="I923" s="3" t="str">
        <f>_xlfn.XLOOKUP(D923, products!$A$1:$A$49, products!$B$1:$B$49, , 0)</f>
        <v>Lib</v>
      </c>
      <c r="J923" s="3" t="str">
        <f>_xlfn.XLOOKUP(D923, products!$A$1:$A$49, products!$C$1:$C$49,,0)</f>
        <v>D</v>
      </c>
      <c r="K923" s="6">
        <f>_xlfn.XLOOKUP(D923, products!$A$1:$A$49, products!$D$1:$D$49,,0)</f>
        <v>0.2</v>
      </c>
      <c r="L923" s="7">
        <f>_xlfn.XLOOKUP(D923, products!$A$1:$A$49, products!$E$1:$E$49,,0)</f>
        <v>3.8849999999999998</v>
      </c>
      <c r="M923" s="7">
        <f t="shared" si="42"/>
        <v>7.77</v>
      </c>
      <c r="N923" s="3" t="str">
        <f t="shared" si="43"/>
        <v>Liberica</v>
      </c>
      <c r="O923" s="3" t="str">
        <f t="shared" si="44"/>
        <v>Dark</v>
      </c>
    </row>
    <row r="924" spans="1:15" x14ac:dyDescent="0.3">
      <c r="A924" s="2" t="s">
        <v>5705</v>
      </c>
      <c r="B924" s="5">
        <v>44659</v>
      </c>
      <c r="C924" s="2" t="s">
        <v>5706</v>
      </c>
      <c r="D924" s="3" t="s">
        <v>6155</v>
      </c>
      <c r="E924" s="2">
        <v>6</v>
      </c>
      <c r="F924" s="2" t="str">
        <f>_xlfn.XLOOKUP(C924, 'customers'!$A$1:$A$1001, 'customers'!$B$1:$B$1001, ,0)</f>
        <v>Charin Maplethorp</v>
      </c>
      <c r="G924" s="2" t="str">
        <f>IF(_xlfn.XLOOKUP(C924, 'customers'!$A$1:$A$1001, 'customers'!$C$1:$C$1001, , 0)=0, "", _xlfn.XLOOKUP(C924, 'customers'!$A$1:$A$1001, 'customers'!$C$1:$C$1001, , 0))</f>
        <v/>
      </c>
      <c r="H924" s="2">
        <f>_xlfn.XLOOKUP(C924, 'customers'!$A$1:$A$1001, 'customers'!G923:G1923,,0)</f>
        <v>0</v>
      </c>
      <c r="I924" s="3" t="str">
        <f>_xlfn.XLOOKUP(D924, products!$A$1:$A$49, products!$B$1:$B$49, , 0)</f>
        <v>Ara</v>
      </c>
      <c r="J924" s="3" t="str">
        <f>_xlfn.XLOOKUP(D924, products!$A$1:$A$49, products!$C$1:$C$49,,0)</f>
        <v>M</v>
      </c>
      <c r="K924" s="6">
        <f>_xlfn.XLOOKUP(D924, products!$A$1:$A$49, products!$D$1:$D$49,,0)</f>
        <v>1</v>
      </c>
      <c r="L924" s="7">
        <f>_xlfn.XLOOKUP(D924, products!$A$1:$A$49, products!$E$1:$E$49,,0)</f>
        <v>11.25</v>
      </c>
      <c r="M924" s="7">
        <f t="shared" si="42"/>
        <v>67.5</v>
      </c>
      <c r="N924" s="3" t="str">
        <f t="shared" si="43"/>
        <v>Arabica</v>
      </c>
      <c r="O924" s="3" t="str">
        <f t="shared" si="44"/>
        <v>Medium</v>
      </c>
    </row>
    <row r="925" spans="1:15" x14ac:dyDescent="0.3">
      <c r="A925" s="2" t="s">
        <v>5709</v>
      </c>
      <c r="B925" s="5">
        <v>43746</v>
      </c>
      <c r="C925" s="2" t="s">
        <v>5710</v>
      </c>
      <c r="D925" s="3" t="s">
        <v>6185</v>
      </c>
      <c r="E925" s="2">
        <v>1</v>
      </c>
      <c r="F925" s="2" t="str">
        <f>_xlfn.XLOOKUP(C925, 'customers'!$A$1:$A$1001, 'customers'!$B$1:$B$1001, ,0)</f>
        <v>Goldie Wynes</v>
      </c>
      <c r="G925" s="2" t="str">
        <f>IF(_xlfn.XLOOKUP(C925, 'customers'!$A$1:$A$1001, 'customers'!$C$1:$C$1001, , 0)=0, "", _xlfn.XLOOKUP(C925, 'customers'!$A$1:$A$1001, 'customers'!$C$1:$C$1001, , 0))</f>
        <v>gwynespn@dagondesign.com</v>
      </c>
      <c r="H925" s="2">
        <f>_xlfn.XLOOKUP(C925, 'customers'!$A$1:$A$1001, 'customers'!G924:G1924,,0)</f>
        <v>0</v>
      </c>
      <c r="I925" s="3" t="str">
        <f>_xlfn.XLOOKUP(D925, products!$A$1:$A$49, products!$B$1:$B$49, , 0)</f>
        <v>Exc</v>
      </c>
      <c r="J925" s="3" t="str">
        <f>_xlfn.XLOOKUP(D925, products!$A$1:$A$49, products!$C$1:$C$49,,0)</f>
        <v>D</v>
      </c>
      <c r="K925" s="6">
        <f>_xlfn.XLOOKUP(D925, products!$A$1:$A$49, products!$D$1:$D$49,,0)</f>
        <v>2.5</v>
      </c>
      <c r="L925" s="7">
        <f>_xlfn.XLOOKUP(D925, products!$A$1:$A$49, products!$E$1:$E$49,,0)</f>
        <v>27.945</v>
      </c>
      <c r="M925" s="7">
        <f t="shared" si="42"/>
        <v>27.945</v>
      </c>
      <c r="N925" s="3" t="str">
        <f t="shared" si="43"/>
        <v>Excelsa</v>
      </c>
      <c r="O925" s="3" t="str">
        <f t="shared" si="44"/>
        <v>Dark</v>
      </c>
    </row>
    <row r="926" spans="1:15" x14ac:dyDescent="0.3">
      <c r="A926" s="2" t="s">
        <v>5715</v>
      </c>
      <c r="B926" s="5">
        <v>44451</v>
      </c>
      <c r="C926" s="2" t="s">
        <v>5716</v>
      </c>
      <c r="D926" s="3" t="s">
        <v>6182</v>
      </c>
      <c r="E926" s="2">
        <v>3</v>
      </c>
      <c r="F926" s="2" t="str">
        <f>_xlfn.XLOOKUP(C926, 'customers'!$A$1:$A$1001, 'customers'!$B$1:$B$1001, ,0)</f>
        <v>Celie MacCourt</v>
      </c>
      <c r="G926" s="2" t="str">
        <f>IF(_xlfn.XLOOKUP(C926, 'customers'!$A$1:$A$1001, 'customers'!$C$1:$C$1001, , 0)=0, "", _xlfn.XLOOKUP(C926, 'customers'!$A$1:$A$1001, 'customers'!$C$1:$C$1001, , 0))</f>
        <v>cmaccourtpo@amazon.com</v>
      </c>
      <c r="H926" s="2">
        <f>_xlfn.XLOOKUP(C926, 'customers'!$A$1:$A$1001, 'customers'!G925:G1925,,0)</f>
        <v>0</v>
      </c>
      <c r="I926" s="3" t="str">
        <f>_xlfn.XLOOKUP(D926, products!$A$1:$A$49, products!$B$1:$B$49, , 0)</f>
        <v>Ara</v>
      </c>
      <c r="J926" s="3" t="str">
        <f>_xlfn.XLOOKUP(D926, products!$A$1:$A$49, products!$C$1:$C$49,,0)</f>
        <v>L</v>
      </c>
      <c r="K926" s="6">
        <f>_xlfn.XLOOKUP(D926, products!$A$1:$A$49, products!$D$1:$D$49,,0)</f>
        <v>2.5</v>
      </c>
      <c r="L926" s="7">
        <f>_xlfn.XLOOKUP(D926, products!$A$1:$A$49, products!$E$1:$E$49,,0)</f>
        <v>29.784999999999997</v>
      </c>
      <c r="M926" s="7">
        <f t="shared" si="42"/>
        <v>89.35499999999999</v>
      </c>
      <c r="N926" s="3" t="str">
        <f t="shared" si="43"/>
        <v>Arabica</v>
      </c>
      <c r="O926" s="3" t="str">
        <f t="shared" si="44"/>
        <v>Lite</v>
      </c>
    </row>
    <row r="927" spans="1:15" x14ac:dyDescent="0.3">
      <c r="A927" s="2" t="s">
        <v>5720</v>
      </c>
      <c r="B927" s="5">
        <v>44770</v>
      </c>
      <c r="C927" s="2" t="s">
        <v>5554</v>
      </c>
      <c r="D927" s="3" t="s">
        <v>6157</v>
      </c>
      <c r="E927" s="2">
        <v>3</v>
      </c>
      <c r="F927" s="2" t="str">
        <f>_xlfn.XLOOKUP(C927, 'customers'!$A$1:$A$1001, 'customers'!$B$1:$B$1001, ,0)</f>
        <v>Derick Snow</v>
      </c>
      <c r="G927" s="2" t="str">
        <f>IF(_xlfn.XLOOKUP(C927, 'customers'!$A$1:$A$1001, 'customers'!$C$1:$C$1001, , 0)=0, "", _xlfn.XLOOKUP(C927, 'customers'!$A$1:$A$1001, 'customers'!$C$1:$C$1001, , 0))</f>
        <v/>
      </c>
      <c r="H927" s="2">
        <f>_xlfn.XLOOKUP(C927, 'customers'!$A$1:$A$1001, 'customers'!G926:G1926,,0)</f>
        <v>0</v>
      </c>
      <c r="I927" s="3" t="str">
        <f>_xlfn.XLOOKUP(D927, products!$A$1:$A$49, products!$B$1:$B$49, , 0)</f>
        <v>Ara</v>
      </c>
      <c r="J927" s="3" t="str">
        <f>_xlfn.XLOOKUP(D927, products!$A$1:$A$49, products!$C$1:$C$49,,0)</f>
        <v>M</v>
      </c>
      <c r="K927" s="6">
        <f>_xlfn.XLOOKUP(D927, products!$A$1:$A$49, products!$D$1:$D$49,,0)</f>
        <v>0.5</v>
      </c>
      <c r="L927" s="7">
        <f>_xlfn.XLOOKUP(D927, products!$A$1:$A$49, products!$E$1:$E$49,,0)</f>
        <v>6.75</v>
      </c>
      <c r="M927" s="7">
        <f t="shared" si="42"/>
        <v>20.25</v>
      </c>
      <c r="N927" s="3" t="str">
        <f t="shared" si="43"/>
        <v>Arabica</v>
      </c>
      <c r="O927" s="3" t="str">
        <f t="shared" si="44"/>
        <v>Medium</v>
      </c>
    </row>
    <row r="928" spans="1:15" x14ac:dyDescent="0.3">
      <c r="A928" s="2" t="s">
        <v>5725</v>
      </c>
      <c r="B928" s="5">
        <v>44012</v>
      </c>
      <c r="C928" s="2" t="s">
        <v>5726</v>
      </c>
      <c r="D928" s="3" t="s">
        <v>6157</v>
      </c>
      <c r="E928" s="2">
        <v>5</v>
      </c>
      <c r="F928" s="2" t="str">
        <f>_xlfn.XLOOKUP(C928, 'customers'!$A$1:$A$1001, 'customers'!$B$1:$B$1001, ,0)</f>
        <v>Evy Wilsone</v>
      </c>
      <c r="G928" s="2" t="str">
        <f>IF(_xlfn.XLOOKUP(C928, 'customers'!$A$1:$A$1001, 'customers'!$C$1:$C$1001, , 0)=0, "", _xlfn.XLOOKUP(C928, 'customers'!$A$1:$A$1001, 'customers'!$C$1:$C$1001, , 0))</f>
        <v>ewilsonepq@eepurl.com</v>
      </c>
      <c r="H928" s="2">
        <f>_xlfn.XLOOKUP(C928, 'customers'!$A$1:$A$1001, 'customers'!G927:G1927,,0)</f>
        <v>0</v>
      </c>
      <c r="I928" s="3" t="str">
        <f>_xlfn.XLOOKUP(D928, products!$A$1:$A$49, products!$B$1:$B$49, , 0)</f>
        <v>Ara</v>
      </c>
      <c r="J928" s="3" t="str">
        <f>_xlfn.XLOOKUP(D928, products!$A$1:$A$49, products!$C$1:$C$49,,0)</f>
        <v>M</v>
      </c>
      <c r="K928" s="6">
        <f>_xlfn.XLOOKUP(D928, products!$A$1:$A$49, products!$D$1:$D$49,,0)</f>
        <v>0.5</v>
      </c>
      <c r="L928" s="7">
        <f>_xlfn.XLOOKUP(D928, products!$A$1:$A$49, products!$E$1:$E$49,,0)</f>
        <v>6.75</v>
      </c>
      <c r="M928" s="7">
        <f t="shared" si="42"/>
        <v>33.75</v>
      </c>
      <c r="N928" s="3" t="str">
        <f t="shared" si="43"/>
        <v>Arabica</v>
      </c>
      <c r="O928" s="3" t="str">
        <f t="shared" si="44"/>
        <v>Medium</v>
      </c>
    </row>
    <row r="929" spans="1:15" x14ac:dyDescent="0.3">
      <c r="A929" s="2" t="s">
        <v>5731</v>
      </c>
      <c r="B929" s="5">
        <v>43474</v>
      </c>
      <c r="C929" s="2" t="s">
        <v>5732</v>
      </c>
      <c r="D929" s="3" t="s">
        <v>6185</v>
      </c>
      <c r="E929" s="2">
        <v>4</v>
      </c>
      <c r="F929" s="2" t="str">
        <f>_xlfn.XLOOKUP(C929, 'customers'!$A$1:$A$1001, 'customers'!$B$1:$B$1001, ,0)</f>
        <v>Dolores Duffie</v>
      </c>
      <c r="G929" s="2" t="str">
        <f>IF(_xlfn.XLOOKUP(C929, 'customers'!$A$1:$A$1001, 'customers'!$C$1:$C$1001, , 0)=0, "", _xlfn.XLOOKUP(C929, 'customers'!$A$1:$A$1001, 'customers'!$C$1:$C$1001, , 0))</f>
        <v>dduffiepr@time.com</v>
      </c>
      <c r="H929" s="2">
        <f>_xlfn.XLOOKUP(C929, 'customers'!$A$1:$A$1001, 'customers'!G928:G1928,,0)</f>
        <v>0</v>
      </c>
      <c r="I929" s="3" t="str">
        <f>_xlfn.XLOOKUP(D929, products!$A$1:$A$49, products!$B$1:$B$49, , 0)</f>
        <v>Exc</v>
      </c>
      <c r="J929" s="3" t="str">
        <f>_xlfn.XLOOKUP(D929, products!$A$1:$A$49, products!$C$1:$C$49,,0)</f>
        <v>D</v>
      </c>
      <c r="K929" s="6">
        <f>_xlfn.XLOOKUP(D929, products!$A$1:$A$49, products!$D$1:$D$49,,0)</f>
        <v>2.5</v>
      </c>
      <c r="L929" s="7">
        <f>_xlfn.XLOOKUP(D929, products!$A$1:$A$49, products!$E$1:$E$49,,0)</f>
        <v>27.945</v>
      </c>
      <c r="M929" s="7">
        <f t="shared" si="42"/>
        <v>111.78</v>
      </c>
      <c r="N929" s="3" t="str">
        <f t="shared" si="43"/>
        <v>Excelsa</v>
      </c>
      <c r="O929" s="3" t="str">
        <f t="shared" si="44"/>
        <v>Dark</v>
      </c>
    </row>
    <row r="930" spans="1:15" x14ac:dyDescent="0.3">
      <c r="A930" s="2" t="s">
        <v>5737</v>
      </c>
      <c r="B930" s="5">
        <v>44754</v>
      </c>
      <c r="C930" s="2" t="s">
        <v>5738</v>
      </c>
      <c r="D930" s="3" t="s">
        <v>6166</v>
      </c>
      <c r="E930" s="2">
        <v>2</v>
      </c>
      <c r="F930" s="2" t="str">
        <f>_xlfn.XLOOKUP(C930, 'customers'!$A$1:$A$1001, 'customers'!$B$1:$B$1001, ,0)</f>
        <v>Mathilda Matiasek</v>
      </c>
      <c r="G930" s="2" t="str">
        <f>IF(_xlfn.XLOOKUP(C930, 'customers'!$A$1:$A$1001, 'customers'!$C$1:$C$1001, , 0)=0, "", _xlfn.XLOOKUP(C930, 'customers'!$A$1:$A$1001, 'customers'!$C$1:$C$1001, , 0))</f>
        <v>mmatiasekps@ucoz.ru</v>
      </c>
      <c r="H930" s="2">
        <f>_xlfn.XLOOKUP(C930, 'customers'!$A$1:$A$1001, 'customers'!G929:G1929,,0)</f>
        <v>0</v>
      </c>
      <c r="I930" s="3" t="str">
        <f>_xlfn.XLOOKUP(D930, products!$A$1:$A$49, products!$B$1:$B$49, , 0)</f>
        <v>Exc</v>
      </c>
      <c r="J930" s="3" t="str">
        <f>_xlfn.XLOOKUP(D930, products!$A$1:$A$49, products!$C$1:$C$49,,0)</f>
        <v>M</v>
      </c>
      <c r="K930" s="6">
        <f>_xlfn.XLOOKUP(D930, products!$A$1:$A$49, products!$D$1:$D$49,,0)</f>
        <v>2.5</v>
      </c>
      <c r="L930" s="7">
        <f>_xlfn.XLOOKUP(D930, products!$A$1:$A$49, products!$E$1:$E$49,,0)</f>
        <v>31.624999999999996</v>
      </c>
      <c r="M930" s="7">
        <f t="shared" si="42"/>
        <v>63.249999999999993</v>
      </c>
      <c r="N930" s="3" t="str">
        <f t="shared" si="43"/>
        <v>Excelsa</v>
      </c>
      <c r="O930" s="3" t="str">
        <f t="shared" si="44"/>
        <v>Medium</v>
      </c>
    </row>
    <row r="931" spans="1:15" x14ac:dyDescent="0.3">
      <c r="A931" s="2" t="s">
        <v>5742</v>
      </c>
      <c r="B931" s="5">
        <v>44165</v>
      </c>
      <c r="C931" s="2" t="s">
        <v>5743</v>
      </c>
      <c r="D931" s="3" t="s">
        <v>6184</v>
      </c>
      <c r="E931" s="2">
        <v>2</v>
      </c>
      <c r="F931" s="2" t="str">
        <f>_xlfn.XLOOKUP(C931, 'customers'!$A$1:$A$1001, 'customers'!$B$1:$B$1001, ,0)</f>
        <v>Jarred Camillo</v>
      </c>
      <c r="G931" s="2" t="str">
        <f>IF(_xlfn.XLOOKUP(C931, 'customers'!$A$1:$A$1001, 'customers'!$C$1:$C$1001, , 0)=0, "", _xlfn.XLOOKUP(C931, 'customers'!$A$1:$A$1001, 'customers'!$C$1:$C$1001, , 0))</f>
        <v>jcamillopt@shinystat.com</v>
      </c>
      <c r="H931" s="2">
        <f>_xlfn.XLOOKUP(C931, 'customers'!$A$1:$A$1001, 'customers'!G930:G1930,,0)</f>
        <v>0</v>
      </c>
      <c r="I931" s="3" t="str">
        <f>_xlfn.XLOOKUP(D931, products!$A$1:$A$49, products!$B$1:$B$49, , 0)</f>
        <v>Exc</v>
      </c>
      <c r="J931" s="3" t="str">
        <f>_xlfn.XLOOKUP(D931, products!$A$1:$A$49, products!$C$1:$C$49,,0)</f>
        <v>L</v>
      </c>
      <c r="K931" s="6">
        <f>_xlfn.XLOOKUP(D931, products!$A$1:$A$49, products!$D$1:$D$49,,0)</f>
        <v>0.2</v>
      </c>
      <c r="L931" s="7">
        <f>_xlfn.XLOOKUP(D931, products!$A$1:$A$49, products!$E$1:$E$49,,0)</f>
        <v>4.4550000000000001</v>
      </c>
      <c r="M931" s="7">
        <f t="shared" si="42"/>
        <v>8.91</v>
      </c>
      <c r="N931" s="3" t="str">
        <f t="shared" si="43"/>
        <v>Excelsa</v>
      </c>
      <c r="O931" s="3" t="str">
        <f t="shared" si="44"/>
        <v>Lite</v>
      </c>
    </row>
    <row r="932" spans="1:15" x14ac:dyDescent="0.3">
      <c r="A932" s="2" t="s">
        <v>5748</v>
      </c>
      <c r="B932" s="5">
        <v>43546</v>
      </c>
      <c r="C932" s="2" t="s">
        <v>5749</v>
      </c>
      <c r="D932" s="3" t="s">
        <v>6183</v>
      </c>
      <c r="E932" s="2">
        <v>1</v>
      </c>
      <c r="F932" s="2" t="str">
        <f>_xlfn.XLOOKUP(C932, 'customers'!$A$1:$A$1001, 'customers'!$B$1:$B$1001, ,0)</f>
        <v>Kameko Philbrick</v>
      </c>
      <c r="G932" s="2" t="str">
        <f>IF(_xlfn.XLOOKUP(C932, 'customers'!$A$1:$A$1001, 'customers'!$C$1:$C$1001, , 0)=0, "", _xlfn.XLOOKUP(C932, 'customers'!$A$1:$A$1001, 'customers'!$C$1:$C$1001, , 0))</f>
        <v>kphilbrickpu@cdc.gov</v>
      </c>
      <c r="H932" s="2">
        <f>_xlfn.XLOOKUP(C932, 'customers'!$A$1:$A$1001, 'customers'!G931:G1931,,0)</f>
        <v>0</v>
      </c>
      <c r="I932" s="3" t="str">
        <f>_xlfn.XLOOKUP(D932, products!$A$1:$A$49, products!$B$1:$B$49, , 0)</f>
        <v>Exc</v>
      </c>
      <c r="J932" s="3" t="str">
        <f>_xlfn.XLOOKUP(D932, products!$A$1:$A$49, products!$C$1:$C$49,,0)</f>
        <v>D</v>
      </c>
      <c r="K932" s="6">
        <f>_xlfn.XLOOKUP(D932, products!$A$1:$A$49, products!$D$1:$D$49,,0)</f>
        <v>1</v>
      </c>
      <c r="L932" s="7">
        <f>_xlfn.XLOOKUP(D932, products!$A$1:$A$49, products!$E$1:$E$49,,0)</f>
        <v>12.15</v>
      </c>
      <c r="M932" s="7">
        <f t="shared" si="42"/>
        <v>12.15</v>
      </c>
      <c r="N932" s="3" t="str">
        <f t="shared" si="43"/>
        <v>Excelsa</v>
      </c>
      <c r="O932" s="3" t="str">
        <f t="shared" si="44"/>
        <v>Dark</v>
      </c>
    </row>
    <row r="933" spans="1:15" x14ac:dyDescent="0.3">
      <c r="A933" s="2" t="s">
        <v>5753</v>
      </c>
      <c r="B933" s="5">
        <v>44607</v>
      </c>
      <c r="C933" s="2" t="s">
        <v>5754</v>
      </c>
      <c r="D933" s="3" t="s">
        <v>6158</v>
      </c>
      <c r="E933" s="2">
        <v>4</v>
      </c>
      <c r="F933" s="2" t="str">
        <f>_xlfn.XLOOKUP(C933, 'customers'!$A$1:$A$1001, 'customers'!$B$1:$B$1001, ,0)</f>
        <v>Mallory Shrimpling</v>
      </c>
      <c r="G933" s="2" t="str">
        <f>IF(_xlfn.XLOOKUP(C933, 'customers'!$A$1:$A$1001, 'customers'!$C$1:$C$1001, , 0)=0, "", _xlfn.XLOOKUP(C933, 'customers'!$A$1:$A$1001, 'customers'!$C$1:$C$1001, , 0))</f>
        <v/>
      </c>
      <c r="H933" s="2">
        <f>_xlfn.XLOOKUP(C933, 'customers'!$A$1:$A$1001, 'customers'!G932:G1932,,0)</f>
        <v>0</v>
      </c>
      <c r="I933" s="3" t="str">
        <f>_xlfn.XLOOKUP(D933, products!$A$1:$A$49, products!$B$1:$B$49, , 0)</f>
        <v>Ara</v>
      </c>
      <c r="J933" s="3" t="str">
        <f>_xlfn.XLOOKUP(D933, products!$A$1:$A$49, products!$C$1:$C$49,,0)</f>
        <v>D</v>
      </c>
      <c r="K933" s="6">
        <f>_xlfn.XLOOKUP(D933, products!$A$1:$A$49, products!$D$1:$D$49,,0)</f>
        <v>0.5</v>
      </c>
      <c r="L933" s="7">
        <f>_xlfn.XLOOKUP(D933, products!$A$1:$A$49, products!$E$1:$E$49,,0)</f>
        <v>5.97</v>
      </c>
      <c r="M933" s="7">
        <f t="shared" si="42"/>
        <v>23.88</v>
      </c>
      <c r="N933" s="3" t="str">
        <f t="shared" si="43"/>
        <v>Arabica</v>
      </c>
      <c r="O933" s="3" t="str">
        <f t="shared" si="44"/>
        <v>Dark</v>
      </c>
    </row>
    <row r="934" spans="1:15" x14ac:dyDescent="0.3">
      <c r="A934" s="2" t="s">
        <v>5757</v>
      </c>
      <c r="B934" s="5">
        <v>44117</v>
      </c>
      <c r="C934" s="2" t="s">
        <v>5758</v>
      </c>
      <c r="D934" s="3" t="s">
        <v>6141</v>
      </c>
      <c r="E934" s="2">
        <v>4</v>
      </c>
      <c r="F934" s="2" t="str">
        <f>_xlfn.XLOOKUP(C934, 'customers'!$A$1:$A$1001, 'customers'!$B$1:$B$1001, ,0)</f>
        <v>Barnett Sillis</v>
      </c>
      <c r="G934" s="2" t="str">
        <f>IF(_xlfn.XLOOKUP(C934, 'customers'!$A$1:$A$1001, 'customers'!$C$1:$C$1001, , 0)=0, "", _xlfn.XLOOKUP(C934, 'customers'!$A$1:$A$1001, 'customers'!$C$1:$C$1001, , 0))</f>
        <v>bsillispw@istockphoto.com</v>
      </c>
      <c r="H934" s="2">
        <f>_xlfn.XLOOKUP(C934, 'customers'!$A$1:$A$1001, 'customers'!G933:G1933,,0)</f>
        <v>0</v>
      </c>
      <c r="I934" s="3" t="str">
        <f>_xlfn.XLOOKUP(D934, products!$A$1:$A$49, products!$B$1:$B$49, , 0)</f>
        <v>Exc</v>
      </c>
      <c r="J934" s="3" t="str">
        <f>_xlfn.XLOOKUP(D934, products!$A$1:$A$49, products!$C$1:$C$49,,0)</f>
        <v>M</v>
      </c>
      <c r="K934" s="6">
        <f>_xlfn.XLOOKUP(D934, products!$A$1:$A$49, products!$D$1:$D$49,,0)</f>
        <v>1</v>
      </c>
      <c r="L934" s="7">
        <f>_xlfn.XLOOKUP(D934, products!$A$1:$A$49, products!$E$1:$E$49,,0)</f>
        <v>13.75</v>
      </c>
      <c r="M934" s="7">
        <f t="shared" si="42"/>
        <v>55</v>
      </c>
      <c r="N934" s="3" t="str">
        <f t="shared" si="43"/>
        <v>Excelsa</v>
      </c>
      <c r="O934" s="3" t="str">
        <f t="shared" si="44"/>
        <v>Medium</v>
      </c>
    </row>
    <row r="935" spans="1:15" x14ac:dyDescent="0.3">
      <c r="A935" s="2" t="s">
        <v>5763</v>
      </c>
      <c r="B935" s="5">
        <v>44557</v>
      </c>
      <c r="C935" s="2" t="s">
        <v>5764</v>
      </c>
      <c r="D935" s="3" t="s">
        <v>6177</v>
      </c>
      <c r="E935" s="2">
        <v>3</v>
      </c>
      <c r="F935" s="2" t="str">
        <f>_xlfn.XLOOKUP(C935, 'customers'!$A$1:$A$1001, 'customers'!$B$1:$B$1001, ,0)</f>
        <v>Brenn Dundredge</v>
      </c>
      <c r="G935" s="2" t="str">
        <f>IF(_xlfn.XLOOKUP(C935, 'customers'!$A$1:$A$1001, 'customers'!$C$1:$C$1001, , 0)=0, "", _xlfn.XLOOKUP(C935, 'customers'!$A$1:$A$1001, 'customers'!$C$1:$C$1001, , 0))</f>
        <v/>
      </c>
      <c r="H935" s="2">
        <f>_xlfn.XLOOKUP(C935, 'customers'!$A$1:$A$1001, 'customers'!G934:G1934,,0)</f>
        <v>0</v>
      </c>
      <c r="I935" s="3" t="str">
        <f>_xlfn.XLOOKUP(D935, products!$A$1:$A$49, products!$B$1:$B$49, , 0)</f>
        <v>Rob</v>
      </c>
      <c r="J935" s="3" t="str">
        <f>_xlfn.XLOOKUP(D935, products!$A$1:$A$49, products!$C$1:$C$49,,0)</f>
        <v>D</v>
      </c>
      <c r="K935" s="6">
        <f>_xlfn.XLOOKUP(D935, products!$A$1:$A$49, products!$D$1:$D$49,,0)</f>
        <v>1</v>
      </c>
      <c r="L935" s="7">
        <f>_xlfn.XLOOKUP(D935, products!$A$1:$A$49, products!$E$1:$E$49,,0)</f>
        <v>8.9499999999999993</v>
      </c>
      <c r="M935" s="7">
        <f t="shared" si="42"/>
        <v>26.849999999999998</v>
      </c>
      <c r="N935" s="3" t="str">
        <f t="shared" si="43"/>
        <v>Robusta</v>
      </c>
      <c r="O935" s="3" t="str">
        <f t="shared" si="44"/>
        <v>Dark</v>
      </c>
    </row>
    <row r="936" spans="1:15" x14ac:dyDescent="0.3">
      <c r="A936" s="2" t="s">
        <v>5768</v>
      </c>
      <c r="B936" s="5">
        <v>44409</v>
      </c>
      <c r="C936" s="2" t="s">
        <v>5769</v>
      </c>
      <c r="D936" s="3" t="s">
        <v>6151</v>
      </c>
      <c r="E936" s="2">
        <v>5</v>
      </c>
      <c r="F936" s="2" t="str">
        <f>_xlfn.XLOOKUP(C936, 'customers'!$A$1:$A$1001, 'customers'!$B$1:$B$1001, ,0)</f>
        <v>Read Cutts</v>
      </c>
      <c r="G936" s="2" t="str">
        <f>IF(_xlfn.XLOOKUP(C936, 'customers'!$A$1:$A$1001, 'customers'!$C$1:$C$1001, , 0)=0, "", _xlfn.XLOOKUP(C936, 'customers'!$A$1:$A$1001, 'customers'!$C$1:$C$1001, , 0))</f>
        <v>rcuttspy@techcrunch.com</v>
      </c>
      <c r="H936" s="2">
        <f>_xlfn.XLOOKUP(C936, 'customers'!$A$1:$A$1001, 'customers'!G935:G1935,,0)</f>
        <v>0</v>
      </c>
      <c r="I936" s="3" t="str">
        <f>_xlfn.XLOOKUP(D936, products!$A$1:$A$49, products!$B$1:$B$49, , 0)</f>
        <v>Rob</v>
      </c>
      <c r="J936" s="3" t="str">
        <f>_xlfn.XLOOKUP(D936, products!$A$1:$A$49, products!$C$1:$C$49,,0)</f>
        <v>M</v>
      </c>
      <c r="K936" s="6">
        <f>_xlfn.XLOOKUP(D936, products!$A$1:$A$49, products!$D$1:$D$49,,0)</f>
        <v>2.5</v>
      </c>
      <c r="L936" s="7">
        <f>_xlfn.XLOOKUP(D936, products!$A$1:$A$49, products!$E$1:$E$49,,0)</f>
        <v>22.884999999999998</v>
      </c>
      <c r="M936" s="7">
        <f t="shared" si="42"/>
        <v>114.42499999999998</v>
      </c>
      <c r="N936" s="3" t="str">
        <f t="shared" si="43"/>
        <v>Robusta</v>
      </c>
      <c r="O936" s="3" t="str">
        <f t="shared" si="44"/>
        <v>Medium</v>
      </c>
    </row>
    <row r="937" spans="1:15" x14ac:dyDescent="0.3">
      <c r="A937" s="2" t="s">
        <v>5774</v>
      </c>
      <c r="B937" s="5">
        <v>44153</v>
      </c>
      <c r="C937" s="2" t="s">
        <v>5775</v>
      </c>
      <c r="D937" s="3" t="s">
        <v>6175</v>
      </c>
      <c r="E937" s="2">
        <v>6</v>
      </c>
      <c r="F937" s="2" t="str">
        <f>_xlfn.XLOOKUP(C937, 'customers'!$A$1:$A$1001, 'customers'!$B$1:$B$1001, ,0)</f>
        <v>Michale Delves</v>
      </c>
      <c r="G937" s="2" t="str">
        <f>IF(_xlfn.XLOOKUP(C937, 'customers'!$A$1:$A$1001, 'customers'!$C$1:$C$1001, , 0)=0, "", _xlfn.XLOOKUP(C937, 'customers'!$A$1:$A$1001, 'customers'!$C$1:$C$1001, , 0))</f>
        <v>mdelvespz@nature.com</v>
      </c>
      <c r="H937" s="2">
        <f>_xlfn.XLOOKUP(C937, 'customers'!$A$1:$A$1001, 'customers'!G936:G1936,,0)</f>
        <v>0</v>
      </c>
      <c r="I937" s="3" t="str">
        <f>_xlfn.XLOOKUP(D937, products!$A$1:$A$49, products!$B$1:$B$49, , 0)</f>
        <v>Ara</v>
      </c>
      <c r="J937" s="3" t="str">
        <f>_xlfn.XLOOKUP(D937, products!$A$1:$A$49, products!$C$1:$C$49,,0)</f>
        <v>M</v>
      </c>
      <c r="K937" s="6">
        <f>_xlfn.XLOOKUP(D937, products!$A$1:$A$49, products!$D$1:$D$49,,0)</f>
        <v>2.5</v>
      </c>
      <c r="L937" s="7">
        <f>_xlfn.XLOOKUP(D937, products!$A$1:$A$49, products!$E$1:$E$49,,0)</f>
        <v>25.874999999999996</v>
      </c>
      <c r="M937" s="7">
        <f t="shared" si="42"/>
        <v>155.24999999999997</v>
      </c>
      <c r="N937" s="3" t="str">
        <f t="shared" si="43"/>
        <v>Arabica</v>
      </c>
      <c r="O937" s="3" t="str">
        <f t="shared" si="44"/>
        <v>Medium</v>
      </c>
    </row>
    <row r="938" spans="1:15" x14ac:dyDescent="0.3">
      <c r="A938" s="2" t="s">
        <v>5780</v>
      </c>
      <c r="B938" s="5">
        <v>44493</v>
      </c>
      <c r="C938" s="2" t="s">
        <v>5781</v>
      </c>
      <c r="D938" s="3" t="s">
        <v>6169</v>
      </c>
      <c r="E938" s="2">
        <v>3</v>
      </c>
      <c r="F938" s="2" t="str">
        <f>_xlfn.XLOOKUP(C938, 'customers'!$A$1:$A$1001, 'customers'!$B$1:$B$1001, ,0)</f>
        <v>Devland Gritton</v>
      </c>
      <c r="G938" s="2" t="str">
        <f>IF(_xlfn.XLOOKUP(C938, 'customers'!$A$1:$A$1001, 'customers'!$C$1:$C$1001, , 0)=0, "", _xlfn.XLOOKUP(C938, 'customers'!$A$1:$A$1001, 'customers'!$C$1:$C$1001, , 0))</f>
        <v>dgrittonq0@nydailynews.com</v>
      </c>
      <c r="H938" s="2">
        <f>_xlfn.XLOOKUP(C938, 'customers'!$A$1:$A$1001, 'customers'!G937:G1937,,0)</f>
        <v>0</v>
      </c>
      <c r="I938" s="3" t="str">
        <f>_xlfn.XLOOKUP(D938, products!$A$1:$A$49, products!$B$1:$B$49, , 0)</f>
        <v>Lib</v>
      </c>
      <c r="J938" s="3" t="str">
        <f>_xlfn.XLOOKUP(D938, products!$A$1:$A$49, products!$C$1:$C$49,,0)</f>
        <v>D</v>
      </c>
      <c r="K938" s="6">
        <f>_xlfn.XLOOKUP(D938, products!$A$1:$A$49, products!$D$1:$D$49,,0)</f>
        <v>0.5</v>
      </c>
      <c r="L938" s="7">
        <f>_xlfn.XLOOKUP(D938, products!$A$1:$A$49, products!$E$1:$E$49,,0)</f>
        <v>7.77</v>
      </c>
      <c r="M938" s="7">
        <f t="shared" si="42"/>
        <v>23.31</v>
      </c>
      <c r="N938" s="3" t="str">
        <f t="shared" si="43"/>
        <v>Liberica</v>
      </c>
      <c r="O938" s="3" t="str">
        <f t="shared" si="44"/>
        <v>Dark</v>
      </c>
    </row>
    <row r="939" spans="1:15" x14ac:dyDescent="0.3">
      <c r="A939" s="2" t="s">
        <v>5780</v>
      </c>
      <c r="B939" s="5">
        <v>44493</v>
      </c>
      <c r="C939" s="2" t="s">
        <v>5781</v>
      </c>
      <c r="D939" s="3" t="s">
        <v>6151</v>
      </c>
      <c r="E939" s="2">
        <v>4</v>
      </c>
      <c r="F939" s="2" t="str">
        <f>_xlfn.XLOOKUP(C939, 'customers'!$A$1:$A$1001, 'customers'!$B$1:$B$1001, ,0)</f>
        <v>Devland Gritton</v>
      </c>
      <c r="G939" s="2" t="str">
        <f>IF(_xlfn.XLOOKUP(C939, 'customers'!$A$1:$A$1001, 'customers'!$C$1:$C$1001, , 0)=0, "", _xlfn.XLOOKUP(C939, 'customers'!$A$1:$A$1001, 'customers'!$C$1:$C$1001, , 0))</f>
        <v>dgrittonq0@nydailynews.com</v>
      </c>
      <c r="H939" s="2">
        <f>_xlfn.XLOOKUP(C939, 'customers'!$A$1:$A$1001, 'customers'!G938:G1938,,0)</f>
        <v>0</v>
      </c>
      <c r="I939" s="3" t="str">
        <f>_xlfn.XLOOKUP(D939, products!$A$1:$A$49, products!$B$1:$B$49, , 0)</f>
        <v>Rob</v>
      </c>
      <c r="J939" s="3" t="str">
        <f>_xlfn.XLOOKUP(D939, products!$A$1:$A$49, products!$C$1:$C$49,,0)</f>
        <v>M</v>
      </c>
      <c r="K939" s="6">
        <f>_xlfn.XLOOKUP(D939, products!$A$1:$A$49, products!$D$1:$D$49,,0)</f>
        <v>2.5</v>
      </c>
      <c r="L939" s="7">
        <f>_xlfn.XLOOKUP(D939, products!$A$1:$A$49, products!$E$1:$E$49,,0)</f>
        <v>22.884999999999998</v>
      </c>
      <c r="M939" s="7">
        <f t="shared" si="42"/>
        <v>91.539999999999992</v>
      </c>
      <c r="N939" s="3" t="str">
        <f t="shared" si="43"/>
        <v>Robusta</v>
      </c>
      <c r="O939" s="3" t="str">
        <f t="shared" si="44"/>
        <v>Medium</v>
      </c>
    </row>
    <row r="940" spans="1:15" x14ac:dyDescent="0.3">
      <c r="A940" s="2" t="s">
        <v>5791</v>
      </c>
      <c r="B940" s="5">
        <v>43829</v>
      </c>
      <c r="C940" s="2" t="s">
        <v>5792</v>
      </c>
      <c r="D940" s="3" t="s">
        <v>6171</v>
      </c>
      <c r="E940" s="2">
        <v>5</v>
      </c>
      <c r="F940" s="2" t="str">
        <f>_xlfn.XLOOKUP(C940, 'customers'!$A$1:$A$1001, 'customers'!$B$1:$B$1001, ,0)</f>
        <v>Dell Gut</v>
      </c>
      <c r="G940" s="2" t="str">
        <f>IF(_xlfn.XLOOKUP(C940, 'customers'!$A$1:$A$1001, 'customers'!$C$1:$C$1001, , 0)=0, "", _xlfn.XLOOKUP(C940, 'customers'!$A$1:$A$1001, 'customers'!$C$1:$C$1001, , 0))</f>
        <v>dgutq2@umich.edu</v>
      </c>
      <c r="H940" s="2">
        <f>_xlfn.XLOOKUP(C940, 'customers'!$A$1:$A$1001, 'customers'!G939:G1939,,0)</f>
        <v>0</v>
      </c>
      <c r="I940" s="3" t="str">
        <f>_xlfn.XLOOKUP(D940, products!$A$1:$A$49, products!$B$1:$B$49, , 0)</f>
        <v>Exc</v>
      </c>
      <c r="J940" s="3" t="str">
        <f>_xlfn.XLOOKUP(D940, products!$A$1:$A$49, products!$C$1:$C$49,,0)</f>
        <v>L</v>
      </c>
      <c r="K940" s="6">
        <f>_xlfn.XLOOKUP(D940, products!$A$1:$A$49, products!$D$1:$D$49,,0)</f>
        <v>1</v>
      </c>
      <c r="L940" s="7">
        <f>_xlfn.XLOOKUP(D940, products!$A$1:$A$49, products!$E$1:$E$49,,0)</f>
        <v>14.85</v>
      </c>
      <c r="M940" s="7">
        <f t="shared" si="42"/>
        <v>74.25</v>
      </c>
      <c r="N940" s="3" t="str">
        <f t="shared" si="43"/>
        <v>Excelsa</v>
      </c>
      <c r="O940" s="3" t="str">
        <f t="shared" si="44"/>
        <v>Lite</v>
      </c>
    </row>
    <row r="941" spans="1:15" x14ac:dyDescent="0.3">
      <c r="A941" s="2" t="s">
        <v>5797</v>
      </c>
      <c r="B941" s="5">
        <v>44229</v>
      </c>
      <c r="C941" s="2" t="s">
        <v>5798</v>
      </c>
      <c r="D941" s="3" t="s">
        <v>6145</v>
      </c>
      <c r="E941" s="2">
        <v>6</v>
      </c>
      <c r="F941" s="2" t="str">
        <f>_xlfn.XLOOKUP(C941, 'customers'!$A$1:$A$1001, 'customers'!$B$1:$B$1001, ,0)</f>
        <v>Willy Pummery</v>
      </c>
      <c r="G941" s="2" t="str">
        <f>IF(_xlfn.XLOOKUP(C941, 'customers'!$A$1:$A$1001, 'customers'!$C$1:$C$1001, , 0)=0, "", _xlfn.XLOOKUP(C941, 'customers'!$A$1:$A$1001, 'customers'!$C$1:$C$1001, , 0))</f>
        <v>wpummeryq3@topsy.com</v>
      </c>
      <c r="H941" s="2">
        <f>_xlfn.XLOOKUP(C941, 'customers'!$A$1:$A$1001, 'customers'!G940:G1940,,0)</f>
        <v>0</v>
      </c>
      <c r="I941" s="3" t="str">
        <f>_xlfn.XLOOKUP(D941, products!$A$1:$A$49, products!$B$1:$B$49, , 0)</f>
        <v>Lib</v>
      </c>
      <c r="J941" s="3" t="str">
        <f>_xlfn.XLOOKUP(D941, products!$A$1:$A$49, products!$C$1:$C$49,,0)</f>
        <v>L</v>
      </c>
      <c r="K941" s="6">
        <f>_xlfn.XLOOKUP(D941, products!$A$1:$A$49, products!$D$1:$D$49,,0)</f>
        <v>0.2</v>
      </c>
      <c r="L941" s="7">
        <f>_xlfn.XLOOKUP(D941, products!$A$1:$A$49, products!$E$1:$E$49,,0)</f>
        <v>4.7549999999999999</v>
      </c>
      <c r="M941" s="7">
        <f t="shared" si="42"/>
        <v>28.53</v>
      </c>
      <c r="N941" s="3" t="str">
        <f t="shared" si="43"/>
        <v>Liberica</v>
      </c>
      <c r="O941" s="3" t="str">
        <f t="shared" si="44"/>
        <v>Lite</v>
      </c>
    </row>
    <row r="942" spans="1:15" x14ac:dyDescent="0.3">
      <c r="A942" s="2" t="s">
        <v>5803</v>
      </c>
      <c r="B942" s="5">
        <v>44332</v>
      </c>
      <c r="C942" s="2" t="s">
        <v>5804</v>
      </c>
      <c r="D942" s="3" t="s">
        <v>6173</v>
      </c>
      <c r="E942" s="2">
        <v>2</v>
      </c>
      <c r="F942" s="2" t="str">
        <f>_xlfn.XLOOKUP(C942, 'customers'!$A$1:$A$1001, 'customers'!$B$1:$B$1001, ,0)</f>
        <v>Geoffrey Siuda</v>
      </c>
      <c r="G942" s="2" t="str">
        <f>IF(_xlfn.XLOOKUP(C942, 'customers'!$A$1:$A$1001, 'customers'!$C$1:$C$1001, , 0)=0, "", _xlfn.XLOOKUP(C942, 'customers'!$A$1:$A$1001, 'customers'!$C$1:$C$1001, , 0))</f>
        <v>gsiudaq4@nytimes.com</v>
      </c>
      <c r="H942" s="2">
        <f>_xlfn.XLOOKUP(C942, 'customers'!$A$1:$A$1001, 'customers'!G941:G1941,,0)</f>
        <v>0</v>
      </c>
      <c r="I942" s="3" t="str">
        <f>_xlfn.XLOOKUP(D942, products!$A$1:$A$49, products!$B$1:$B$49, , 0)</f>
        <v>Rob</v>
      </c>
      <c r="J942" s="3" t="str">
        <f>_xlfn.XLOOKUP(D942, products!$A$1:$A$49, products!$C$1:$C$49,,0)</f>
        <v>L</v>
      </c>
      <c r="K942" s="6">
        <f>_xlfn.XLOOKUP(D942, products!$A$1:$A$49, products!$D$1:$D$49,,0)</f>
        <v>0.5</v>
      </c>
      <c r="L942" s="7">
        <f>_xlfn.XLOOKUP(D942, products!$A$1:$A$49, products!$E$1:$E$49,,0)</f>
        <v>7.169999999999999</v>
      </c>
      <c r="M942" s="7">
        <f t="shared" si="42"/>
        <v>14.339999999999998</v>
      </c>
      <c r="N942" s="3" t="str">
        <f t="shared" si="43"/>
        <v>Robusta</v>
      </c>
      <c r="O942" s="3" t="str">
        <f t="shared" si="44"/>
        <v>Lite</v>
      </c>
    </row>
    <row r="943" spans="1:15" x14ac:dyDescent="0.3">
      <c r="A943" s="2" t="s">
        <v>5809</v>
      </c>
      <c r="B943" s="5">
        <v>44674</v>
      </c>
      <c r="C943" s="2" t="s">
        <v>5810</v>
      </c>
      <c r="D943" s="3" t="s">
        <v>6180</v>
      </c>
      <c r="E943" s="2">
        <v>2</v>
      </c>
      <c r="F943" s="2" t="str">
        <f>_xlfn.XLOOKUP(C943, 'customers'!$A$1:$A$1001, 'customers'!$B$1:$B$1001, ,0)</f>
        <v>Henderson Crowne</v>
      </c>
      <c r="G943" s="2" t="str">
        <f>IF(_xlfn.XLOOKUP(C943, 'customers'!$A$1:$A$1001, 'customers'!$C$1:$C$1001, , 0)=0, "", _xlfn.XLOOKUP(C943, 'customers'!$A$1:$A$1001, 'customers'!$C$1:$C$1001, , 0))</f>
        <v>hcrowneq5@wufoo.com</v>
      </c>
      <c r="H943" s="2">
        <f>_xlfn.XLOOKUP(C943, 'customers'!$A$1:$A$1001, 'customers'!G942:G1942,,0)</f>
        <v>0</v>
      </c>
      <c r="I943" s="3" t="str">
        <f>_xlfn.XLOOKUP(D943, products!$A$1:$A$49, products!$B$1:$B$49, , 0)</f>
        <v>Ara</v>
      </c>
      <c r="J943" s="3" t="str">
        <f>_xlfn.XLOOKUP(D943, products!$A$1:$A$49, products!$C$1:$C$49,,0)</f>
        <v>L</v>
      </c>
      <c r="K943" s="6">
        <f>_xlfn.XLOOKUP(D943, products!$A$1:$A$49, products!$D$1:$D$49,,0)</f>
        <v>0.5</v>
      </c>
      <c r="L943" s="7">
        <f>_xlfn.XLOOKUP(D943, products!$A$1:$A$49, products!$E$1:$E$49,,0)</f>
        <v>7.77</v>
      </c>
      <c r="M943" s="7">
        <f t="shared" si="42"/>
        <v>15.54</v>
      </c>
      <c r="N943" s="3" t="str">
        <f t="shared" si="43"/>
        <v>Arabica</v>
      </c>
      <c r="O943" s="3" t="str">
        <f t="shared" si="44"/>
        <v>Lite</v>
      </c>
    </row>
    <row r="944" spans="1:15" x14ac:dyDescent="0.3">
      <c r="A944" s="2" t="s">
        <v>5816</v>
      </c>
      <c r="B944" s="5">
        <v>44464</v>
      </c>
      <c r="C944" s="2" t="s">
        <v>5817</v>
      </c>
      <c r="D944" s="3" t="s">
        <v>6179</v>
      </c>
      <c r="E944" s="2">
        <v>3</v>
      </c>
      <c r="F944" s="2" t="str">
        <f>_xlfn.XLOOKUP(C944, 'customers'!$A$1:$A$1001, 'customers'!$B$1:$B$1001, ,0)</f>
        <v>Vernor Pawsey</v>
      </c>
      <c r="G944" s="2" t="str">
        <f>IF(_xlfn.XLOOKUP(C944, 'customers'!$A$1:$A$1001, 'customers'!$C$1:$C$1001, , 0)=0, "", _xlfn.XLOOKUP(C944, 'customers'!$A$1:$A$1001, 'customers'!$C$1:$C$1001, , 0))</f>
        <v>vpawseyq6@tiny.cc</v>
      </c>
      <c r="H944" s="2">
        <f>_xlfn.XLOOKUP(C944, 'customers'!$A$1:$A$1001, 'customers'!G943:G1943,,0)</f>
        <v>0</v>
      </c>
      <c r="I944" s="3" t="str">
        <f>_xlfn.XLOOKUP(D944, products!$A$1:$A$49, products!$B$1:$B$49, , 0)</f>
        <v>Rob</v>
      </c>
      <c r="J944" s="3" t="str">
        <f>_xlfn.XLOOKUP(D944, products!$A$1:$A$49, products!$C$1:$C$49,,0)</f>
        <v>L</v>
      </c>
      <c r="K944" s="6">
        <f>_xlfn.XLOOKUP(D944, products!$A$1:$A$49, products!$D$1:$D$49,,0)</f>
        <v>1</v>
      </c>
      <c r="L944" s="7">
        <f>_xlfn.XLOOKUP(D944, products!$A$1:$A$49, products!$E$1:$E$49,,0)</f>
        <v>11.95</v>
      </c>
      <c r="M944" s="7">
        <f t="shared" si="42"/>
        <v>35.849999999999994</v>
      </c>
      <c r="N944" s="3" t="str">
        <f t="shared" si="43"/>
        <v>Robusta</v>
      </c>
      <c r="O944" s="3" t="str">
        <f t="shared" si="44"/>
        <v>Lite</v>
      </c>
    </row>
    <row r="945" spans="1:15" x14ac:dyDescent="0.3">
      <c r="A945" s="2" t="s">
        <v>5822</v>
      </c>
      <c r="B945" s="5">
        <v>44719</v>
      </c>
      <c r="C945" s="2" t="s">
        <v>5823</v>
      </c>
      <c r="D945" s="3" t="s">
        <v>6180</v>
      </c>
      <c r="E945" s="2">
        <v>6</v>
      </c>
      <c r="F945" s="2" t="str">
        <f>_xlfn.XLOOKUP(C945, 'customers'!$A$1:$A$1001, 'customers'!$B$1:$B$1001, ,0)</f>
        <v>Augustin Waterhouse</v>
      </c>
      <c r="G945" s="2" t="str">
        <f>IF(_xlfn.XLOOKUP(C945, 'customers'!$A$1:$A$1001, 'customers'!$C$1:$C$1001, , 0)=0, "", _xlfn.XLOOKUP(C945, 'customers'!$A$1:$A$1001, 'customers'!$C$1:$C$1001, , 0))</f>
        <v>awaterhouseq7@istockphoto.com</v>
      </c>
      <c r="H945" s="2">
        <f>_xlfn.XLOOKUP(C945, 'customers'!$A$1:$A$1001, 'customers'!G944:G1944,,0)</f>
        <v>0</v>
      </c>
      <c r="I945" s="3" t="str">
        <f>_xlfn.XLOOKUP(D945, products!$A$1:$A$49, products!$B$1:$B$49, , 0)</f>
        <v>Ara</v>
      </c>
      <c r="J945" s="3" t="str">
        <f>_xlfn.XLOOKUP(D945, products!$A$1:$A$49, products!$C$1:$C$49,,0)</f>
        <v>L</v>
      </c>
      <c r="K945" s="6">
        <f>_xlfn.XLOOKUP(D945, products!$A$1:$A$49, products!$D$1:$D$49,,0)</f>
        <v>0.5</v>
      </c>
      <c r="L945" s="7">
        <f>_xlfn.XLOOKUP(D945, products!$A$1:$A$49, products!$E$1:$E$49,,0)</f>
        <v>7.77</v>
      </c>
      <c r="M945" s="7">
        <f t="shared" si="42"/>
        <v>46.62</v>
      </c>
      <c r="N945" s="3" t="str">
        <f t="shared" si="43"/>
        <v>Arabica</v>
      </c>
      <c r="O945" s="3" t="str">
        <f t="shared" si="44"/>
        <v>Lite</v>
      </c>
    </row>
    <row r="946" spans="1:15" x14ac:dyDescent="0.3">
      <c r="A946" s="2" t="s">
        <v>5828</v>
      </c>
      <c r="B946" s="5">
        <v>44054</v>
      </c>
      <c r="C946" s="2" t="s">
        <v>5829</v>
      </c>
      <c r="D946" s="3" t="s">
        <v>6173</v>
      </c>
      <c r="E946" s="2">
        <v>5</v>
      </c>
      <c r="F946" s="2" t="str">
        <f>_xlfn.XLOOKUP(C946, 'customers'!$A$1:$A$1001, 'customers'!$B$1:$B$1001, ,0)</f>
        <v>Fanchon Haughian</v>
      </c>
      <c r="G946" s="2" t="str">
        <f>IF(_xlfn.XLOOKUP(C946, 'customers'!$A$1:$A$1001, 'customers'!$C$1:$C$1001, , 0)=0, "", _xlfn.XLOOKUP(C946, 'customers'!$A$1:$A$1001, 'customers'!$C$1:$C$1001, , 0))</f>
        <v>fhaughianq8@1688.com</v>
      </c>
      <c r="H946" s="2">
        <f>_xlfn.XLOOKUP(C946, 'customers'!$A$1:$A$1001, 'customers'!G945:G1945,,0)</f>
        <v>0</v>
      </c>
      <c r="I946" s="3" t="str">
        <f>_xlfn.XLOOKUP(D946, products!$A$1:$A$49, products!$B$1:$B$49, , 0)</f>
        <v>Rob</v>
      </c>
      <c r="J946" s="3" t="str">
        <f>_xlfn.XLOOKUP(D946, products!$A$1:$A$49, products!$C$1:$C$49,,0)</f>
        <v>L</v>
      </c>
      <c r="K946" s="6">
        <f>_xlfn.XLOOKUP(D946, products!$A$1:$A$49, products!$D$1:$D$49,,0)</f>
        <v>0.5</v>
      </c>
      <c r="L946" s="7">
        <f>_xlfn.XLOOKUP(D946, products!$A$1:$A$49, products!$E$1:$E$49,,0)</f>
        <v>7.169999999999999</v>
      </c>
      <c r="M946" s="7">
        <f t="shared" si="42"/>
        <v>35.849999999999994</v>
      </c>
      <c r="N946" s="3" t="str">
        <f t="shared" si="43"/>
        <v>Robusta</v>
      </c>
      <c r="O946" s="3" t="str">
        <f t="shared" si="44"/>
        <v>Lite</v>
      </c>
    </row>
    <row r="947" spans="1:15" x14ac:dyDescent="0.3">
      <c r="A947" s="2" t="s">
        <v>5834</v>
      </c>
      <c r="B947" s="5">
        <v>43524</v>
      </c>
      <c r="C947" s="2" t="s">
        <v>5835</v>
      </c>
      <c r="D947" s="3" t="s">
        <v>6165</v>
      </c>
      <c r="E947" s="2">
        <v>4</v>
      </c>
      <c r="F947" s="2" t="str">
        <f>_xlfn.XLOOKUP(C947, 'customers'!$A$1:$A$1001, 'customers'!$B$1:$B$1001, ,0)</f>
        <v>Jaimie Hatz</v>
      </c>
      <c r="G947" s="2" t="str">
        <f>IF(_xlfn.XLOOKUP(C947, 'customers'!$A$1:$A$1001, 'customers'!$C$1:$C$1001, , 0)=0, "", _xlfn.XLOOKUP(C947, 'customers'!$A$1:$A$1001, 'customers'!$C$1:$C$1001, , 0))</f>
        <v/>
      </c>
      <c r="H947" s="2">
        <f>_xlfn.XLOOKUP(C947, 'customers'!$A$1:$A$1001, 'customers'!G946:G1946,,0)</f>
        <v>0</v>
      </c>
      <c r="I947" s="3" t="str">
        <f>_xlfn.XLOOKUP(D947, products!$A$1:$A$49, products!$B$1:$B$49, , 0)</f>
        <v>Lib</v>
      </c>
      <c r="J947" s="3" t="str">
        <f>_xlfn.XLOOKUP(D947, products!$A$1:$A$49, products!$C$1:$C$49,,0)</f>
        <v>D</v>
      </c>
      <c r="K947" s="6">
        <f>_xlfn.XLOOKUP(D947, products!$A$1:$A$49, products!$D$1:$D$49,,0)</f>
        <v>2.5</v>
      </c>
      <c r="L947" s="7">
        <f>_xlfn.XLOOKUP(D947, products!$A$1:$A$49, products!$E$1:$E$49,,0)</f>
        <v>29.784999999999997</v>
      </c>
      <c r="M947" s="7">
        <f t="shared" si="42"/>
        <v>119.13999999999999</v>
      </c>
      <c r="N947" s="3" t="str">
        <f t="shared" si="43"/>
        <v>Liberica</v>
      </c>
      <c r="O947" s="3" t="str">
        <f t="shared" si="44"/>
        <v>Dark</v>
      </c>
    </row>
    <row r="948" spans="1:15" x14ac:dyDescent="0.3">
      <c r="A948" s="2" t="s">
        <v>5839</v>
      </c>
      <c r="B948" s="5">
        <v>43719</v>
      </c>
      <c r="C948" s="2" t="s">
        <v>5840</v>
      </c>
      <c r="D948" s="3" t="s">
        <v>6169</v>
      </c>
      <c r="E948" s="2">
        <v>3</v>
      </c>
      <c r="F948" s="2" t="str">
        <f>_xlfn.XLOOKUP(C948, 'customers'!$A$1:$A$1001, 'customers'!$B$1:$B$1001, ,0)</f>
        <v>Edeline Edney</v>
      </c>
      <c r="G948" s="2" t="str">
        <f>IF(_xlfn.XLOOKUP(C948, 'customers'!$A$1:$A$1001, 'customers'!$C$1:$C$1001, , 0)=0, "", _xlfn.XLOOKUP(C948, 'customers'!$A$1:$A$1001, 'customers'!$C$1:$C$1001, , 0))</f>
        <v/>
      </c>
      <c r="H948" s="2">
        <f>_xlfn.XLOOKUP(C948, 'customers'!$A$1:$A$1001, 'customers'!G947:G1947,,0)</f>
        <v>0</v>
      </c>
      <c r="I948" s="3" t="str">
        <f>_xlfn.XLOOKUP(D948, products!$A$1:$A$49, products!$B$1:$B$49, , 0)</f>
        <v>Lib</v>
      </c>
      <c r="J948" s="3" t="str">
        <f>_xlfn.XLOOKUP(D948, products!$A$1:$A$49, products!$C$1:$C$49,,0)</f>
        <v>D</v>
      </c>
      <c r="K948" s="6">
        <f>_xlfn.XLOOKUP(D948, products!$A$1:$A$49, products!$D$1:$D$49,,0)</f>
        <v>0.5</v>
      </c>
      <c r="L948" s="7">
        <f>_xlfn.XLOOKUP(D948, products!$A$1:$A$49, products!$E$1:$E$49,,0)</f>
        <v>7.77</v>
      </c>
      <c r="M948" s="7">
        <f t="shared" si="42"/>
        <v>23.31</v>
      </c>
      <c r="N948" s="3" t="str">
        <f t="shared" si="43"/>
        <v>Liberica</v>
      </c>
      <c r="O948" s="3" t="str">
        <f t="shared" si="44"/>
        <v>Dark</v>
      </c>
    </row>
    <row r="949" spans="1:15" x14ac:dyDescent="0.3">
      <c r="A949" s="2" t="s">
        <v>5844</v>
      </c>
      <c r="B949" s="5">
        <v>44294</v>
      </c>
      <c r="C949" s="2" t="s">
        <v>5845</v>
      </c>
      <c r="D949" s="3" t="s">
        <v>6155</v>
      </c>
      <c r="E949" s="2">
        <v>1</v>
      </c>
      <c r="F949" s="2" t="str">
        <f>_xlfn.XLOOKUP(C949, 'customers'!$A$1:$A$1001, 'customers'!$B$1:$B$1001, ,0)</f>
        <v>Rickie Faltin</v>
      </c>
      <c r="G949" s="2" t="str">
        <f>IF(_xlfn.XLOOKUP(C949, 'customers'!$A$1:$A$1001, 'customers'!$C$1:$C$1001, , 0)=0, "", _xlfn.XLOOKUP(C949, 'customers'!$A$1:$A$1001, 'customers'!$C$1:$C$1001, , 0))</f>
        <v>rfaltinqb@topsy.com</v>
      </c>
      <c r="H949" s="2">
        <f>_xlfn.XLOOKUP(C949, 'customers'!$A$1:$A$1001, 'customers'!G948:G1948,,0)</f>
        <v>0</v>
      </c>
      <c r="I949" s="3" t="str">
        <f>_xlfn.XLOOKUP(D949, products!$A$1:$A$49, products!$B$1:$B$49, , 0)</f>
        <v>Ara</v>
      </c>
      <c r="J949" s="3" t="str">
        <f>_xlfn.XLOOKUP(D949, products!$A$1:$A$49, products!$C$1:$C$49,,0)</f>
        <v>M</v>
      </c>
      <c r="K949" s="6">
        <f>_xlfn.XLOOKUP(D949, products!$A$1:$A$49, products!$D$1:$D$49,,0)</f>
        <v>1</v>
      </c>
      <c r="L949" s="7">
        <f>_xlfn.XLOOKUP(D949, products!$A$1:$A$49, products!$E$1:$E$49,,0)</f>
        <v>11.25</v>
      </c>
      <c r="M949" s="7">
        <f t="shared" si="42"/>
        <v>11.25</v>
      </c>
      <c r="N949" s="3" t="str">
        <f t="shared" si="43"/>
        <v>Arabica</v>
      </c>
      <c r="O949" s="3" t="str">
        <f t="shared" si="44"/>
        <v>Medium</v>
      </c>
    </row>
    <row r="950" spans="1:15" x14ac:dyDescent="0.3">
      <c r="A950" s="2" t="s">
        <v>5849</v>
      </c>
      <c r="B950" s="5">
        <v>44445</v>
      </c>
      <c r="C950" s="2" t="s">
        <v>5850</v>
      </c>
      <c r="D950" s="3" t="s">
        <v>6185</v>
      </c>
      <c r="E950" s="2">
        <v>3</v>
      </c>
      <c r="F950" s="2" t="str">
        <f>_xlfn.XLOOKUP(C950, 'customers'!$A$1:$A$1001, 'customers'!$B$1:$B$1001, ,0)</f>
        <v>Gnni Cheeke</v>
      </c>
      <c r="G950" s="2" t="str">
        <f>IF(_xlfn.XLOOKUP(C950, 'customers'!$A$1:$A$1001, 'customers'!$C$1:$C$1001, , 0)=0, "", _xlfn.XLOOKUP(C950, 'customers'!$A$1:$A$1001, 'customers'!$C$1:$C$1001, , 0))</f>
        <v>gcheekeqc@sitemeter.com</v>
      </c>
      <c r="H950" s="2">
        <f>_xlfn.XLOOKUP(C950, 'customers'!$A$1:$A$1001, 'customers'!G949:G1949,,0)</f>
        <v>0</v>
      </c>
      <c r="I950" s="3" t="str">
        <f>_xlfn.XLOOKUP(D950, products!$A$1:$A$49, products!$B$1:$B$49, , 0)</f>
        <v>Exc</v>
      </c>
      <c r="J950" s="3" t="str">
        <f>_xlfn.XLOOKUP(D950, products!$A$1:$A$49, products!$C$1:$C$49,,0)</f>
        <v>D</v>
      </c>
      <c r="K950" s="6">
        <f>_xlfn.XLOOKUP(D950, products!$A$1:$A$49, products!$D$1:$D$49,,0)</f>
        <v>2.5</v>
      </c>
      <c r="L950" s="7">
        <f>_xlfn.XLOOKUP(D950, products!$A$1:$A$49, products!$E$1:$E$49,,0)</f>
        <v>27.945</v>
      </c>
      <c r="M950" s="7">
        <f t="shared" si="42"/>
        <v>83.835000000000008</v>
      </c>
      <c r="N950" s="3" t="str">
        <f t="shared" si="43"/>
        <v>Excelsa</v>
      </c>
      <c r="O950" s="3" t="str">
        <f t="shared" si="44"/>
        <v>Dark</v>
      </c>
    </row>
    <row r="951" spans="1:15" x14ac:dyDescent="0.3">
      <c r="A951" s="2" t="s">
        <v>5855</v>
      </c>
      <c r="B951" s="5">
        <v>44449</v>
      </c>
      <c r="C951" s="2" t="s">
        <v>5856</v>
      </c>
      <c r="D951" s="3" t="s">
        <v>6142</v>
      </c>
      <c r="E951" s="2">
        <v>4</v>
      </c>
      <c r="F951" s="2" t="str">
        <f>_xlfn.XLOOKUP(C951, 'customers'!$A$1:$A$1001, 'customers'!$B$1:$B$1001, ,0)</f>
        <v>Gwenni Ratt</v>
      </c>
      <c r="G951" s="2" t="str">
        <f>IF(_xlfn.XLOOKUP(C951, 'customers'!$A$1:$A$1001, 'customers'!$C$1:$C$1001, , 0)=0, "", _xlfn.XLOOKUP(C951, 'customers'!$A$1:$A$1001, 'customers'!$C$1:$C$1001, , 0))</f>
        <v>grattqd@phpbb.com</v>
      </c>
      <c r="H951" s="2">
        <f>_xlfn.XLOOKUP(C951, 'customers'!$A$1:$A$1001, 'customers'!G950:G1950,,0)</f>
        <v>0</v>
      </c>
      <c r="I951" s="3" t="str">
        <f>_xlfn.XLOOKUP(D951, products!$A$1:$A$49, products!$B$1:$B$49, , 0)</f>
        <v>Rob</v>
      </c>
      <c r="J951" s="3" t="str">
        <f>_xlfn.XLOOKUP(D951, products!$A$1:$A$49, products!$C$1:$C$49,,0)</f>
        <v>L</v>
      </c>
      <c r="K951" s="6">
        <f>_xlfn.XLOOKUP(D951, products!$A$1:$A$49, products!$D$1:$D$49,,0)</f>
        <v>2.5</v>
      </c>
      <c r="L951" s="7">
        <f>_xlfn.XLOOKUP(D951, products!$A$1:$A$49, products!$E$1:$E$49,,0)</f>
        <v>27.484999999999996</v>
      </c>
      <c r="M951" s="7">
        <f t="shared" si="42"/>
        <v>109.93999999999998</v>
      </c>
      <c r="N951" s="3" t="str">
        <f t="shared" si="43"/>
        <v>Robusta</v>
      </c>
      <c r="O951" s="3" t="str">
        <f t="shared" si="44"/>
        <v>Lite</v>
      </c>
    </row>
    <row r="952" spans="1:15" x14ac:dyDescent="0.3">
      <c r="A952" s="2" t="s">
        <v>5861</v>
      </c>
      <c r="B952" s="5">
        <v>44703</v>
      </c>
      <c r="C952" s="2" t="s">
        <v>5862</v>
      </c>
      <c r="D952" s="3" t="s">
        <v>6178</v>
      </c>
      <c r="E952" s="2">
        <v>4</v>
      </c>
      <c r="F952" s="2" t="str">
        <f>_xlfn.XLOOKUP(C952, 'customers'!$A$1:$A$1001, 'customers'!$B$1:$B$1001, ,0)</f>
        <v>Johnath Fairebrother</v>
      </c>
      <c r="G952" s="2" t="str">
        <f>IF(_xlfn.XLOOKUP(C952, 'customers'!$A$1:$A$1001, 'customers'!$C$1:$C$1001, , 0)=0, "", _xlfn.XLOOKUP(C952, 'customers'!$A$1:$A$1001, 'customers'!$C$1:$C$1001, , 0))</f>
        <v/>
      </c>
      <c r="H952" s="2">
        <f>_xlfn.XLOOKUP(C952, 'customers'!$A$1:$A$1001, 'customers'!G951:G1951,,0)</f>
        <v>0</v>
      </c>
      <c r="I952" s="3" t="str">
        <f>_xlfn.XLOOKUP(D952, products!$A$1:$A$49, products!$B$1:$B$49, , 0)</f>
        <v>Rob</v>
      </c>
      <c r="J952" s="3" t="str">
        <f>_xlfn.XLOOKUP(D952, products!$A$1:$A$49, products!$C$1:$C$49,,0)</f>
        <v>L</v>
      </c>
      <c r="K952" s="6">
        <f>_xlfn.XLOOKUP(D952, products!$A$1:$A$49, products!$D$1:$D$49,,0)</f>
        <v>0.2</v>
      </c>
      <c r="L952" s="7">
        <f>_xlfn.XLOOKUP(D952, products!$A$1:$A$49, products!$E$1:$E$49,,0)</f>
        <v>3.5849999999999995</v>
      </c>
      <c r="M952" s="7">
        <f t="shared" si="42"/>
        <v>14.339999999999998</v>
      </c>
      <c r="N952" s="3" t="str">
        <f t="shared" si="43"/>
        <v>Robusta</v>
      </c>
      <c r="O952" s="3" t="str">
        <f t="shared" si="44"/>
        <v>Lite</v>
      </c>
    </row>
    <row r="953" spans="1:15" x14ac:dyDescent="0.3">
      <c r="A953" s="2" t="s">
        <v>5866</v>
      </c>
      <c r="B953" s="5">
        <v>44092</v>
      </c>
      <c r="C953" s="2" t="s">
        <v>5867</v>
      </c>
      <c r="D953" s="3" t="s">
        <v>6178</v>
      </c>
      <c r="E953" s="2">
        <v>6</v>
      </c>
      <c r="F953" s="2" t="str">
        <f>_xlfn.XLOOKUP(C953, 'customers'!$A$1:$A$1001, 'customers'!$B$1:$B$1001, ,0)</f>
        <v>Ingamar Eberlein</v>
      </c>
      <c r="G953" s="2" t="str">
        <f>IF(_xlfn.XLOOKUP(C953, 'customers'!$A$1:$A$1001, 'customers'!$C$1:$C$1001, , 0)=0, "", _xlfn.XLOOKUP(C953, 'customers'!$A$1:$A$1001, 'customers'!$C$1:$C$1001, , 0))</f>
        <v>ieberleinqf@hc360.com</v>
      </c>
      <c r="H953" s="2">
        <f>_xlfn.XLOOKUP(C953, 'customers'!$A$1:$A$1001, 'customers'!G952:G1952,,0)</f>
        <v>0</v>
      </c>
      <c r="I953" s="3" t="str">
        <f>_xlfn.XLOOKUP(D953, products!$A$1:$A$49, products!$B$1:$B$49, , 0)</f>
        <v>Rob</v>
      </c>
      <c r="J953" s="3" t="str">
        <f>_xlfn.XLOOKUP(D953, products!$A$1:$A$49, products!$C$1:$C$49,,0)</f>
        <v>L</v>
      </c>
      <c r="K953" s="6">
        <f>_xlfn.XLOOKUP(D953, products!$A$1:$A$49, products!$D$1:$D$49,,0)</f>
        <v>0.2</v>
      </c>
      <c r="L953" s="7">
        <f>_xlfn.XLOOKUP(D953, products!$A$1:$A$49, products!$E$1:$E$49,,0)</f>
        <v>3.5849999999999995</v>
      </c>
      <c r="M953" s="7">
        <f t="shared" si="42"/>
        <v>21.509999999999998</v>
      </c>
      <c r="N953" s="3" t="str">
        <f t="shared" si="43"/>
        <v>Robusta</v>
      </c>
      <c r="O953" s="3" t="str">
        <f t="shared" si="44"/>
        <v>Lite</v>
      </c>
    </row>
    <row r="954" spans="1:15" x14ac:dyDescent="0.3">
      <c r="A954" s="2" t="s">
        <v>5872</v>
      </c>
      <c r="B954" s="5">
        <v>44439</v>
      </c>
      <c r="C954" s="2" t="s">
        <v>5873</v>
      </c>
      <c r="D954" s="3" t="s">
        <v>6155</v>
      </c>
      <c r="E954" s="2">
        <v>2</v>
      </c>
      <c r="F954" s="2" t="str">
        <f>_xlfn.XLOOKUP(C954, 'customers'!$A$1:$A$1001, 'customers'!$B$1:$B$1001, ,0)</f>
        <v>Jilly Dreng</v>
      </c>
      <c r="G954" s="2" t="str">
        <f>IF(_xlfn.XLOOKUP(C954, 'customers'!$A$1:$A$1001, 'customers'!$C$1:$C$1001, , 0)=0, "", _xlfn.XLOOKUP(C954, 'customers'!$A$1:$A$1001, 'customers'!$C$1:$C$1001, , 0))</f>
        <v>jdrengqg@uiuc.edu</v>
      </c>
      <c r="H954" s="2">
        <f>_xlfn.XLOOKUP(C954, 'customers'!$A$1:$A$1001, 'customers'!G953:G1953,,0)</f>
        <v>0</v>
      </c>
      <c r="I954" s="3" t="str">
        <f>_xlfn.XLOOKUP(D954, products!$A$1:$A$49, products!$B$1:$B$49, , 0)</f>
        <v>Ara</v>
      </c>
      <c r="J954" s="3" t="str">
        <f>_xlfn.XLOOKUP(D954, products!$A$1:$A$49, products!$C$1:$C$49,,0)</f>
        <v>M</v>
      </c>
      <c r="K954" s="6">
        <f>_xlfn.XLOOKUP(D954, products!$A$1:$A$49, products!$D$1:$D$49,,0)</f>
        <v>1</v>
      </c>
      <c r="L954" s="7">
        <f>_xlfn.XLOOKUP(D954, products!$A$1:$A$49, products!$E$1:$E$49,,0)</f>
        <v>11.25</v>
      </c>
      <c r="M954" s="7">
        <f t="shared" si="42"/>
        <v>22.5</v>
      </c>
      <c r="N954" s="3" t="str">
        <f t="shared" si="43"/>
        <v>Arabica</v>
      </c>
      <c r="O954" s="3" t="str">
        <f t="shared" si="44"/>
        <v>Medium</v>
      </c>
    </row>
    <row r="955" spans="1:15" x14ac:dyDescent="0.3">
      <c r="A955" s="2" t="s">
        <v>5878</v>
      </c>
      <c r="B955" s="5">
        <v>44582</v>
      </c>
      <c r="C955" s="2" t="s">
        <v>5764</v>
      </c>
      <c r="D955" s="3" t="s">
        <v>6167</v>
      </c>
      <c r="E955" s="2">
        <v>1</v>
      </c>
      <c r="F955" s="2" t="str">
        <f>_xlfn.XLOOKUP(C955, 'customers'!$A$1:$A$1001, 'customers'!$B$1:$B$1001, ,0)</f>
        <v>Brenn Dundredge</v>
      </c>
      <c r="G955" s="2" t="str">
        <f>IF(_xlfn.XLOOKUP(C955, 'customers'!$A$1:$A$1001, 'customers'!$C$1:$C$1001, , 0)=0, "", _xlfn.XLOOKUP(C955, 'customers'!$A$1:$A$1001, 'customers'!$C$1:$C$1001, , 0))</f>
        <v/>
      </c>
      <c r="H955" s="2">
        <f>_xlfn.XLOOKUP(C955, 'customers'!$A$1:$A$1001, 'customers'!G954:G1954,,0)</f>
        <v>0</v>
      </c>
      <c r="I955" s="3" t="str">
        <f>_xlfn.XLOOKUP(D955, products!$A$1:$A$49, products!$B$1:$B$49, , 0)</f>
        <v>Ara</v>
      </c>
      <c r="J955" s="3" t="str">
        <f>_xlfn.XLOOKUP(D955, products!$A$1:$A$49, products!$C$1:$C$49,,0)</f>
        <v>L</v>
      </c>
      <c r="K955" s="6">
        <f>_xlfn.XLOOKUP(D955, products!$A$1:$A$49, products!$D$1:$D$49,,0)</f>
        <v>0.2</v>
      </c>
      <c r="L955" s="7">
        <f>_xlfn.XLOOKUP(D955, products!$A$1:$A$49, products!$E$1:$E$49,,0)</f>
        <v>3.8849999999999998</v>
      </c>
      <c r="M955" s="7">
        <f t="shared" si="42"/>
        <v>3.8849999999999998</v>
      </c>
      <c r="N955" s="3" t="str">
        <f t="shared" si="43"/>
        <v>Arabica</v>
      </c>
      <c r="O955" s="3" t="str">
        <f t="shared" si="44"/>
        <v>Lite</v>
      </c>
    </row>
    <row r="956" spans="1:15" x14ac:dyDescent="0.3">
      <c r="A956" s="2" t="s">
        <v>5884</v>
      </c>
      <c r="B956" s="5">
        <v>44722</v>
      </c>
      <c r="C956" s="2" t="s">
        <v>5764</v>
      </c>
      <c r="D956" s="3" t="s">
        <v>6185</v>
      </c>
      <c r="E956" s="2">
        <v>1</v>
      </c>
      <c r="F956" s="2" t="str">
        <f>_xlfn.XLOOKUP(C956, 'customers'!$A$1:$A$1001, 'customers'!$B$1:$B$1001, ,0)</f>
        <v>Brenn Dundredge</v>
      </c>
      <c r="G956" s="2" t="str">
        <f>IF(_xlfn.XLOOKUP(C956, 'customers'!$A$1:$A$1001, 'customers'!$C$1:$C$1001, , 0)=0, "", _xlfn.XLOOKUP(C956, 'customers'!$A$1:$A$1001, 'customers'!$C$1:$C$1001, , 0))</f>
        <v/>
      </c>
      <c r="H956" s="2">
        <f>_xlfn.XLOOKUP(C956, 'customers'!$A$1:$A$1001, 'customers'!G955:G1955,,0)</f>
        <v>0</v>
      </c>
      <c r="I956" s="3" t="str">
        <f>_xlfn.XLOOKUP(D956, products!$A$1:$A$49, products!$B$1:$B$49, , 0)</f>
        <v>Exc</v>
      </c>
      <c r="J956" s="3" t="str">
        <f>_xlfn.XLOOKUP(D956, products!$A$1:$A$49, products!$C$1:$C$49,,0)</f>
        <v>D</v>
      </c>
      <c r="K956" s="6">
        <f>_xlfn.XLOOKUP(D956, products!$A$1:$A$49, products!$D$1:$D$49,,0)</f>
        <v>2.5</v>
      </c>
      <c r="L956" s="7">
        <f>_xlfn.XLOOKUP(D956, products!$A$1:$A$49, products!$E$1:$E$49,,0)</f>
        <v>27.945</v>
      </c>
      <c r="M956" s="7">
        <f t="shared" si="42"/>
        <v>27.945</v>
      </c>
      <c r="N956" s="3" t="str">
        <f t="shared" si="43"/>
        <v>Excelsa</v>
      </c>
      <c r="O956" s="3" t="str">
        <f t="shared" si="44"/>
        <v>Dark</v>
      </c>
    </row>
    <row r="957" spans="1:15" x14ac:dyDescent="0.3">
      <c r="A957" s="2" t="s">
        <v>5890</v>
      </c>
      <c r="B957" s="5">
        <v>43582</v>
      </c>
      <c r="C957" s="2" t="s">
        <v>5764</v>
      </c>
      <c r="D957" s="3" t="s">
        <v>6148</v>
      </c>
      <c r="E957" s="2">
        <v>5</v>
      </c>
      <c r="F957" s="2" t="str">
        <f>_xlfn.XLOOKUP(C957, 'customers'!$A$1:$A$1001, 'customers'!$B$1:$B$1001, ,0)</f>
        <v>Brenn Dundredge</v>
      </c>
      <c r="G957" s="2" t="str">
        <f>IF(_xlfn.XLOOKUP(C957, 'customers'!$A$1:$A$1001, 'customers'!$C$1:$C$1001, , 0)=0, "", _xlfn.XLOOKUP(C957, 'customers'!$A$1:$A$1001, 'customers'!$C$1:$C$1001, , 0))</f>
        <v/>
      </c>
      <c r="H957" s="2">
        <f>_xlfn.XLOOKUP(C957, 'customers'!$A$1:$A$1001, 'customers'!G956:G1956,,0)</f>
        <v>0</v>
      </c>
      <c r="I957" s="3" t="str">
        <f>_xlfn.XLOOKUP(D957, products!$A$1:$A$49, products!$B$1:$B$49, , 0)</f>
        <v>Exc</v>
      </c>
      <c r="J957" s="3" t="str">
        <f>_xlfn.XLOOKUP(D957, products!$A$1:$A$49, products!$C$1:$C$49,,0)</f>
        <v>L</v>
      </c>
      <c r="K957" s="6">
        <f>_xlfn.XLOOKUP(D957, products!$A$1:$A$49, products!$D$1:$D$49,,0)</f>
        <v>2.5</v>
      </c>
      <c r="L957" s="7">
        <f>_xlfn.XLOOKUP(D957, products!$A$1:$A$49, products!$E$1:$E$49,,0)</f>
        <v>34.154999999999994</v>
      </c>
      <c r="M957" s="7">
        <f t="shared" si="42"/>
        <v>170.77499999999998</v>
      </c>
      <c r="N957" s="3" t="str">
        <f t="shared" si="43"/>
        <v>Excelsa</v>
      </c>
      <c r="O957" s="3" t="str">
        <f t="shared" si="44"/>
        <v>Lite</v>
      </c>
    </row>
    <row r="958" spans="1:15" x14ac:dyDescent="0.3">
      <c r="A958" s="2" t="s">
        <v>5890</v>
      </c>
      <c r="B958" s="5">
        <v>43582</v>
      </c>
      <c r="C958" s="2" t="s">
        <v>5764</v>
      </c>
      <c r="D958" s="3" t="s">
        <v>6142</v>
      </c>
      <c r="E958" s="2">
        <v>2</v>
      </c>
      <c r="F958" s="2" t="str">
        <f>_xlfn.XLOOKUP(C958, 'customers'!$A$1:$A$1001, 'customers'!$B$1:$B$1001, ,0)</f>
        <v>Brenn Dundredge</v>
      </c>
      <c r="G958" s="2" t="str">
        <f>IF(_xlfn.XLOOKUP(C958, 'customers'!$A$1:$A$1001, 'customers'!$C$1:$C$1001, , 0)=0, "", _xlfn.XLOOKUP(C958, 'customers'!$A$1:$A$1001, 'customers'!$C$1:$C$1001, , 0))</f>
        <v/>
      </c>
      <c r="H958" s="2">
        <f>_xlfn.XLOOKUP(C958, 'customers'!$A$1:$A$1001, 'customers'!G957:G1957,,0)</f>
        <v>0</v>
      </c>
      <c r="I958" s="3" t="str">
        <f>_xlfn.XLOOKUP(D958, products!$A$1:$A$49, products!$B$1:$B$49, , 0)</f>
        <v>Rob</v>
      </c>
      <c r="J958" s="3" t="str">
        <f>_xlfn.XLOOKUP(D958, products!$A$1:$A$49, products!$C$1:$C$49,,0)</f>
        <v>L</v>
      </c>
      <c r="K958" s="6">
        <f>_xlfn.XLOOKUP(D958, products!$A$1:$A$49, products!$D$1:$D$49,,0)</f>
        <v>2.5</v>
      </c>
      <c r="L958" s="7">
        <f>_xlfn.XLOOKUP(D958, products!$A$1:$A$49, products!$E$1:$E$49,,0)</f>
        <v>27.484999999999996</v>
      </c>
      <c r="M958" s="7">
        <f t="shared" si="42"/>
        <v>54.969999999999992</v>
      </c>
      <c r="N958" s="3" t="str">
        <f t="shared" si="43"/>
        <v>Robusta</v>
      </c>
      <c r="O958" s="3" t="str">
        <f t="shared" si="44"/>
        <v>Lite</v>
      </c>
    </row>
    <row r="959" spans="1:15" x14ac:dyDescent="0.3">
      <c r="A959" s="2" t="s">
        <v>5890</v>
      </c>
      <c r="B959" s="5">
        <v>43582</v>
      </c>
      <c r="C959" s="2" t="s">
        <v>5764</v>
      </c>
      <c r="D959" s="3" t="s">
        <v>6171</v>
      </c>
      <c r="E959" s="2">
        <v>1</v>
      </c>
      <c r="F959" s="2" t="str">
        <f>_xlfn.XLOOKUP(C959, 'customers'!$A$1:$A$1001, 'customers'!$B$1:$B$1001, ,0)</f>
        <v>Brenn Dundredge</v>
      </c>
      <c r="G959" s="2" t="str">
        <f>IF(_xlfn.XLOOKUP(C959, 'customers'!$A$1:$A$1001, 'customers'!$C$1:$C$1001, , 0)=0, "", _xlfn.XLOOKUP(C959, 'customers'!$A$1:$A$1001, 'customers'!$C$1:$C$1001, , 0))</f>
        <v/>
      </c>
      <c r="H959" s="2">
        <f>_xlfn.XLOOKUP(C959, 'customers'!$A$1:$A$1001, 'customers'!G958:G1958,,0)</f>
        <v>0</v>
      </c>
      <c r="I959" s="3" t="str">
        <f>_xlfn.XLOOKUP(D959, products!$A$1:$A$49, products!$B$1:$B$49, , 0)</f>
        <v>Exc</v>
      </c>
      <c r="J959" s="3" t="str">
        <f>_xlfn.XLOOKUP(D959, products!$A$1:$A$49, products!$C$1:$C$49,,0)</f>
        <v>L</v>
      </c>
      <c r="K959" s="6">
        <f>_xlfn.XLOOKUP(D959, products!$A$1:$A$49, products!$D$1:$D$49,,0)</f>
        <v>1</v>
      </c>
      <c r="L959" s="7">
        <f>_xlfn.XLOOKUP(D959, products!$A$1:$A$49, products!$E$1:$E$49,,0)</f>
        <v>14.85</v>
      </c>
      <c r="M959" s="7">
        <f t="shared" si="42"/>
        <v>14.85</v>
      </c>
      <c r="N959" s="3" t="str">
        <f t="shared" si="43"/>
        <v>Excelsa</v>
      </c>
      <c r="O959" s="3" t="str">
        <f t="shared" si="44"/>
        <v>Lite</v>
      </c>
    </row>
    <row r="960" spans="1:15" x14ac:dyDescent="0.3">
      <c r="A960" s="2" t="s">
        <v>5890</v>
      </c>
      <c r="B960" s="5">
        <v>43582</v>
      </c>
      <c r="C960" s="2" t="s">
        <v>5764</v>
      </c>
      <c r="D960" s="3" t="s">
        <v>6167</v>
      </c>
      <c r="E960" s="2">
        <v>2</v>
      </c>
      <c r="F960" s="2" t="str">
        <f>_xlfn.XLOOKUP(C960, 'customers'!$A$1:$A$1001, 'customers'!$B$1:$B$1001, ,0)</f>
        <v>Brenn Dundredge</v>
      </c>
      <c r="G960" s="2" t="str">
        <f>IF(_xlfn.XLOOKUP(C960, 'customers'!$A$1:$A$1001, 'customers'!$C$1:$C$1001, , 0)=0, "", _xlfn.XLOOKUP(C960, 'customers'!$A$1:$A$1001, 'customers'!$C$1:$C$1001, , 0))</f>
        <v/>
      </c>
      <c r="H960" s="2">
        <f>_xlfn.XLOOKUP(C960, 'customers'!$A$1:$A$1001, 'customers'!G959:G1959,,0)</f>
        <v>0</v>
      </c>
      <c r="I960" s="3" t="str">
        <f>_xlfn.XLOOKUP(D960, products!$A$1:$A$49, products!$B$1:$B$49, , 0)</f>
        <v>Ara</v>
      </c>
      <c r="J960" s="3" t="str">
        <f>_xlfn.XLOOKUP(D960, products!$A$1:$A$49, products!$C$1:$C$49,,0)</f>
        <v>L</v>
      </c>
      <c r="K960" s="6">
        <f>_xlfn.XLOOKUP(D960, products!$A$1:$A$49, products!$D$1:$D$49,,0)</f>
        <v>0.2</v>
      </c>
      <c r="L960" s="7">
        <f>_xlfn.XLOOKUP(D960, products!$A$1:$A$49, products!$E$1:$E$49,,0)</f>
        <v>3.8849999999999998</v>
      </c>
      <c r="M960" s="7">
        <f t="shared" si="42"/>
        <v>7.77</v>
      </c>
      <c r="N960" s="3" t="str">
        <f t="shared" si="43"/>
        <v>Arabica</v>
      </c>
      <c r="O960" s="3" t="str">
        <f t="shared" si="44"/>
        <v>Lite</v>
      </c>
    </row>
    <row r="961" spans="1:15" x14ac:dyDescent="0.3">
      <c r="A961" s="2" t="s">
        <v>5910</v>
      </c>
      <c r="B961" s="5">
        <v>44598</v>
      </c>
      <c r="C961" s="2" t="s">
        <v>5911</v>
      </c>
      <c r="D961" s="3" t="s">
        <v>6145</v>
      </c>
      <c r="E961" s="2">
        <v>5</v>
      </c>
      <c r="F961" s="2" t="str">
        <f>_xlfn.XLOOKUP(C961, 'customers'!$A$1:$A$1001, 'customers'!$B$1:$B$1001, ,0)</f>
        <v>Rhodie Strathern</v>
      </c>
      <c r="G961" s="2" t="str">
        <f>IF(_xlfn.XLOOKUP(C961, 'customers'!$A$1:$A$1001, 'customers'!$C$1:$C$1001, , 0)=0, "", _xlfn.XLOOKUP(C961, 'customers'!$A$1:$A$1001, 'customers'!$C$1:$C$1001, , 0))</f>
        <v>rstrathernqn@devhub.com</v>
      </c>
      <c r="H961" s="2">
        <f>_xlfn.XLOOKUP(C961, 'customers'!$A$1:$A$1001, 'customers'!G960:G1960,,0)</f>
        <v>0</v>
      </c>
      <c r="I961" s="3" t="str">
        <f>_xlfn.XLOOKUP(D961, products!$A$1:$A$49, products!$B$1:$B$49, , 0)</f>
        <v>Lib</v>
      </c>
      <c r="J961" s="3" t="str">
        <f>_xlfn.XLOOKUP(D961, products!$A$1:$A$49, products!$C$1:$C$49,,0)</f>
        <v>L</v>
      </c>
      <c r="K961" s="6">
        <f>_xlfn.XLOOKUP(D961, products!$A$1:$A$49, products!$D$1:$D$49,,0)</f>
        <v>0.2</v>
      </c>
      <c r="L961" s="7">
        <f>_xlfn.XLOOKUP(D961, products!$A$1:$A$49, products!$E$1:$E$49,,0)</f>
        <v>4.7549999999999999</v>
      </c>
      <c r="M961" s="7">
        <f t="shared" si="42"/>
        <v>23.774999999999999</v>
      </c>
      <c r="N961" s="3" t="str">
        <f t="shared" si="43"/>
        <v>Liberica</v>
      </c>
      <c r="O961" s="3" t="str">
        <f t="shared" si="44"/>
        <v>Lite</v>
      </c>
    </row>
    <row r="962" spans="1:15" x14ac:dyDescent="0.3">
      <c r="A962" s="2" t="s">
        <v>5915</v>
      </c>
      <c r="B962" s="5">
        <v>44591</v>
      </c>
      <c r="C962" s="2" t="s">
        <v>5916</v>
      </c>
      <c r="D962" s="3" t="s">
        <v>6170</v>
      </c>
      <c r="E962" s="2">
        <v>5</v>
      </c>
      <c r="F962" s="2" t="str">
        <f>_xlfn.XLOOKUP(C962, 'customers'!$A$1:$A$1001, 'customers'!$B$1:$B$1001, ,0)</f>
        <v>Chad Miguel</v>
      </c>
      <c r="G962" s="2" t="str">
        <f>IF(_xlfn.XLOOKUP(C962, 'customers'!$A$1:$A$1001, 'customers'!$C$1:$C$1001, , 0)=0, "", _xlfn.XLOOKUP(C962, 'customers'!$A$1:$A$1001, 'customers'!$C$1:$C$1001, , 0))</f>
        <v>cmiguelqo@exblog.jp</v>
      </c>
      <c r="H962" s="2">
        <f>_xlfn.XLOOKUP(C962, 'customers'!$A$1:$A$1001, 'customers'!G961:G1961,,0)</f>
        <v>0</v>
      </c>
      <c r="I962" s="3" t="str">
        <f>_xlfn.XLOOKUP(D962, products!$A$1:$A$49, products!$B$1:$B$49, , 0)</f>
        <v>Lib</v>
      </c>
      <c r="J962" s="3" t="str">
        <f>_xlfn.XLOOKUP(D962, products!$A$1:$A$49, products!$C$1:$C$49,,0)</f>
        <v>L</v>
      </c>
      <c r="K962" s="6">
        <f>_xlfn.XLOOKUP(D962, products!$A$1:$A$49, products!$D$1:$D$49,,0)</f>
        <v>1</v>
      </c>
      <c r="L962" s="7">
        <f>_xlfn.XLOOKUP(D962, products!$A$1:$A$49, products!$E$1:$E$49,,0)</f>
        <v>15.85</v>
      </c>
      <c r="M962" s="7">
        <f t="shared" si="42"/>
        <v>79.25</v>
      </c>
      <c r="N962" s="3" t="str">
        <f t="shared" si="43"/>
        <v>Liberica</v>
      </c>
      <c r="O962" s="3" t="str">
        <f t="shared" si="44"/>
        <v>Lite</v>
      </c>
    </row>
    <row r="963" spans="1:15" x14ac:dyDescent="0.3">
      <c r="A963" s="2" t="s">
        <v>5921</v>
      </c>
      <c r="B963" s="5">
        <v>44158</v>
      </c>
      <c r="C963" s="2" t="s">
        <v>5922</v>
      </c>
      <c r="D963" s="3" t="s">
        <v>6168</v>
      </c>
      <c r="E963" s="2">
        <v>2</v>
      </c>
      <c r="F963" s="2" t="str">
        <f>_xlfn.XLOOKUP(C963, 'customers'!$A$1:$A$1001, 'customers'!$B$1:$B$1001, ,0)</f>
        <v>Florinda Matusovsky</v>
      </c>
      <c r="G963" s="2" t="str">
        <f>IF(_xlfn.XLOOKUP(C963, 'customers'!$A$1:$A$1001, 'customers'!$C$1:$C$1001, , 0)=0, "", _xlfn.XLOOKUP(C963, 'customers'!$A$1:$A$1001, 'customers'!$C$1:$C$1001, , 0))</f>
        <v/>
      </c>
      <c r="H963" s="2">
        <f>_xlfn.XLOOKUP(C963, 'customers'!$A$1:$A$1001, 'customers'!G962:G1962,,0)</f>
        <v>0</v>
      </c>
      <c r="I963" s="3" t="str">
        <f>_xlfn.XLOOKUP(D963, products!$A$1:$A$49, products!$B$1:$B$49, , 0)</f>
        <v>Ara</v>
      </c>
      <c r="J963" s="3" t="str">
        <f>_xlfn.XLOOKUP(D963, products!$A$1:$A$49, products!$C$1:$C$49,,0)</f>
        <v>D</v>
      </c>
      <c r="K963" s="6">
        <f>_xlfn.XLOOKUP(D963, products!$A$1:$A$49, products!$D$1:$D$49,,0)</f>
        <v>2.5</v>
      </c>
      <c r="L963" s="7">
        <f>_xlfn.XLOOKUP(D963, products!$A$1:$A$49, products!$E$1:$E$49,,0)</f>
        <v>22.884999999999998</v>
      </c>
      <c r="M963" s="7">
        <f t="shared" ref="M963:M1001" si="45">L963*E963</f>
        <v>45.769999999999996</v>
      </c>
      <c r="N963" s="3" t="str">
        <f t="shared" ref="N963:N1001" si="46">IF(I963="Rob","Robusta",IF(I963="Exc","Excelsa",IF(I963="Lib","Liberica",IF(I963="Ara","Arabica",""))))</f>
        <v>Arabica</v>
      </c>
      <c r="O963" s="3" t="str">
        <f t="shared" ref="O963:O1001" si="47">IF(J963="M", "Medium", IF(J963="L","Lite",IF(J963="D","Dark")))</f>
        <v>Dark</v>
      </c>
    </row>
    <row r="964" spans="1:15" x14ac:dyDescent="0.3">
      <c r="A964" s="2" t="s">
        <v>5926</v>
      </c>
      <c r="B964" s="5">
        <v>44664</v>
      </c>
      <c r="C964" s="2" t="s">
        <v>5927</v>
      </c>
      <c r="D964" s="3" t="s">
        <v>6177</v>
      </c>
      <c r="E964" s="2">
        <v>1</v>
      </c>
      <c r="F964" s="2" t="str">
        <f>_xlfn.XLOOKUP(C964, 'customers'!$A$1:$A$1001, 'customers'!$B$1:$B$1001, ,0)</f>
        <v>Morly Rocks</v>
      </c>
      <c r="G964" s="2" t="str">
        <f>IF(_xlfn.XLOOKUP(C964, 'customers'!$A$1:$A$1001, 'customers'!$C$1:$C$1001, , 0)=0, "", _xlfn.XLOOKUP(C964, 'customers'!$A$1:$A$1001, 'customers'!$C$1:$C$1001, , 0))</f>
        <v>mrocksqq@exblog.jp</v>
      </c>
      <c r="H964" s="2">
        <f>_xlfn.XLOOKUP(C964, 'customers'!$A$1:$A$1001, 'customers'!G963:G1963,,0)</f>
        <v>0</v>
      </c>
      <c r="I964" s="3" t="str">
        <f>_xlfn.XLOOKUP(D964, products!$A$1:$A$49, products!$B$1:$B$49, , 0)</f>
        <v>Rob</v>
      </c>
      <c r="J964" s="3" t="str">
        <f>_xlfn.XLOOKUP(D964, products!$A$1:$A$49, products!$C$1:$C$49,,0)</f>
        <v>D</v>
      </c>
      <c r="K964" s="6">
        <f>_xlfn.XLOOKUP(D964, products!$A$1:$A$49, products!$D$1:$D$49,,0)</f>
        <v>1</v>
      </c>
      <c r="L964" s="7">
        <f>_xlfn.XLOOKUP(D964, products!$A$1:$A$49, products!$E$1:$E$49,,0)</f>
        <v>8.9499999999999993</v>
      </c>
      <c r="M964" s="7">
        <f t="shared" si="45"/>
        <v>8.9499999999999993</v>
      </c>
      <c r="N964" s="3" t="str">
        <f t="shared" si="46"/>
        <v>Robusta</v>
      </c>
      <c r="O964" s="3" t="str">
        <f t="shared" si="47"/>
        <v>Dark</v>
      </c>
    </row>
    <row r="965" spans="1:15" x14ac:dyDescent="0.3">
      <c r="A965" s="2" t="s">
        <v>5932</v>
      </c>
      <c r="B965" s="5">
        <v>44203</v>
      </c>
      <c r="C965" s="2" t="s">
        <v>5933</v>
      </c>
      <c r="D965" s="3" t="s">
        <v>6146</v>
      </c>
      <c r="E965" s="2">
        <v>4</v>
      </c>
      <c r="F965" s="2" t="str">
        <f>_xlfn.XLOOKUP(C965, 'customers'!$A$1:$A$1001, 'customers'!$B$1:$B$1001, ,0)</f>
        <v>Yuri Burrells</v>
      </c>
      <c r="G965" s="2" t="str">
        <f>IF(_xlfn.XLOOKUP(C965, 'customers'!$A$1:$A$1001, 'customers'!$C$1:$C$1001, , 0)=0, "", _xlfn.XLOOKUP(C965, 'customers'!$A$1:$A$1001, 'customers'!$C$1:$C$1001, , 0))</f>
        <v>yburrellsqr@vinaora.com</v>
      </c>
      <c r="H965" s="2">
        <f>_xlfn.XLOOKUP(C965, 'customers'!$A$1:$A$1001, 'customers'!G964:G1964,,0)</f>
        <v>0</v>
      </c>
      <c r="I965" s="3" t="str">
        <f>_xlfn.XLOOKUP(D965, products!$A$1:$A$49, products!$B$1:$B$49, , 0)</f>
        <v>Rob</v>
      </c>
      <c r="J965" s="3" t="str">
        <f>_xlfn.XLOOKUP(D965, products!$A$1:$A$49, products!$C$1:$C$49,,0)</f>
        <v>M</v>
      </c>
      <c r="K965" s="6">
        <f>_xlfn.XLOOKUP(D965, products!$A$1:$A$49, products!$D$1:$D$49,,0)</f>
        <v>0.5</v>
      </c>
      <c r="L965" s="7">
        <f>_xlfn.XLOOKUP(D965, products!$A$1:$A$49, products!$E$1:$E$49,,0)</f>
        <v>5.97</v>
      </c>
      <c r="M965" s="7">
        <f t="shared" si="45"/>
        <v>23.88</v>
      </c>
      <c r="N965" s="3" t="str">
        <f t="shared" si="46"/>
        <v>Robusta</v>
      </c>
      <c r="O965" s="3" t="str">
        <f t="shared" si="47"/>
        <v>Medium</v>
      </c>
    </row>
    <row r="966" spans="1:15" x14ac:dyDescent="0.3">
      <c r="A966" s="2" t="s">
        <v>5938</v>
      </c>
      <c r="B966" s="5">
        <v>43865</v>
      </c>
      <c r="C966" s="2" t="s">
        <v>5939</v>
      </c>
      <c r="D966" s="3" t="s">
        <v>6184</v>
      </c>
      <c r="E966" s="2">
        <v>5</v>
      </c>
      <c r="F966" s="2" t="str">
        <f>_xlfn.XLOOKUP(C966, 'customers'!$A$1:$A$1001, 'customers'!$B$1:$B$1001, ,0)</f>
        <v>Cleopatra Goodrum</v>
      </c>
      <c r="G966" s="2" t="str">
        <f>IF(_xlfn.XLOOKUP(C966, 'customers'!$A$1:$A$1001, 'customers'!$C$1:$C$1001, , 0)=0, "", _xlfn.XLOOKUP(C966, 'customers'!$A$1:$A$1001, 'customers'!$C$1:$C$1001, , 0))</f>
        <v>cgoodrumqs@goodreads.com</v>
      </c>
      <c r="H966" s="2">
        <f>_xlfn.XLOOKUP(C966, 'customers'!$A$1:$A$1001, 'customers'!G965:G1965,,0)</f>
        <v>0</v>
      </c>
      <c r="I966" s="3" t="str">
        <f>_xlfn.XLOOKUP(D966, products!$A$1:$A$49, products!$B$1:$B$49, , 0)</f>
        <v>Exc</v>
      </c>
      <c r="J966" s="3" t="str">
        <f>_xlfn.XLOOKUP(D966, products!$A$1:$A$49, products!$C$1:$C$49,,0)</f>
        <v>L</v>
      </c>
      <c r="K966" s="6">
        <f>_xlfn.XLOOKUP(D966, products!$A$1:$A$49, products!$D$1:$D$49,,0)</f>
        <v>0.2</v>
      </c>
      <c r="L966" s="7">
        <f>_xlfn.XLOOKUP(D966, products!$A$1:$A$49, products!$E$1:$E$49,,0)</f>
        <v>4.4550000000000001</v>
      </c>
      <c r="M966" s="7">
        <f t="shared" si="45"/>
        <v>22.274999999999999</v>
      </c>
      <c r="N966" s="3" t="str">
        <f t="shared" si="46"/>
        <v>Excelsa</v>
      </c>
      <c r="O966" s="3" t="str">
        <f t="shared" si="47"/>
        <v>Lite</v>
      </c>
    </row>
    <row r="967" spans="1:15" x14ac:dyDescent="0.3">
      <c r="A967" s="2" t="s">
        <v>5944</v>
      </c>
      <c r="B967" s="5">
        <v>43724</v>
      </c>
      <c r="C967" s="2" t="s">
        <v>5945</v>
      </c>
      <c r="D967" s="3" t="s">
        <v>6138</v>
      </c>
      <c r="E967" s="2">
        <v>3</v>
      </c>
      <c r="F967" s="2" t="str">
        <f>_xlfn.XLOOKUP(C967, 'customers'!$A$1:$A$1001, 'customers'!$B$1:$B$1001, ,0)</f>
        <v>Joey Jefferys</v>
      </c>
      <c r="G967" s="2" t="str">
        <f>IF(_xlfn.XLOOKUP(C967, 'customers'!$A$1:$A$1001, 'customers'!$C$1:$C$1001, , 0)=0, "", _xlfn.XLOOKUP(C967, 'customers'!$A$1:$A$1001, 'customers'!$C$1:$C$1001, , 0))</f>
        <v>jjefferysqt@blog.com</v>
      </c>
      <c r="H967" s="2">
        <f>_xlfn.XLOOKUP(C967, 'customers'!$A$1:$A$1001, 'customers'!G966:G1966,,0)</f>
        <v>0</v>
      </c>
      <c r="I967" s="3" t="str">
        <f>_xlfn.XLOOKUP(D967, products!$A$1:$A$49, products!$B$1:$B$49, , 0)</f>
        <v>Rob</v>
      </c>
      <c r="J967" s="3" t="str">
        <f>_xlfn.XLOOKUP(D967, products!$A$1:$A$49, products!$C$1:$C$49,,0)</f>
        <v>M</v>
      </c>
      <c r="K967" s="6">
        <f>_xlfn.XLOOKUP(D967, products!$A$1:$A$49, products!$D$1:$D$49,,0)</f>
        <v>1</v>
      </c>
      <c r="L967" s="7">
        <f>_xlfn.XLOOKUP(D967, products!$A$1:$A$49, products!$E$1:$E$49,,0)</f>
        <v>9.9499999999999993</v>
      </c>
      <c r="M967" s="7">
        <f t="shared" si="45"/>
        <v>29.849999999999998</v>
      </c>
      <c r="N967" s="3" t="str">
        <f t="shared" si="46"/>
        <v>Robusta</v>
      </c>
      <c r="O967" s="3" t="str">
        <f t="shared" si="47"/>
        <v>Medium</v>
      </c>
    </row>
    <row r="968" spans="1:15" x14ac:dyDescent="0.3">
      <c r="A968" s="2" t="s">
        <v>5949</v>
      </c>
      <c r="B968" s="5">
        <v>43491</v>
      </c>
      <c r="C968" s="2" t="s">
        <v>5950</v>
      </c>
      <c r="D968" s="3" t="s">
        <v>6176</v>
      </c>
      <c r="E968" s="2">
        <v>6</v>
      </c>
      <c r="F968" s="2" t="str">
        <f>_xlfn.XLOOKUP(C968, 'customers'!$A$1:$A$1001, 'customers'!$B$1:$B$1001, ,0)</f>
        <v>Bearnard Wardell</v>
      </c>
      <c r="G968" s="2" t="str">
        <f>IF(_xlfn.XLOOKUP(C968, 'customers'!$A$1:$A$1001, 'customers'!$C$1:$C$1001, , 0)=0, "", _xlfn.XLOOKUP(C968, 'customers'!$A$1:$A$1001, 'customers'!$C$1:$C$1001, , 0))</f>
        <v>bwardellqu@adobe.com</v>
      </c>
      <c r="H968" s="2">
        <f>_xlfn.XLOOKUP(C968, 'customers'!$A$1:$A$1001, 'customers'!G967:G1967,,0)</f>
        <v>0</v>
      </c>
      <c r="I968" s="3" t="str">
        <f>_xlfn.XLOOKUP(D968, products!$A$1:$A$49, products!$B$1:$B$49, , 0)</f>
        <v>Exc</v>
      </c>
      <c r="J968" s="3" t="str">
        <f>_xlfn.XLOOKUP(D968, products!$A$1:$A$49, products!$C$1:$C$49,,0)</f>
        <v>L</v>
      </c>
      <c r="K968" s="6">
        <f>_xlfn.XLOOKUP(D968, products!$A$1:$A$49, products!$D$1:$D$49,,0)</f>
        <v>0.5</v>
      </c>
      <c r="L968" s="7">
        <f>_xlfn.XLOOKUP(D968, products!$A$1:$A$49, products!$E$1:$E$49,,0)</f>
        <v>8.91</v>
      </c>
      <c r="M968" s="7">
        <f t="shared" si="45"/>
        <v>53.46</v>
      </c>
      <c r="N968" s="3" t="str">
        <f t="shared" si="46"/>
        <v>Excelsa</v>
      </c>
      <c r="O968" s="3" t="str">
        <f t="shared" si="47"/>
        <v>Lite</v>
      </c>
    </row>
    <row r="969" spans="1:15" x14ac:dyDescent="0.3">
      <c r="A969" s="2" t="s">
        <v>5955</v>
      </c>
      <c r="B969" s="5">
        <v>44246</v>
      </c>
      <c r="C969" s="2" t="s">
        <v>5956</v>
      </c>
      <c r="D969" s="3" t="s">
        <v>6163</v>
      </c>
      <c r="E969" s="2">
        <v>1</v>
      </c>
      <c r="F969" s="2" t="str">
        <f>_xlfn.XLOOKUP(C969, 'customers'!$A$1:$A$1001, 'customers'!$B$1:$B$1001, ,0)</f>
        <v>Zeke Walisiak</v>
      </c>
      <c r="G969" s="2" t="str">
        <f>IF(_xlfn.XLOOKUP(C969, 'customers'!$A$1:$A$1001, 'customers'!$C$1:$C$1001, , 0)=0, "", _xlfn.XLOOKUP(C969, 'customers'!$A$1:$A$1001, 'customers'!$C$1:$C$1001, , 0))</f>
        <v>zwalisiakqv@ucsd.edu</v>
      </c>
      <c r="H969" s="2">
        <f>_xlfn.XLOOKUP(C969, 'customers'!$A$1:$A$1001, 'customers'!G968:G1968,,0)</f>
        <v>0</v>
      </c>
      <c r="I969" s="3" t="str">
        <f>_xlfn.XLOOKUP(D969, products!$A$1:$A$49, products!$B$1:$B$49, , 0)</f>
        <v>Rob</v>
      </c>
      <c r="J969" s="3" t="str">
        <f>_xlfn.XLOOKUP(D969, products!$A$1:$A$49, products!$C$1:$C$49,,0)</f>
        <v>D</v>
      </c>
      <c r="K969" s="6">
        <f>_xlfn.XLOOKUP(D969, products!$A$1:$A$49, products!$D$1:$D$49,,0)</f>
        <v>0.2</v>
      </c>
      <c r="L969" s="7">
        <f>_xlfn.XLOOKUP(D969, products!$A$1:$A$49, products!$E$1:$E$49,,0)</f>
        <v>2.6849999999999996</v>
      </c>
      <c r="M969" s="7">
        <f t="shared" si="45"/>
        <v>2.6849999999999996</v>
      </c>
      <c r="N969" s="3" t="str">
        <f t="shared" si="46"/>
        <v>Robusta</v>
      </c>
      <c r="O969" s="3" t="str">
        <f t="shared" si="47"/>
        <v>Dark</v>
      </c>
    </row>
    <row r="970" spans="1:15" x14ac:dyDescent="0.3">
      <c r="A970" s="2" t="s">
        <v>5961</v>
      </c>
      <c r="B970" s="5">
        <v>44642</v>
      </c>
      <c r="C970" s="2" t="s">
        <v>5962</v>
      </c>
      <c r="D970" s="3" t="s">
        <v>6174</v>
      </c>
      <c r="E970" s="2">
        <v>2</v>
      </c>
      <c r="F970" s="2" t="str">
        <f>_xlfn.XLOOKUP(C970, 'customers'!$A$1:$A$1001, 'customers'!$B$1:$B$1001, ,0)</f>
        <v>Wiley Leopold</v>
      </c>
      <c r="G970" s="2" t="str">
        <f>IF(_xlfn.XLOOKUP(C970, 'customers'!$A$1:$A$1001, 'customers'!$C$1:$C$1001, , 0)=0, "", _xlfn.XLOOKUP(C970, 'customers'!$A$1:$A$1001, 'customers'!$C$1:$C$1001, , 0))</f>
        <v>wleopoldqw@blogspot.com</v>
      </c>
      <c r="H970" s="2">
        <f>_xlfn.XLOOKUP(C970, 'customers'!$A$1:$A$1001, 'customers'!G969:G1969,,0)</f>
        <v>0</v>
      </c>
      <c r="I970" s="3" t="str">
        <f>_xlfn.XLOOKUP(D970, products!$A$1:$A$49, products!$B$1:$B$49, , 0)</f>
        <v>Rob</v>
      </c>
      <c r="J970" s="3" t="str">
        <f>_xlfn.XLOOKUP(D970, products!$A$1:$A$49, products!$C$1:$C$49,,0)</f>
        <v>M</v>
      </c>
      <c r="K970" s="6">
        <f>_xlfn.XLOOKUP(D970, products!$A$1:$A$49, products!$D$1:$D$49,,0)</f>
        <v>0.2</v>
      </c>
      <c r="L970" s="7">
        <f>_xlfn.XLOOKUP(D970, products!$A$1:$A$49, products!$E$1:$E$49,,0)</f>
        <v>2.9849999999999999</v>
      </c>
      <c r="M970" s="7">
        <f t="shared" si="45"/>
        <v>5.97</v>
      </c>
      <c r="N970" s="3" t="str">
        <f t="shared" si="46"/>
        <v>Robusta</v>
      </c>
      <c r="O970" s="3" t="str">
        <f t="shared" si="47"/>
        <v>Medium</v>
      </c>
    </row>
    <row r="971" spans="1:15" x14ac:dyDescent="0.3">
      <c r="A971" s="2" t="s">
        <v>5967</v>
      </c>
      <c r="B971" s="5">
        <v>43649</v>
      </c>
      <c r="C971" s="2" t="s">
        <v>5968</v>
      </c>
      <c r="D971" s="3" t="s">
        <v>6143</v>
      </c>
      <c r="E971" s="2">
        <v>1</v>
      </c>
      <c r="F971" s="2" t="str">
        <f>_xlfn.XLOOKUP(C971, 'customers'!$A$1:$A$1001, 'customers'!$B$1:$B$1001, ,0)</f>
        <v>Chiarra Shalders</v>
      </c>
      <c r="G971" s="2" t="str">
        <f>IF(_xlfn.XLOOKUP(C971, 'customers'!$A$1:$A$1001, 'customers'!$C$1:$C$1001, , 0)=0, "", _xlfn.XLOOKUP(C971, 'customers'!$A$1:$A$1001, 'customers'!$C$1:$C$1001, , 0))</f>
        <v>cshaldersqx@cisco.com</v>
      </c>
      <c r="H971" s="2">
        <f>_xlfn.XLOOKUP(C971, 'customers'!$A$1:$A$1001, 'customers'!G970:G1970,,0)</f>
        <v>0</v>
      </c>
      <c r="I971" s="3" t="str">
        <f>_xlfn.XLOOKUP(D971, products!$A$1:$A$49, products!$B$1:$B$49, , 0)</f>
        <v>Lib</v>
      </c>
      <c r="J971" s="3" t="str">
        <f>_xlfn.XLOOKUP(D971, products!$A$1:$A$49, products!$C$1:$C$49,,0)</f>
        <v>D</v>
      </c>
      <c r="K971" s="6">
        <f>_xlfn.XLOOKUP(D971, products!$A$1:$A$49, products!$D$1:$D$49,,0)</f>
        <v>1</v>
      </c>
      <c r="L971" s="7">
        <f>_xlfn.XLOOKUP(D971, products!$A$1:$A$49, products!$E$1:$E$49,,0)</f>
        <v>12.95</v>
      </c>
      <c r="M971" s="7">
        <f t="shared" si="45"/>
        <v>12.95</v>
      </c>
      <c r="N971" s="3" t="str">
        <f t="shared" si="46"/>
        <v>Liberica</v>
      </c>
      <c r="O971" s="3" t="str">
        <f t="shared" si="47"/>
        <v>Dark</v>
      </c>
    </row>
    <row r="972" spans="1:15" x14ac:dyDescent="0.3">
      <c r="A972" s="2" t="s">
        <v>5973</v>
      </c>
      <c r="B972" s="5">
        <v>43729</v>
      </c>
      <c r="C972" s="2" t="s">
        <v>5974</v>
      </c>
      <c r="D972" s="3" t="s">
        <v>6139</v>
      </c>
      <c r="E972" s="2">
        <v>1</v>
      </c>
      <c r="F972" s="2" t="str">
        <f>_xlfn.XLOOKUP(C972, 'customers'!$A$1:$A$1001, 'customers'!$B$1:$B$1001, ,0)</f>
        <v>Sharl Southerill</v>
      </c>
      <c r="G972" s="2" t="str">
        <f>IF(_xlfn.XLOOKUP(C972, 'customers'!$A$1:$A$1001, 'customers'!$C$1:$C$1001, , 0)=0, "", _xlfn.XLOOKUP(C972, 'customers'!$A$1:$A$1001, 'customers'!$C$1:$C$1001, , 0))</f>
        <v/>
      </c>
      <c r="H972" s="2">
        <f>_xlfn.XLOOKUP(C972, 'customers'!$A$1:$A$1001, 'customers'!G971:G1971,,0)</f>
        <v>0</v>
      </c>
      <c r="I972" s="3" t="str">
        <f>_xlfn.XLOOKUP(D972, products!$A$1:$A$49, products!$B$1:$B$49, , 0)</f>
        <v>Exc</v>
      </c>
      <c r="J972" s="3" t="str">
        <f>_xlfn.XLOOKUP(D972, products!$A$1:$A$49, products!$C$1:$C$49,,0)</f>
        <v>M</v>
      </c>
      <c r="K972" s="6">
        <f>_xlfn.XLOOKUP(D972, products!$A$1:$A$49, products!$D$1:$D$49,,0)</f>
        <v>0.5</v>
      </c>
      <c r="L972" s="7">
        <f>_xlfn.XLOOKUP(D972, products!$A$1:$A$49, products!$E$1:$E$49,,0)</f>
        <v>8.25</v>
      </c>
      <c r="M972" s="7">
        <f t="shared" si="45"/>
        <v>8.25</v>
      </c>
      <c r="N972" s="3" t="str">
        <f t="shared" si="46"/>
        <v>Excelsa</v>
      </c>
      <c r="O972" s="3" t="str">
        <f t="shared" si="47"/>
        <v>Medium</v>
      </c>
    </row>
    <row r="973" spans="1:15" x14ac:dyDescent="0.3">
      <c r="A973" s="2" t="s">
        <v>5978</v>
      </c>
      <c r="B973" s="5">
        <v>43703</v>
      </c>
      <c r="C973" s="2" t="s">
        <v>5979</v>
      </c>
      <c r="D973" s="3" t="s">
        <v>6182</v>
      </c>
      <c r="E973" s="2">
        <v>5</v>
      </c>
      <c r="F973" s="2" t="str">
        <f>_xlfn.XLOOKUP(C973, 'customers'!$A$1:$A$1001, 'customers'!$B$1:$B$1001, ,0)</f>
        <v>Noni Furber</v>
      </c>
      <c r="G973" s="2" t="str">
        <f>IF(_xlfn.XLOOKUP(C973, 'customers'!$A$1:$A$1001, 'customers'!$C$1:$C$1001, , 0)=0, "", _xlfn.XLOOKUP(C973, 'customers'!$A$1:$A$1001, 'customers'!$C$1:$C$1001, , 0))</f>
        <v>nfurberqz@jugem.jp</v>
      </c>
      <c r="H973" s="2">
        <f>_xlfn.XLOOKUP(C973, 'customers'!$A$1:$A$1001, 'customers'!G972:G1972,,0)</f>
        <v>0</v>
      </c>
      <c r="I973" s="3" t="str">
        <f>_xlfn.XLOOKUP(D973, products!$A$1:$A$49, products!$B$1:$B$49, , 0)</f>
        <v>Ara</v>
      </c>
      <c r="J973" s="3" t="str">
        <f>_xlfn.XLOOKUP(D973, products!$A$1:$A$49, products!$C$1:$C$49,,0)</f>
        <v>L</v>
      </c>
      <c r="K973" s="6">
        <f>_xlfn.XLOOKUP(D973, products!$A$1:$A$49, products!$D$1:$D$49,,0)</f>
        <v>2.5</v>
      </c>
      <c r="L973" s="7">
        <f>_xlfn.XLOOKUP(D973, products!$A$1:$A$49, products!$E$1:$E$49,,0)</f>
        <v>29.784999999999997</v>
      </c>
      <c r="M973" s="7">
        <f t="shared" si="45"/>
        <v>148.92499999999998</v>
      </c>
      <c r="N973" s="3" t="str">
        <f t="shared" si="46"/>
        <v>Arabica</v>
      </c>
      <c r="O973" s="3" t="str">
        <f t="shared" si="47"/>
        <v>Lite</v>
      </c>
    </row>
    <row r="974" spans="1:15" x14ac:dyDescent="0.3">
      <c r="A974" s="2" t="s">
        <v>5984</v>
      </c>
      <c r="B974" s="5">
        <v>44411</v>
      </c>
      <c r="C974" s="2" t="s">
        <v>5985</v>
      </c>
      <c r="D974" s="3" t="s">
        <v>6182</v>
      </c>
      <c r="E974" s="2">
        <v>3</v>
      </c>
      <c r="F974" s="2" t="str">
        <f>_xlfn.XLOOKUP(C974, 'customers'!$A$1:$A$1001, 'customers'!$B$1:$B$1001, ,0)</f>
        <v>Dinah Crutcher</v>
      </c>
      <c r="G974" s="2" t="str">
        <f>IF(_xlfn.XLOOKUP(C974, 'customers'!$A$1:$A$1001, 'customers'!$C$1:$C$1001, , 0)=0, "", _xlfn.XLOOKUP(C974, 'customers'!$A$1:$A$1001, 'customers'!$C$1:$C$1001, , 0))</f>
        <v/>
      </c>
      <c r="H974" s="2">
        <f>_xlfn.XLOOKUP(C974, 'customers'!$A$1:$A$1001, 'customers'!G973:G1973,,0)</f>
        <v>0</v>
      </c>
      <c r="I974" s="3" t="str">
        <f>_xlfn.XLOOKUP(D974, products!$A$1:$A$49, products!$B$1:$B$49, , 0)</f>
        <v>Ara</v>
      </c>
      <c r="J974" s="3" t="str">
        <f>_xlfn.XLOOKUP(D974, products!$A$1:$A$49, products!$C$1:$C$49,,0)</f>
        <v>L</v>
      </c>
      <c r="K974" s="6">
        <f>_xlfn.XLOOKUP(D974, products!$A$1:$A$49, products!$D$1:$D$49,,0)</f>
        <v>2.5</v>
      </c>
      <c r="L974" s="7">
        <f>_xlfn.XLOOKUP(D974, products!$A$1:$A$49, products!$E$1:$E$49,,0)</f>
        <v>29.784999999999997</v>
      </c>
      <c r="M974" s="7">
        <f t="shared" si="45"/>
        <v>89.35499999999999</v>
      </c>
      <c r="N974" s="3" t="str">
        <f t="shared" si="46"/>
        <v>Arabica</v>
      </c>
      <c r="O974" s="3" t="str">
        <f t="shared" si="47"/>
        <v>Lite</v>
      </c>
    </row>
    <row r="975" spans="1:15" x14ac:dyDescent="0.3">
      <c r="A975" s="2" t="s">
        <v>5989</v>
      </c>
      <c r="B975" s="5">
        <v>44493</v>
      </c>
      <c r="C975" s="2" t="s">
        <v>5990</v>
      </c>
      <c r="D975" s="3" t="s">
        <v>6162</v>
      </c>
      <c r="E975" s="2">
        <v>6</v>
      </c>
      <c r="F975" s="2" t="str">
        <f>_xlfn.XLOOKUP(C975, 'customers'!$A$1:$A$1001, 'customers'!$B$1:$B$1001, ,0)</f>
        <v>Charlean Keave</v>
      </c>
      <c r="G975" s="2" t="str">
        <f>IF(_xlfn.XLOOKUP(C975, 'customers'!$A$1:$A$1001, 'customers'!$C$1:$C$1001, , 0)=0, "", _xlfn.XLOOKUP(C975, 'customers'!$A$1:$A$1001, 'customers'!$C$1:$C$1001, , 0))</f>
        <v>ckeaver1@ucoz.com</v>
      </c>
      <c r="H975" s="2">
        <f>_xlfn.XLOOKUP(C975, 'customers'!$A$1:$A$1001, 'customers'!G974:G1974,,0)</f>
        <v>0</v>
      </c>
      <c r="I975" s="3" t="str">
        <f>_xlfn.XLOOKUP(D975, products!$A$1:$A$49, products!$B$1:$B$49, , 0)</f>
        <v>Lib</v>
      </c>
      <c r="J975" s="3" t="str">
        <f>_xlfn.XLOOKUP(D975, products!$A$1:$A$49, products!$C$1:$C$49,,0)</f>
        <v>M</v>
      </c>
      <c r="K975" s="6">
        <f>_xlfn.XLOOKUP(D975, products!$A$1:$A$49, products!$D$1:$D$49,,0)</f>
        <v>1</v>
      </c>
      <c r="L975" s="7">
        <f>_xlfn.XLOOKUP(D975, products!$A$1:$A$49, products!$E$1:$E$49,,0)</f>
        <v>14.55</v>
      </c>
      <c r="M975" s="7">
        <f t="shared" si="45"/>
        <v>87.300000000000011</v>
      </c>
      <c r="N975" s="3" t="str">
        <f t="shared" si="46"/>
        <v>Liberica</v>
      </c>
      <c r="O975" s="3" t="str">
        <f t="shared" si="47"/>
        <v>Medium</v>
      </c>
    </row>
    <row r="976" spans="1:15" x14ac:dyDescent="0.3">
      <c r="A976" s="2" t="s">
        <v>5995</v>
      </c>
      <c r="B976" s="5">
        <v>43556</v>
      </c>
      <c r="C976" s="2" t="s">
        <v>5996</v>
      </c>
      <c r="D976" s="3" t="s">
        <v>6172</v>
      </c>
      <c r="E976" s="2">
        <v>1</v>
      </c>
      <c r="F976" s="2" t="str">
        <f>_xlfn.XLOOKUP(C976, 'customers'!$A$1:$A$1001, 'customers'!$B$1:$B$1001, ,0)</f>
        <v>Sada Roseborough</v>
      </c>
      <c r="G976" s="2" t="str">
        <f>IF(_xlfn.XLOOKUP(C976, 'customers'!$A$1:$A$1001, 'customers'!$C$1:$C$1001, , 0)=0, "", _xlfn.XLOOKUP(C976, 'customers'!$A$1:$A$1001, 'customers'!$C$1:$C$1001, , 0))</f>
        <v>sroseboroughr2@virginia.edu</v>
      </c>
      <c r="H976" s="2">
        <f>_xlfn.XLOOKUP(C976, 'customers'!$A$1:$A$1001, 'customers'!G975:G1975,,0)</f>
        <v>0</v>
      </c>
      <c r="I976" s="3" t="str">
        <f>_xlfn.XLOOKUP(D976, products!$A$1:$A$49, products!$B$1:$B$49, , 0)</f>
        <v>Rob</v>
      </c>
      <c r="J976" s="3" t="str">
        <f>_xlfn.XLOOKUP(D976, products!$A$1:$A$49, products!$C$1:$C$49,,0)</f>
        <v>D</v>
      </c>
      <c r="K976" s="6">
        <f>_xlfn.XLOOKUP(D976, products!$A$1:$A$49, products!$D$1:$D$49,,0)</f>
        <v>0.5</v>
      </c>
      <c r="L976" s="7">
        <f>_xlfn.XLOOKUP(D976, products!$A$1:$A$49, products!$E$1:$E$49,,0)</f>
        <v>5.3699999999999992</v>
      </c>
      <c r="M976" s="7">
        <f t="shared" si="45"/>
        <v>5.3699999999999992</v>
      </c>
      <c r="N976" s="3" t="str">
        <f t="shared" si="46"/>
        <v>Robusta</v>
      </c>
      <c r="O976" s="3" t="str">
        <f t="shared" si="47"/>
        <v>Dark</v>
      </c>
    </row>
    <row r="977" spans="1:15" x14ac:dyDescent="0.3">
      <c r="A977" s="2" t="s">
        <v>6001</v>
      </c>
      <c r="B977" s="5">
        <v>44538</v>
      </c>
      <c r="C977" s="2" t="s">
        <v>6002</v>
      </c>
      <c r="D977" s="3" t="s">
        <v>6154</v>
      </c>
      <c r="E977" s="2">
        <v>3</v>
      </c>
      <c r="F977" s="2" t="str">
        <f>_xlfn.XLOOKUP(C977, 'customers'!$A$1:$A$1001, 'customers'!$B$1:$B$1001, ,0)</f>
        <v>Clayton Kingwell</v>
      </c>
      <c r="G977" s="2" t="str">
        <f>IF(_xlfn.XLOOKUP(C977, 'customers'!$A$1:$A$1001, 'customers'!$C$1:$C$1001, , 0)=0, "", _xlfn.XLOOKUP(C977, 'customers'!$A$1:$A$1001, 'customers'!$C$1:$C$1001, , 0))</f>
        <v>ckingwellr3@squarespace.com</v>
      </c>
      <c r="H977" s="2">
        <f>_xlfn.XLOOKUP(C977, 'customers'!$A$1:$A$1001, 'customers'!G976:G1976,,0)</f>
        <v>0</v>
      </c>
      <c r="I977" s="3" t="str">
        <f>_xlfn.XLOOKUP(D977, products!$A$1:$A$49, products!$B$1:$B$49, , 0)</f>
        <v>Ara</v>
      </c>
      <c r="J977" s="3" t="str">
        <f>_xlfn.XLOOKUP(D977, products!$A$1:$A$49, products!$C$1:$C$49,,0)</f>
        <v>D</v>
      </c>
      <c r="K977" s="6">
        <f>_xlfn.XLOOKUP(D977, products!$A$1:$A$49, products!$D$1:$D$49,,0)</f>
        <v>0.2</v>
      </c>
      <c r="L977" s="7">
        <f>_xlfn.XLOOKUP(D977, products!$A$1:$A$49, products!$E$1:$E$49,,0)</f>
        <v>2.9849999999999999</v>
      </c>
      <c r="M977" s="7">
        <f t="shared" si="45"/>
        <v>8.9550000000000001</v>
      </c>
      <c r="N977" s="3" t="str">
        <f t="shared" si="46"/>
        <v>Arabica</v>
      </c>
      <c r="O977" s="3" t="str">
        <f t="shared" si="47"/>
        <v>Dark</v>
      </c>
    </row>
    <row r="978" spans="1:15" x14ac:dyDescent="0.3">
      <c r="A978" s="2" t="s">
        <v>6007</v>
      </c>
      <c r="B978" s="5">
        <v>43643</v>
      </c>
      <c r="C978" s="2" t="s">
        <v>6008</v>
      </c>
      <c r="D978" s="3" t="s">
        <v>6142</v>
      </c>
      <c r="E978" s="2">
        <v>5</v>
      </c>
      <c r="F978" s="2" t="str">
        <f>_xlfn.XLOOKUP(C978, 'customers'!$A$1:$A$1001, 'customers'!$B$1:$B$1001, ,0)</f>
        <v>Kacy Canto</v>
      </c>
      <c r="G978" s="2" t="str">
        <f>IF(_xlfn.XLOOKUP(C978, 'customers'!$A$1:$A$1001, 'customers'!$C$1:$C$1001, , 0)=0, "", _xlfn.XLOOKUP(C978, 'customers'!$A$1:$A$1001, 'customers'!$C$1:$C$1001, , 0))</f>
        <v>kcantor4@gmpg.org</v>
      </c>
      <c r="H978" s="2">
        <f>_xlfn.XLOOKUP(C978, 'customers'!$A$1:$A$1001, 'customers'!G977:G1977,,0)</f>
        <v>0</v>
      </c>
      <c r="I978" s="3" t="str">
        <f>_xlfn.XLOOKUP(D978, products!$A$1:$A$49, products!$B$1:$B$49, , 0)</f>
        <v>Rob</v>
      </c>
      <c r="J978" s="3" t="str">
        <f>_xlfn.XLOOKUP(D978, products!$A$1:$A$49, products!$C$1:$C$49,,0)</f>
        <v>L</v>
      </c>
      <c r="K978" s="6">
        <f>_xlfn.XLOOKUP(D978, products!$A$1:$A$49, products!$D$1:$D$49,,0)</f>
        <v>2.5</v>
      </c>
      <c r="L978" s="7">
        <f>_xlfn.XLOOKUP(D978, products!$A$1:$A$49, products!$E$1:$E$49,,0)</f>
        <v>27.484999999999996</v>
      </c>
      <c r="M978" s="7">
        <f t="shared" si="45"/>
        <v>137.42499999999998</v>
      </c>
      <c r="N978" s="3" t="str">
        <f t="shared" si="46"/>
        <v>Robusta</v>
      </c>
      <c r="O978" s="3" t="str">
        <f t="shared" si="47"/>
        <v>Lite</v>
      </c>
    </row>
    <row r="979" spans="1:15" x14ac:dyDescent="0.3">
      <c r="A979" s="2" t="s">
        <v>6013</v>
      </c>
      <c r="B979" s="5">
        <v>44026</v>
      </c>
      <c r="C979" s="2" t="s">
        <v>6014</v>
      </c>
      <c r="D979" s="3" t="s">
        <v>6179</v>
      </c>
      <c r="E979" s="2">
        <v>5</v>
      </c>
      <c r="F979" s="2" t="str">
        <f>_xlfn.XLOOKUP(C979, 'customers'!$A$1:$A$1001, 'customers'!$B$1:$B$1001, ,0)</f>
        <v>Mab Blakemore</v>
      </c>
      <c r="G979" s="2" t="str">
        <f>IF(_xlfn.XLOOKUP(C979, 'customers'!$A$1:$A$1001, 'customers'!$C$1:$C$1001, , 0)=0, "", _xlfn.XLOOKUP(C979, 'customers'!$A$1:$A$1001, 'customers'!$C$1:$C$1001, , 0))</f>
        <v>mblakemorer5@nsw.gov.au</v>
      </c>
      <c r="H979" s="2">
        <f>_xlfn.XLOOKUP(C979, 'customers'!$A$1:$A$1001, 'customers'!G978:G1978,,0)</f>
        <v>0</v>
      </c>
      <c r="I979" s="3" t="str">
        <f>_xlfn.XLOOKUP(D979, products!$A$1:$A$49, products!$B$1:$B$49, , 0)</f>
        <v>Rob</v>
      </c>
      <c r="J979" s="3" t="str">
        <f>_xlfn.XLOOKUP(D979, products!$A$1:$A$49, products!$C$1:$C$49,,0)</f>
        <v>L</v>
      </c>
      <c r="K979" s="6">
        <f>_xlfn.XLOOKUP(D979, products!$A$1:$A$49, products!$D$1:$D$49,,0)</f>
        <v>1</v>
      </c>
      <c r="L979" s="7">
        <f>_xlfn.XLOOKUP(D979, products!$A$1:$A$49, products!$E$1:$E$49,,0)</f>
        <v>11.95</v>
      </c>
      <c r="M979" s="7">
        <f t="shared" si="45"/>
        <v>59.75</v>
      </c>
      <c r="N979" s="3" t="str">
        <f t="shared" si="46"/>
        <v>Robusta</v>
      </c>
      <c r="O979" s="3" t="str">
        <f t="shared" si="47"/>
        <v>Lite</v>
      </c>
    </row>
    <row r="980" spans="1:15" x14ac:dyDescent="0.3">
      <c r="A980" s="2" t="s">
        <v>6019</v>
      </c>
      <c r="B980" s="5">
        <v>43913</v>
      </c>
      <c r="C980" s="2" t="s">
        <v>5990</v>
      </c>
      <c r="D980" s="3" t="s">
        <v>6180</v>
      </c>
      <c r="E980" s="2">
        <v>3</v>
      </c>
      <c r="F980" s="2" t="str">
        <f>_xlfn.XLOOKUP(C980, 'customers'!$A$1:$A$1001, 'customers'!$B$1:$B$1001, ,0)</f>
        <v>Charlean Keave</v>
      </c>
      <c r="G980" s="2" t="str">
        <f>IF(_xlfn.XLOOKUP(C980, 'customers'!$A$1:$A$1001, 'customers'!$C$1:$C$1001, , 0)=0, "", _xlfn.XLOOKUP(C980, 'customers'!$A$1:$A$1001, 'customers'!$C$1:$C$1001, , 0))</f>
        <v>ckeaver1@ucoz.com</v>
      </c>
      <c r="H980" s="2">
        <f>_xlfn.XLOOKUP(C980, 'customers'!$A$1:$A$1001, 'customers'!G979:G1979,,0)</f>
        <v>0</v>
      </c>
      <c r="I980" s="3" t="str">
        <f>_xlfn.XLOOKUP(D980, products!$A$1:$A$49, products!$B$1:$B$49, , 0)</f>
        <v>Ara</v>
      </c>
      <c r="J980" s="3" t="str">
        <f>_xlfn.XLOOKUP(D980, products!$A$1:$A$49, products!$C$1:$C$49,,0)</f>
        <v>L</v>
      </c>
      <c r="K980" s="6">
        <f>_xlfn.XLOOKUP(D980, products!$A$1:$A$49, products!$D$1:$D$49,,0)</f>
        <v>0.5</v>
      </c>
      <c r="L980" s="7">
        <f>_xlfn.XLOOKUP(D980, products!$A$1:$A$49, products!$E$1:$E$49,,0)</f>
        <v>7.77</v>
      </c>
      <c r="M980" s="7">
        <f t="shared" si="45"/>
        <v>23.31</v>
      </c>
      <c r="N980" s="3" t="str">
        <f t="shared" si="46"/>
        <v>Arabica</v>
      </c>
      <c r="O980" s="3" t="str">
        <f t="shared" si="47"/>
        <v>Lite</v>
      </c>
    </row>
    <row r="981" spans="1:15" x14ac:dyDescent="0.3">
      <c r="A981" s="2" t="s">
        <v>6025</v>
      </c>
      <c r="B981" s="5">
        <v>43856</v>
      </c>
      <c r="C981" s="2" t="s">
        <v>6026</v>
      </c>
      <c r="D981" s="3" t="s">
        <v>6172</v>
      </c>
      <c r="E981" s="2">
        <v>2</v>
      </c>
      <c r="F981" s="2" t="str">
        <f>_xlfn.XLOOKUP(C981, 'customers'!$A$1:$A$1001, 'customers'!$B$1:$B$1001, ,0)</f>
        <v>Javier Causnett</v>
      </c>
      <c r="G981" s="2" t="str">
        <f>IF(_xlfn.XLOOKUP(C981, 'customers'!$A$1:$A$1001, 'customers'!$C$1:$C$1001, , 0)=0, "", _xlfn.XLOOKUP(C981, 'customers'!$A$1:$A$1001, 'customers'!$C$1:$C$1001, , 0))</f>
        <v/>
      </c>
      <c r="H981" s="2">
        <f>_xlfn.XLOOKUP(C981, 'customers'!$A$1:$A$1001, 'customers'!G980:G1980,,0)</f>
        <v>0</v>
      </c>
      <c r="I981" s="3" t="str">
        <f>_xlfn.XLOOKUP(D981, products!$A$1:$A$49, products!$B$1:$B$49, , 0)</f>
        <v>Rob</v>
      </c>
      <c r="J981" s="3" t="str">
        <f>_xlfn.XLOOKUP(D981, products!$A$1:$A$49, products!$C$1:$C$49,,0)</f>
        <v>D</v>
      </c>
      <c r="K981" s="6">
        <f>_xlfn.XLOOKUP(D981, products!$A$1:$A$49, products!$D$1:$D$49,,0)</f>
        <v>0.5</v>
      </c>
      <c r="L981" s="7">
        <f>_xlfn.XLOOKUP(D981, products!$A$1:$A$49, products!$E$1:$E$49,,0)</f>
        <v>5.3699999999999992</v>
      </c>
      <c r="M981" s="7">
        <f t="shared" si="45"/>
        <v>10.739999999999998</v>
      </c>
      <c r="N981" s="3" t="str">
        <f t="shared" si="46"/>
        <v>Robusta</v>
      </c>
      <c r="O981" s="3" t="str">
        <f t="shared" si="47"/>
        <v>Dark</v>
      </c>
    </row>
    <row r="982" spans="1:15" x14ac:dyDescent="0.3">
      <c r="A982" s="2" t="s">
        <v>6030</v>
      </c>
      <c r="B982" s="5">
        <v>43982</v>
      </c>
      <c r="C982" s="2" t="s">
        <v>6031</v>
      </c>
      <c r="D982" s="3" t="s">
        <v>6185</v>
      </c>
      <c r="E982" s="2">
        <v>6</v>
      </c>
      <c r="F982" s="2" t="str">
        <f>_xlfn.XLOOKUP(C982, 'customers'!$A$1:$A$1001, 'customers'!$B$1:$B$1001, ,0)</f>
        <v>Demetris Micheli</v>
      </c>
      <c r="G982" s="2" t="str">
        <f>IF(_xlfn.XLOOKUP(C982, 'customers'!$A$1:$A$1001, 'customers'!$C$1:$C$1001, , 0)=0, "", _xlfn.XLOOKUP(C982, 'customers'!$A$1:$A$1001, 'customers'!$C$1:$C$1001, , 0))</f>
        <v/>
      </c>
      <c r="H982" s="2">
        <f>_xlfn.XLOOKUP(C982, 'customers'!$A$1:$A$1001, 'customers'!G981:G1981,,0)</f>
        <v>0</v>
      </c>
      <c r="I982" s="3" t="str">
        <f>_xlfn.XLOOKUP(D982, products!$A$1:$A$49, products!$B$1:$B$49, , 0)</f>
        <v>Exc</v>
      </c>
      <c r="J982" s="3" t="str">
        <f>_xlfn.XLOOKUP(D982, products!$A$1:$A$49, products!$C$1:$C$49,,0)</f>
        <v>D</v>
      </c>
      <c r="K982" s="6">
        <f>_xlfn.XLOOKUP(D982, products!$A$1:$A$49, products!$D$1:$D$49,,0)</f>
        <v>2.5</v>
      </c>
      <c r="L982" s="7">
        <f>_xlfn.XLOOKUP(D982, products!$A$1:$A$49, products!$E$1:$E$49,,0)</f>
        <v>27.945</v>
      </c>
      <c r="M982" s="7">
        <f t="shared" si="45"/>
        <v>167.67000000000002</v>
      </c>
      <c r="N982" s="3" t="str">
        <f t="shared" si="46"/>
        <v>Excelsa</v>
      </c>
      <c r="O982" s="3" t="str">
        <f t="shared" si="47"/>
        <v>Dark</v>
      </c>
    </row>
    <row r="983" spans="1:15" x14ac:dyDescent="0.3">
      <c r="A983" s="2" t="s">
        <v>6035</v>
      </c>
      <c r="B983" s="5">
        <v>44397</v>
      </c>
      <c r="C983" s="2" t="s">
        <v>6036</v>
      </c>
      <c r="D983" s="3" t="s">
        <v>6153</v>
      </c>
      <c r="E983" s="2">
        <v>6</v>
      </c>
      <c r="F983" s="2" t="str">
        <f>_xlfn.XLOOKUP(C983, 'customers'!$A$1:$A$1001, 'customers'!$B$1:$B$1001, ,0)</f>
        <v>Chloette Bernardot</v>
      </c>
      <c r="G983" s="2" t="str">
        <f>IF(_xlfn.XLOOKUP(C983, 'customers'!$A$1:$A$1001, 'customers'!$C$1:$C$1001, , 0)=0, "", _xlfn.XLOOKUP(C983, 'customers'!$A$1:$A$1001, 'customers'!$C$1:$C$1001, , 0))</f>
        <v>cbernardotr9@wix.com</v>
      </c>
      <c r="H983" s="2">
        <f>_xlfn.XLOOKUP(C983, 'customers'!$A$1:$A$1001, 'customers'!G982:G1982,,0)</f>
        <v>0</v>
      </c>
      <c r="I983" s="3" t="str">
        <f>_xlfn.XLOOKUP(D983, products!$A$1:$A$49, products!$B$1:$B$49, , 0)</f>
        <v>Exc</v>
      </c>
      <c r="J983" s="3" t="str">
        <f>_xlfn.XLOOKUP(D983, products!$A$1:$A$49, products!$C$1:$C$49,,0)</f>
        <v>D</v>
      </c>
      <c r="K983" s="6">
        <f>_xlfn.XLOOKUP(D983, products!$A$1:$A$49, products!$D$1:$D$49,,0)</f>
        <v>0.2</v>
      </c>
      <c r="L983" s="7">
        <f>_xlfn.XLOOKUP(D983, products!$A$1:$A$49, products!$E$1:$E$49,,0)</f>
        <v>3.645</v>
      </c>
      <c r="M983" s="7">
        <f t="shared" si="45"/>
        <v>21.87</v>
      </c>
      <c r="N983" s="3" t="str">
        <f t="shared" si="46"/>
        <v>Excelsa</v>
      </c>
      <c r="O983" s="3" t="str">
        <f t="shared" si="47"/>
        <v>Dark</v>
      </c>
    </row>
    <row r="984" spans="1:15" x14ac:dyDescent="0.3">
      <c r="A984" s="2" t="s">
        <v>6041</v>
      </c>
      <c r="B984" s="5">
        <v>44785</v>
      </c>
      <c r="C984" s="2" t="s">
        <v>6042</v>
      </c>
      <c r="D984" s="3" t="s">
        <v>6179</v>
      </c>
      <c r="E984" s="2">
        <v>2</v>
      </c>
      <c r="F984" s="2" t="str">
        <f>_xlfn.XLOOKUP(C984, 'customers'!$A$1:$A$1001, 'customers'!$B$1:$B$1001, ,0)</f>
        <v>Kim Kemery</v>
      </c>
      <c r="G984" s="2" t="str">
        <f>IF(_xlfn.XLOOKUP(C984, 'customers'!$A$1:$A$1001, 'customers'!$C$1:$C$1001, , 0)=0, "", _xlfn.XLOOKUP(C984, 'customers'!$A$1:$A$1001, 'customers'!$C$1:$C$1001, , 0))</f>
        <v>kkemeryra@t.co</v>
      </c>
      <c r="H984" s="2">
        <f>_xlfn.XLOOKUP(C984, 'customers'!$A$1:$A$1001, 'customers'!G983:G1983,,0)</f>
        <v>0</v>
      </c>
      <c r="I984" s="3" t="str">
        <f>_xlfn.XLOOKUP(D984, products!$A$1:$A$49, products!$B$1:$B$49, , 0)</f>
        <v>Rob</v>
      </c>
      <c r="J984" s="3" t="str">
        <f>_xlfn.XLOOKUP(D984, products!$A$1:$A$49, products!$C$1:$C$49,,0)</f>
        <v>L</v>
      </c>
      <c r="K984" s="6">
        <f>_xlfn.XLOOKUP(D984, products!$A$1:$A$49, products!$D$1:$D$49,,0)</f>
        <v>1</v>
      </c>
      <c r="L984" s="7">
        <f>_xlfn.XLOOKUP(D984, products!$A$1:$A$49, products!$E$1:$E$49,,0)</f>
        <v>11.95</v>
      </c>
      <c r="M984" s="7">
        <f t="shared" si="45"/>
        <v>23.9</v>
      </c>
      <c r="N984" s="3" t="str">
        <f t="shared" si="46"/>
        <v>Robusta</v>
      </c>
      <c r="O984" s="3" t="str">
        <f t="shared" si="47"/>
        <v>Lite</v>
      </c>
    </row>
    <row r="985" spans="1:15" x14ac:dyDescent="0.3">
      <c r="A985" s="2" t="s">
        <v>6047</v>
      </c>
      <c r="B985" s="5">
        <v>43831</v>
      </c>
      <c r="C985" s="2" t="s">
        <v>6048</v>
      </c>
      <c r="D985" s="3" t="s">
        <v>6152</v>
      </c>
      <c r="E985" s="2">
        <v>2</v>
      </c>
      <c r="F985" s="2" t="str">
        <f>_xlfn.XLOOKUP(C985, 'customers'!$A$1:$A$1001, 'customers'!$B$1:$B$1001, ,0)</f>
        <v>Fanchette Parlot</v>
      </c>
      <c r="G985" s="2" t="str">
        <f>IF(_xlfn.XLOOKUP(C985, 'customers'!$A$1:$A$1001, 'customers'!$C$1:$C$1001, , 0)=0, "", _xlfn.XLOOKUP(C985, 'customers'!$A$1:$A$1001, 'customers'!$C$1:$C$1001, , 0))</f>
        <v>fparlotrb@forbes.com</v>
      </c>
      <c r="H985" s="2">
        <f>_xlfn.XLOOKUP(C985, 'customers'!$A$1:$A$1001, 'customers'!G984:G1984,,0)</f>
        <v>0</v>
      </c>
      <c r="I985" s="3" t="str">
        <f>_xlfn.XLOOKUP(D985, products!$A$1:$A$49, products!$B$1:$B$49, , 0)</f>
        <v>Ara</v>
      </c>
      <c r="J985" s="3" t="str">
        <f>_xlfn.XLOOKUP(D985, products!$A$1:$A$49, products!$C$1:$C$49,,0)</f>
        <v>M</v>
      </c>
      <c r="K985" s="6">
        <f>_xlfn.XLOOKUP(D985, products!$A$1:$A$49, products!$D$1:$D$49,,0)</f>
        <v>0.2</v>
      </c>
      <c r="L985" s="7">
        <f>_xlfn.XLOOKUP(D985, products!$A$1:$A$49, products!$E$1:$E$49,,0)</f>
        <v>3.375</v>
      </c>
      <c r="M985" s="7">
        <f t="shared" si="45"/>
        <v>6.75</v>
      </c>
      <c r="N985" s="3" t="str">
        <f t="shared" si="46"/>
        <v>Arabica</v>
      </c>
      <c r="O985" s="3" t="str">
        <f t="shared" si="47"/>
        <v>Medium</v>
      </c>
    </row>
    <row r="986" spans="1:15" x14ac:dyDescent="0.3">
      <c r="A986" s="2" t="s">
        <v>6053</v>
      </c>
      <c r="B986" s="5">
        <v>44214</v>
      </c>
      <c r="C986" s="2" t="s">
        <v>6054</v>
      </c>
      <c r="D986" s="3" t="s">
        <v>6166</v>
      </c>
      <c r="E986" s="2">
        <v>1</v>
      </c>
      <c r="F986" s="2" t="str">
        <f>_xlfn.XLOOKUP(C986, 'customers'!$A$1:$A$1001, 'customers'!$B$1:$B$1001, ,0)</f>
        <v>Ramon Cheak</v>
      </c>
      <c r="G986" s="2" t="str">
        <f>IF(_xlfn.XLOOKUP(C986, 'customers'!$A$1:$A$1001, 'customers'!$C$1:$C$1001, , 0)=0, "", _xlfn.XLOOKUP(C986, 'customers'!$A$1:$A$1001, 'customers'!$C$1:$C$1001, , 0))</f>
        <v>rcheakrc@tripadvisor.com</v>
      </c>
      <c r="H986" s="2">
        <f>_xlfn.XLOOKUP(C986, 'customers'!$A$1:$A$1001, 'customers'!G985:G1985,,0)</f>
        <v>0</v>
      </c>
      <c r="I986" s="3" t="str">
        <f>_xlfn.XLOOKUP(D986, products!$A$1:$A$49, products!$B$1:$B$49, , 0)</f>
        <v>Exc</v>
      </c>
      <c r="J986" s="3" t="str">
        <f>_xlfn.XLOOKUP(D986, products!$A$1:$A$49, products!$C$1:$C$49,,0)</f>
        <v>M</v>
      </c>
      <c r="K986" s="6">
        <f>_xlfn.XLOOKUP(D986, products!$A$1:$A$49, products!$D$1:$D$49,,0)</f>
        <v>2.5</v>
      </c>
      <c r="L986" s="7">
        <f>_xlfn.XLOOKUP(D986, products!$A$1:$A$49, products!$E$1:$E$49,,0)</f>
        <v>31.624999999999996</v>
      </c>
      <c r="M986" s="7">
        <f t="shared" si="45"/>
        <v>31.624999999999996</v>
      </c>
      <c r="N986" s="3" t="str">
        <f t="shared" si="46"/>
        <v>Excelsa</v>
      </c>
      <c r="O986" s="3" t="str">
        <f t="shared" si="47"/>
        <v>Medium</v>
      </c>
    </row>
    <row r="987" spans="1:15" x14ac:dyDescent="0.3">
      <c r="A987" s="2" t="s">
        <v>6058</v>
      </c>
      <c r="B987" s="5">
        <v>44561</v>
      </c>
      <c r="C987" s="2" t="s">
        <v>6059</v>
      </c>
      <c r="D987" s="3" t="s">
        <v>6179</v>
      </c>
      <c r="E987" s="2">
        <v>4</v>
      </c>
      <c r="F987" s="2" t="str">
        <f>_xlfn.XLOOKUP(C987, 'customers'!$A$1:$A$1001, 'customers'!$B$1:$B$1001, ,0)</f>
        <v>Koressa O'Geneay</v>
      </c>
      <c r="G987" s="2" t="str">
        <f>IF(_xlfn.XLOOKUP(C987, 'customers'!$A$1:$A$1001, 'customers'!$C$1:$C$1001, , 0)=0, "", _xlfn.XLOOKUP(C987, 'customers'!$A$1:$A$1001, 'customers'!$C$1:$C$1001, , 0))</f>
        <v>kogeneayrd@utexas.edu</v>
      </c>
      <c r="H987" s="2">
        <f>_xlfn.XLOOKUP(C987, 'customers'!$A$1:$A$1001, 'customers'!G986:G1986,,0)</f>
        <v>0</v>
      </c>
      <c r="I987" s="3" t="str">
        <f>_xlfn.XLOOKUP(D987, products!$A$1:$A$49, products!$B$1:$B$49, , 0)</f>
        <v>Rob</v>
      </c>
      <c r="J987" s="3" t="str">
        <f>_xlfn.XLOOKUP(D987, products!$A$1:$A$49, products!$C$1:$C$49,,0)</f>
        <v>L</v>
      </c>
      <c r="K987" s="6">
        <f>_xlfn.XLOOKUP(D987, products!$A$1:$A$49, products!$D$1:$D$49,,0)</f>
        <v>1</v>
      </c>
      <c r="L987" s="7">
        <f>_xlfn.XLOOKUP(D987, products!$A$1:$A$49, products!$E$1:$E$49,,0)</f>
        <v>11.95</v>
      </c>
      <c r="M987" s="7">
        <f t="shared" si="45"/>
        <v>47.8</v>
      </c>
      <c r="N987" s="3" t="str">
        <f t="shared" si="46"/>
        <v>Robusta</v>
      </c>
      <c r="O987" s="3" t="str">
        <f t="shared" si="47"/>
        <v>Lite</v>
      </c>
    </row>
    <row r="988" spans="1:15" x14ac:dyDescent="0.3">
      <c r="A988" s="2" t="s">
        <v>6064</v>
      </c>
      <c r="B988" s="5">
        <v>43955</v>
      </c>
      <c r="C988" s="2" t="s">
        <v>6065</v>
      </c>
      <c r="D988" s="3" t="s">
        <v>6181</v>
      </c>
      <c r="E988" s="2">
        <v>1</v>
      </c>
      <c r="F988" s="2" t="str">
        <f>_xlfn.XLOOKUP(C988, 'customers'!$A$1:$A$1001, 'customers'!$B$1:$B$1001, ,0)</f>
        <v>Claudell Ayre</v>
      </c>
      <c r="G988" s="2" t="str">
        <f>IF(_xlfn.XLOOKUP(C988, 'customers'!$A$1:$A$1001, 'customers'!$C$1:$C$1001, , 0)=0, "", _xlfn.XLOOKUP(C988, 'customers'!$A$1:$A$1001, 'customers'!$C$1:$C$1001, , 0))</f>
        <v>cayrere@symantec.com</v>
      </c>
      <c r="H988" s="2">
        <f>_xlfn.XLOOKUP(C988, 'customers'!$A$1:$A$1001, 'customers'!G987:G1987,,0)</f>
        <v>0</v>
      </c>
      <c r="I988" s="3" t="str">
        <f>_xlfn.XLOOKUP(D988, products!$A$1:$A$49, products!$B$1:$B$49, , 0)</f>
        <v>Lib</v>
      </c>
      <c r="J988" s="3" t="str">
        <f>_xlfn.XLOOKUP(D988, products!$A$1:$A$49, products!$C$1:$C$49,,0)</f>
        <v>M</v>
      </c>
      <c r="K988" s="6">
        <f>_xlfn.XLOOKUP(D988, products!$A$1:$A$49, products!$D$1:$D$49,,0)</f>
        <v>2.5</v>
      </c>
      <c r="L988" s="7">
        <f>_xlfn.XLOOKUP(D988, products!$A$1:$A$49, products!$E$1:$E$49,,0)</f>
        <v>33.464999999999996</v>
      </c>
      <c r="M988" s="7">
        <f t="shared" si="45"/>
        <v>33.464999999999996</v>
      </c>
      <c r="N988" s="3" t="str">
        <f t="shared" si="46"/>
        <v>Liberica</v>
      </c>
      <c r="O988" s="3" t="str">
        <f t="shared" si="47"/>
        <v>Medium</v>
      </c>
    </row>
    <row r="989" spans="1:15" x14ac:dyDescent="0.3">
      <c r="A989" s="2" t="s">
        <v>6070</v>
      </c>
      <c r="B989" s="5">
        <v>44247</v>
      </c>
      <c r="C989" s="2" t="s">
        <v>6071</v>
      </c>
      <c r="D989" s="3" t="s">
        <v>6158</v>
      </c>
      <c r="E989" s="2">
        <v>5</v>
      </c>
      <c r="F989" s="2" t="str">
        <f>_xlfn.XLOOKUP(C989, 'customers'!$A$1:$A$1001, 'customers'!$B$1:$B$1001, ,0)</f>
        <v>Lorianne Kyneton</v>
      </c>
      <c r="G989" s="2" t="str">
        <f>IF(_xlfn.XLOOKUP(C989, 'customers'!$A$1:$A$1001, 'customers'!$C$1:$C$1001, , 0)=0, "", _xlfn.XLOOKUP(C989, 'customers'!$A$1:$A$1001, 'customers'!$C$1:$C$1001, , 0))</f>
        <v>lkynetonrf@macromedia.com</v>
      </c>
      <c r="H989" s="2">
        <f>_xlfn.XLOOKUP(C989, 'customers'!$A$1:$A$1001, 'customers'!G988:G1988,,0)</f>
        <v>0</v>
      </c>
      <c r="I989" s="3" t="str">
        <f>_xlfn.XLOOKUP(D989, products!$A$1:$A$49, products!$B$1:$B$49, , 0)</f>
        <v>Ara</v>
      </c>
      <c r="J989" s="3" t="str">
        <f>_xlfn.XLOOKUP(D989, products!$A$1:$A$49, products!$C$1:$C$49,,0)</f>
        <v>D</v>
      </c>
      <c r="K989" s="6">
        <f>_xlfn.XLOOKUP(D989, products!$A$1:$A$49, products!$D$1:$D$49,,0)</f>
        <v>0.5</v>
      </c>
      <c r="L989" s="7">
        <f>_xlfn.XLOOKUP(D989, products!$A$1:$A$49, products!$E$1:$E$49,,0)</f>
        <v>5.97</v>
      </c>
      <c r="M989" s="7">
        <f t="shared" si="45"/>
        <v>29.849999999999998</v>
      </c>
      <c r="N989" s="3" t="str">
        <f t="shared" si="46"/>
        <v>Arabica</v>
      </c>
      <c r="O989" s="3" t="str">
        <f t="shared" si="47"/>
        <v>Dark</v>
      </c>
    </row>
    <row r="990" spans="1:15" x14ac:dyDescent="0.3">
      <c r="A990" s="2" t="s">
        <v>6076</v>
      </c>
      <c r="B990" s="5">
        <v>43897</v>
      </c>
      <c r="C990" s="2" t="s">
        <v>6077</v>
      </c>
      <c r="D990" s="3" t="s">
        <v>6138</v>
      </c>
      <c r="E990" s="2">
        <v>3</v>
      </c>
      <c r="F990" s="2" t="str">
        <f>_xlfn.XLOOKUP(C990, 'customers'!$A$1:$A$1001, 'customers'!$B$1:$B$1001, ,0)</f>
        <v>Adele McFayden</v>
      </c>
      <c r="G990" s="2" t="str">
        <f>IF(_xlfn.XLOOKUP(C990, 'customers'!$A$1:$A$1001, 'customers'!$C$1:$C$1001, , 0)=0, "", _xlfn.XLOOKUP(C990, 'customers'!$A$1:$A$1001, 'customers'!$C$1:$C$1001, , 0))</f>
        <v/>
      </c>
      <c r="H990" s="2">
        <f>_xlfn.XLOOKUP(C990, 'customers'!$A$1:$A$1001, 'customers'!G989:G1989,,0)</f>
        <v>0</v>
      </c>
      <c r="I990" s="3" t="str">
        <f>_xlfn.XLOOKUP(D990, products!$A$1:$A$49, products!$B$1:$B$49, , 0)</f>
        <v>Rob</v>
      </c>
      <c r="J990" s="3" t="str">
        <f>_xlfn.XLOOKUP(D990, products!$A$1:$A$49, products!$C$1:$C$49,,0)</f>
        <v>M</v>
      </c>
      <c r="K990" s="6">
        <f>_xlfn.XLOOKUP(D990, products!$A$1:$A$49, products!$D$1:$D$49,,0)</f>
        <v>1</v>
      </c>
      <c r="L990" s="7">
        <f>_xlfn.XLOOKUP(D990, products!$A$1:$A$49, products!$E$1:$E$49,,0)</f>
        <v>9.9499999999999993</v>
      </c>
      <c r="M990" s="7">
        <f t="shared" si="45"/>
        <v>29.849999999999998</v>
      </c>
      <c r="N990" s="3" t="str">
        <f t="shared" si="46"/>
        <v>Robusta</v>
      </c>
      <c r="O990" s="3" t="str">
        <f t="shared" si="47"/>
        <v>Medium</v>
      </c>
    </row>
    <row r="991" spans="1:15" x14ac:dyDescent="0.3">
      <c r="A991" s="2" t="s">
        <v>6081</v>
      </c>
      <c r="B991" s="5">
        <v>43560</v>
      </c>
      <c r="C991" s="2" t="s">
        <v>6082</v>
      </c>
      <c r="D991" s="3" t="s">
        <v>6175</v>
      </c>
      <c r="E991" s="2">
        <v>6</v>
      </c>
      <c r="F991" s="2" t="str">
        <f>_xlfn.XLOOKUP(C991, 'customers'!$A$1:$A$1001, 'customers'!$B$1:$B$1001, ,0)</f>
        <v>Herta Layne</v>
      </c>
      <c r="G991" s="2" t="str">
        <f>IF(_xlfn.XLOOKUP(C991, 'customers'!$A$1:$A$1001, 'customers'!$C$1:$C$1001, , 0)=0, "", _xlfn.XLOOKUP(C991, 'customers'!$A$1:$A$1001, 'customers'!$C$1:$C$1001, , 0))</f>
        <v/>
      </c>
      <c r="H991" s="2">
        <f>_xlfn.XLOOKUP(C991, 'customers'!$A$1:$A$1001, 'customers'!G990:G1990,,0)</f>
        <v>0</v>
      </c>
      <c r="I991" s="3" t="str">
        <f>_xlfn.XLOOKUP(D991, products!$A$1:$A$49, products!$B$1:$B$49, , 0)</f>
        <v>Ara</v>
      </c>
      <c r="J991" s="3" t="str">
        <f>_xlfn.XLOOKUP(D991, products!$A$1:$A$49, products!$C$1:$C$49,,0)</f>
        <v>M</v>
      </c>
      <c r="K991" s="6">
        <f>_xlfn.XLOOKUP(D991, products!$A$1:$A$49, products!$D$1:$D$49,,0)</f>
        <v>2.5</v>
      </c>
      <c r="L991" s="7">
        <f>_xlfn.XLOOKUP(D991, products!$A$1:$A$49, products!$E$1:$E$49,,0)</f>
        <v>25.874999999999996</v>
      </c>
      <c r="M991" s="7">
        <f t="shared" si="45"/>
        <v>155.24999999999997</v>
      </c>
      <c r="N991" s="3" t="str">
        <f t="shared" si="46"/>
        <v>Arabica</v>
      </c>
      <c r="O991" s="3" t="str">
        <f t="shared" si="47"/>
        <v>Medium</v>
      </c>
    </row>
    <row r="992" spans="1:15" x14ac:dyDescent="0.3">
      <c r="A992" s="2" t="s">
        <v>6086</v>
      </c>
      <c r="B992" s="5">
        <v>44718</v>
      </c>
      <c r="C992" s="2" t="s">
        <v>6118</v>
      </c>
      <c r="D992" s="3" t="s">
        <v>6153</v>
      </c>
      <c r="E992" s="2">
        <v>5</v>
      </c>
      <c r="F992" s="2" t="str">
        <f>_xlfn.XLOOKUP(C992, 'customers'!$A$1:$A$1001, 'customers'!$B$1:$B$1001, ,0)</f>
        <v>Marguerite Graves</v>
      </c>
      <c r="G992" s="2" t="str">
        <f>IF(_xlfn.XLOOKUP(C992, 'customers'!$A$1:$A$1001, 'customers'!$C$1:$C$1001, , 0)=0, "", _xlfn.XLOOKUP(C992, 'customers'!$A$1:$A$1001, 'customers'!$C$1:$C$1001, , 0))</f>
        <v/>
      </c>
      <c r="H992" s="2">
        <f>_xlfn.XLOOKUP(C992, 'customers'!$A$1:$A$1001, 'customers'!G991:G1991,,0)</f>
        <v>0</v>
      </c>
      <c r="I992" s="3" t="str">
        <f>_xlfn.XLOOKUP(D992, products!$A$1:$A$49, products!$B$1:$B$49, , 0)</f>
        <v>Exc</v>
      </c>
      <c r="J992" s="3" t="str">
        <f>_xlfn.XLOOKUP(D992, products!$A$1:$A$49, products!$C$1:$C$49,,0)</f>
        <v>D</v>
      </c>
      <c r="K992" s="6">
        <f>_xlfn.XLOOKUP(D992, products!$A$1:$A$49, products!$D$1:$D$49,,0)</f>
        <v>0.2</v>
      </c>
      <c r="L992" s="7">
        <f>_xlfn.XLOOKUP(D992, products!$A$1:$A$49, products!$E$1:$E$49,,0)</f>
        <v>3.645</v>
      </c>
      <c r="M992" s="7">
        <f t="shared" si="45"/>
        <v>18.225000000000001</v>
      </c>
      <c r="N992" s="3" t="str">
        <f t="shared" si="46"/>
        <v>Excelsa</v>
      </c>
      <c r="O992" s="3" t="str">
        <f t="shared" si="47"/>
        <v>Dark</v>
      </c>
    </row>
    <row r="993" spans="1:15" x14ac:dyDescent="0.3">
      <c r="A993" s="2" t="s">
        <v>6086</v>
      </c>
      <c r="B993" s="5">
        <v>44718</v>
      </c>
      <c r="C993" s="2" t="s">
        <v>6118</v>
      </c>
      <c r="D993" s="3" t="s">
        <v>6169</v>
      </c>
      <c r="E993" s="2">
        <v>2</v>
      </c>
      <c r="F993" s="2" t="str">
        <f>_xlfn.XLOOKUP(C993, 'customers'!$A$1:$A$1001, 'customers'!$B$1:$B$1001, ,0)</f>
        <v>Marguerite Graves</v>
      </c>
      <c r="G993" s="2" t="str">
        <f>IF(_xlfn.XLOOKUP(C993, 'customers'!$A$1:$A$1001, 'customers'!$C$1:$C$1001, , 0)=0, "", _xlfn.XLOOKUP(C993, 'customers'!$A$1:$A$1001, 'customers'!$C$1:$C$1001, , 0))</f>
        <v/>
      </c>
      <c r="H993" s="2">
        <f>_xlfn.XLOOKUP(C993, 'customers'!$A$1:$A$1001, 'customers'!G992:G1992,,0)</f>
        <v>0</v>
      </c>
      <c r="I993" s="3" t="str">
        <f>_xlfn.XLOOKUP(D993, products!$A$1:$A$49, products!$B$1:$B$49, , 0)</f>
        <v>Lib</v>
      </c>
      <c r="J993" s="3" t="str">
        <f>_xlfn.XLOOKUP(D993, products!$A$1:$A$49, products!$C$1:$C$49,,0)</f>
        <v>D</v>
      </c>
      <c r="K993" s="6">
        <f>_xlfn.XLOOKUP(D993, products!$A$1:$A$49, products!$D$1:$D$49,,0)</f>
        <v>0.5</v>
      </c>
      <c r="L993" s="7">
        <f>_xlfn.XLOOKUP(D993, products!$A$1:$A$49, products!$E$1:$E$49,,0)</f>
        <v>7.77</v>
      </c>
      <c r="M993" s="7">
        <f t="shared" si="45"/>
        <v>15.54</v>
      </c>
      <c r="N993" s="3" t="str">
        <f t="shared" si="46"/>
        <v>Liberica</v>
      </c>
      <c r="O993" s="3" t="str">
        <f t="shared" si="47"/>
        <v>Dark</v>
      </c>
    </row>
    <row r="994" spans="1:15" x14ac:dyDescent="0.3">
      <c r="A994" s="2" t="s">
        <v>6096</v>
      </c>
      <c r="B994" s="5">
        <v>44276</v>
      </c>
      <c r="C994" s="2" t="s">
        <v>6097</v>
      </c>
      <c r="D994" s="3" t="s">
        <v>6164</v>
      </c>
      <c r="E994" s="2">
        <v>3</v>
      </c>
      <c r="F994" s="2" t="str">
        <f>_xlfn.XLOOKUP(C994, 'customers'!$A$1:$A$1001, 'customers'!$B$1:$B$1001, ,0)</f>
        <v>Desdemona Eye</v>
      </c>
      <c r="G994" s="2" t="str">
        <f>IF(_xlfn.XLOOKUP(C994, 'customers'!$A$1:$A$1001, 'customers'!$C$1:$C$1001, , 0)=0, "", _xlfn.XLOOKUP(C994, 'customers'!$A$1:$A$1001, 'customers'!$C$1:$C$1001, , 0))</f>
        <v/>
      </c>
      <c r="H994" s="2">
        <f>_xlfn.XLOOKUP(C994, 'customers'!$A$1:$A$1001, 'customers'!G993:G1993,,0)</f>
        <v>0</v>
      </c>
      <c r="I994" s="3" t="str">
        <f>_xlfn.XLOOKUP(D994, products!$A$1:$A$49, products!$B$1:$B$49, , 0)</f>
        <v>Lib</v>
      </c>
      <c r="J994" s="3" t="str">
        <f>_xlfn.XLOOKUP(D994, products!$A$1:$A$49, products!$C$1:$C$49,,0)</f>
        <v>L</v>
      </c>
      <c r="K994" s="6">
        <f>_xlfn.XLOOKUP(D994, products!$A$1:$A$49, products!$D$1:$D$49,,0)</f>
        <v>2.5</v>
      </c>
      <c r="L994" s="7">
        <f>_xlfn.XLOOKUP(D994, products!$A$1:$A$49, products!$E$1:$E$49,,0)</f>
        <v>36.454999999999998</v>
      </c>
      <c r="M994" s="7">
        <f t="shared" si="45"/>
        <v>109.36499999999999</v>
      </c>
      <c r="N994" s="3" t="str">
        <f t="shared" si="46"/>
        <v>Liberica</v>
      </c>
      <c r="O994" s="3" t="str">
        <f t="shared" si="47"/>
        <v>Lite</v>
      </c>
    </row>
    <row r="995" spans="1:15" x14ac:dyDescent="0.3">
      <c r="A995" s="2" t="s">
        <v>6101</v>
      </c>
      <c r="B995" s="5">
        <v>44549</v>
      </c>
      <c r="C995" s="2" t="s">
        <v>6102</v>
      </c>
      <c r="D995" s="3" t="s">
        <v>6140</v>
      </c>
      <c r="E995" s="2">
        <v>6</v>
      </c>
      <c r="F995" s="2" t="str">
        <f>_xlfn.XLOOKUP(C995, 'customers'!$A$1:$A$1001, 'customers'!$B$1:$B$1001, ,0)</f>
        <v>Margarette Sterland</v>
      </c>
      <c r="G995" s="2" t="str">
        <f>IF(_xlfn.XLOOKUP(C995, 'customers'!$A$1:$A$1001, 'customers'!$C$1:$C$1001, , 0)=0, "", _xlfn.XLOOKUP(C995, 'customers'!$A$1:$A$1001, 'customers'!$C$1:$C$1001, , 0))</f>
        <v/>
      </c>
      <c r="H995" s="2">
        <f>_xlfn.XLOOKUP(C995, 'customers'!$A$1:$A$1001, 'customers'!G994:G1994,,0)</f>
        <v>0</v>
      </c>
      <c r="I995" s="3" t="str">
        <f>_xlfn.XLOOKUP(D995, products!$A$1:$A$49, products!$B$1:$B$49, , 0)</f>
        <v>Ara</v>
      </c>
      <c r="J995" s="3" t="str">
        <f>_xlfn.XLOOKUP(D995, products!$A$1:$A$49, products!$C$1:$C$49,,0)</f>
        <v>L</v>
      </c>
      <c r="K995" s="6">
        <f>_xlfn.XLOOKUP(D995, products!$A$1:$A$49, products!$D$1:$D$49,,0)</f>
        <v>1</v>
      </c>
      <c r="L995" s="7">
        <f>_xlfn.XLOOKUP(D995, products!$A$1:$A$49, products!$E$1:$E$49,,0)</f>
        <v>12.95</v>
      </c>
      <c r="M995" s="7">
        <f t="shared" si="45"/>
        <v>77.699999999999989</v>
      </c>
      <c r="N995" s="3" t="str">
        <f t="shared" si="46"/>
        <v>Arabica</v>
      </c>
      <c r="O995" s="3" t="str">
        <f t="shared" si="47"/>
        <v>Lite</v>
      </c>
    </row>
    <row r="996" spans="1:15" x14ac:dyDescent="0.3">
      <c r="A996" s="2" t="s">
        <v>6106</v>
      </c>
      <c r="B996" s="5">
        <v>44244</v>
      </c>
      <c r="C996" s="2" t="s">
        <v>6107</v>
      </c>
      <c r="D996" s="3" t="s">
        <v>6154</v>
      </c>
      <c r="E996" s="2">
        <v>3</v>
      </c>
      <c r="F996" s="2" t="str">
        <f>_xlfn.XLOOKUP(C996, 'customers'!$A$1:$A$1001, 'customers'!$B$1:$B$1001, ,0)</f>
        <v>Catharine Scoines</v>
      </c>
      <c r="G996" s="2" t="str">
        <f>IF(_xlfn.XLOOKUP(C996, 'customers'!$A$1:$A$1001, 'customers'!$C$1:$C$1001, , 0)=0, "", _xlfn.XLOOKUP(C996, 'customers'!$A$1:$A$1001, 'customers'!$C$1:$C$1001, , 0))</f>
        <v/>
      </c>
      <c r="H996" s="2">
        <f>_xlfn.XLOOKUP(C996, 'customers'!$A$1:$A$1001, 'customers'!G995:G1995,,0)</f>
        <v>0</v>
      </c>
      <c r="I996" s="3" t="str">
        <f>_xlfn.XLOOKUP(D996, products!$A$1:$A$49, products!$B$1:$B$49, , 0)</f>
        <v>Ara</v>
      </c>
      <c r="J996" s="3" t="str">
        <f>_xlfn.XLOOKUP(D996, products!$A$1:$A$49, products!$C$1:$C$49,,0)</f>
        <v>D</v>
      </c>
      <c r="K996" s="6">
        <f>_xlfn.XLOOKUP(D996, products!$A$1:$A$49, products!$D$1:$D$49,,0)</f>
        <v>0.2</v>
      </c>
      <c r="L996" s="7">
        <f>_xlfn.XLOOKUP(D996, products!$A$1:$A$49, products!$E$1:$E$49,,0)</f>
        <v>2.9849999999999999</v>
      </c>
      <c r="M996" s="7">
        <f t="shared" si="45"/>
        <v>8.9550000000000001</v>
      </c>
      <c r="N996" s="3" t="str">
        <f t="shared" si="46"/>
        <v>Arabica</v>
      </c>
      <c r="O996" s="3" t="str">
        <f t="shared" si="47"/>
        <v>Dark</v>
      </c>
    </row>
    <row r="997" spans="1:15" x14ac:dyDescent="0.3">
      <c r="A997" s="2" t="s">
        <v>6111</v>
      </c>
      <c r="B997" s="5">
        <v>43836</v>
      </c>
      <c r="C997" s="2" t="s">
        <v>6112</v>
      </c>
      <c r="D997" s="3" t="s">
        <v>6142</v>
      </c>
      <c r="E997" s="2">
        <v>1</v>
      </c>
      <c r="F997" s="2" t="str">
        <f>_xlfn.XLOOKUP(C997, 'customers'!$A$1:$A$1001, 'customers'!$B$1:$B$1001, ,0)</f>
        <v>Jennica Tewelson</v>
      </c>
      <c r="G997" s="2" t="str">
        <f>IF(_xlfn.XLOOKUP(C997, 'customers'!$A$1:$A$1001, 'customers'!$C$1:$C$1001, , 0)=0, "", _xlfn.XLOOKUP(C997, 'customers'!$A$1:$A$1001, 'customers'!$C$1:$C$1001, , 0))</f>
        <v>jtewelsonrn@samsung.com</v>
      </c>
      <c r="H997" s="2">
        <f>_xlfn.XLOOKUP(C997, 'customers'!$A$1:$A$1001, 'customers'!G996:G1996,,0)</f>
        <v>0</v>
      </c>
      <c r="I997" s="3" t="str">
        <f>_xlfn.XLOOKUP(D997, products!$A$1:$A$49, products!$B$1:$B$49, , 0)</f>
        <v>Rob</v>
      </c>
      <c r="J997" s="3" t="str">
        <f>_xlfn.XLOOKUP(D997, products!$A$1:$A$49, products!$C$1:$C$49,,0)</f>
        <v>L</v>
      </c>
      <c r="K997" s="6">
        <f>_xlfn.XLOOKUP(D997, products!$A$1:$A$49, products!$D$1:$D$49,,0)</f>
        <v>2.5</v>
      </c>
      <c r="L997" s="7">
        <f>_xlfn.XLOOKUP(D997, products!$A$1:$A$49, products!$E$1:$E$49,,0)</f>
        <v>27.484999999999996</v>
      </c>
      <c r="M997" s="7">
        <f t="shared" si="45"/>
        <v>27.484999999999996</v>
      </c>
      <c r="N997" s="3" t="str">
        <f t="shared" si="46"/>
        <v>Robusta</v>
      </c>
      <c r="O997" s="3" t="str">
        <f t="shared" si="47"/>
        <v>Lite</v>
      </c>
    </row>
    <row r="998" spans="1:15" x14ac:dyDescent="0.3">
      <c r="A998" s="2" t="s">
        <v>6117</v>
      </c>
      <c r="B998" s="5">
        <v>44685</v>
      </c>
      <c r="C998" s="2" t="s">
        <v>6118</v>
      </c>
      <c r="D998" s="3" t="s">
        <v>6146</v>
      </c>
      <c r="E998" s="2">
        <v>5</v>
      </c>
      <c r="F998" s="2" t="str">
        <f>_xlfn.XLOOKUP(C998, 'customers'!$A$1:$A$1001, 'customers'!$B$1:$B$1001, ,0)</f>
        <v>Marguerite Graves</v>
      </c>
      <c r="G998" s="2" t="str">
        <f>IF(_xlfn.XLOOKUP(C998, 'customers'!$A$1:$A$1001, 'customers'!$C$1:$C$1001, , 0)=0, "", _xlfn.XLOOKUP(C998, 'customers'!$A$1:$A$1001, 'customers'!$C$1:$C$1001, , 0))</f>
        <v/>
      </c>
      <c r="H998" s="2">
        <f>_xlfn.XLOOKUP(C998, 'customers'!$A$1:$A$1001, 'customers'!G997:G1997,,0)</f>
        <v>0</v>
      </c>
      <c r="I998" s="3" t="str">
        <f>_xlfn.XLOOKUP(D998, products!$A$1:$A$49, products!$B$1:$B$49, , 0)</f>
        <v>Rob</v>
      </c>
      <c r="J998" s="3" t="str">
        <f>_xlfn.XLOOKUP(D998, products!$A$1:$A$49, products!$C$1:$C$49,,0)</f>
        <v>M</v>
      </c>
      <c r="K998" s="6">
        <f>_xlfn.XLOOKUP(D998, products!$A$1:$A$49, products!$D$1:$D$49,,0)</f>
        <v>0.5</v>
      </c>
      <c r="L998" s="7">
        <f>_xlfn.XLOOKUP(D998, products!$A$1:$A$49, products!$E$1:$E$49,,0)</f>
        <v>5.97</v>
      </c>
      <c r="M998" s="7">
        <f t="shared" si="45"/>
        <v>29.849999999999998</v>
      </c>
      <c r="N998" s="3" t="str">
        <f t="shared" si="46"/>
        <v>Robusta</v>
      </c>
      <c r="O998" s="3" t="str">
        <f t="shared" si="47"/>
        <v>Medium</v>
      </c>
    </row>
    <row r="999" spans="1:15" x14ac:dyDescent="0.3">
      <c r="A999" s="2" t="s">
        <v>6122</v>
      </c>
      <c r="B999" s="5">
        <v>43749</v>
      </c>
      <c r="C999" s="2" t="s">
        <v>6118</v>
      </c>
      <c r="D999" s="3" t="s">
        <v>6157</v>
      </c>
      <c r="E999" s="2">
        <v>4</v>
      </c>
      <c r="F999" s="2" t="str">
        <f>_xlfn.XLOOKUP(C999, 'customers'!$A$1:$A$1001, 'customers'!$B$1:$B$1001, ,0)</f>
        <v>Marguerite Graves</v>
      </c>
      <c r="G999" s="2" t="str">
        <f>IF(_xlfn.XLOOKUP(C999, 'customers'!$A$1:$A$1001, 'customers'!$C$1:$C$1001, , 0)=0, "", _xlfn.XLOOKUP(C999, 'customers'!$A$1:$A$1001, 'customers'!$C$1:$C$1001, , 0))</f>
        <v/>
      </c>
      <c r="H999" s="2">
        <f>_xlfn.XLOOKUP(C999, 'customers'!$A$1:$A$1001, 'customers'!G998:G1998,,0)</f>
        <v>0</v>
      </c>
      <c r="I999" s="3" t="str">
        <f>_xlfn.XLOOKUP(D999, products!$A$1:$A$49, products!$B$1:$B$49, , 0)</f>
        <v>Ara</v>
      </c>
      <c r="J999" s="3" t="str">
        <f>_xlfn.XLOOKUP(D999, products!$A$1:$A$49, products!$C$1:$C$49,,0)</f>
        <v>M</v>
      </c>
      <c r="K999" s="6">
        <f>_xlfn.XLOOKUP(D999, products!$A$1:$A$49, products!$D$1:$D$49,,0)</f>
        <v>0.5</v>
      </c>
      <c r="L999" s="7">
        <f>_xlfn.XLOOKUP(D999, products!$A$1:$A$49, products!$E$1:$E$49,,0)</f>
        <v>6.75</v>
      </c>
      <c r="M999" s="7">
        <f t="shared" si="45"/>
        <v>27</v>
      </c>
      <c r="N999" s="3" t="str">
        <f t="shared" si="46"/>
        <v>Arabica</v>
      </c>
      <c r="O999" s="3" t="str">
        <f t="shared" si="47"/>
        <v>Medium</v>
      </c>
    </row>
    <row r="1000" spans="1:15" x14ac:dyDescent="0.3">
      <c r="A1000" s="2" t="s">
        <v>6127</v>
      </c>
      <c r="B1000" s="5">
        <v>44411</v>
      </c>
      <c r="C1000" s="2" t="s">
        <v>6128</v>
      </c>
      <c r="D1000" s="3" t="s">
        <v>6147</v>
      </c>
      <c r="E1000" s="2">
        <v>1</v>
      </c>
      <c r="F1000" s="2" t="str">
        <f>_xlfn.XLOOKUP(C1000, 'customers'!$A$1:$A$1001, 'customers'!$B$1:$B$1001, ,0)</f>
        <v>Nicolina Jenny</v>
      </c>
      <c r="G1000" s="2" t="str">
        <f>IF(_xlfn.XLOOKUP(C1000, 'customers'!$A$1:$A$1001, 'customers'!$C$1:$C$1001, , 0)=0, "", _xlfn.XLOOKUP(C1000, 'customers'!$A$1:$A$1001, 'customers'!$C$1:$C$1001, , 0))</f>
        <v>njennyrq@bigcartel.com</v>
      </c>
      <c r="H1000" s="2">
        <f>_xlfn.XLOOKUP(C1000, 'customers'!$A$1:$A$1001, 'customers'!G999:G1999,,0)</f>
        <v>0</v>
      </c>
      <c r="I1000" s="3" t="str">
        <f>_xlfn.XLOOKUP(D1000, products!$A$1:$A$49, products!$B$1:$B$49, , 0)</f>
        <v>Ara</v>
      </c>
      <c r="J1000" s="3" t="str">
        <f>_xlfn.XLOOKUP(D1000, products!$A$1:$A$49, products!$C$1:$C$49,,0)</f>
        <v>D</v>
      </c>
      <c r="K1000" s="6">
        <f>_xlfn.XLOOKUP(D1000, products!$A$1:$A$49, products!$D$1:$D$49,,0)</f>
        <v>1</v>
      </c>
      <c r="L1000" s="7">
        <f>_xlfn.XLOOKUP(D1000, products!$A$1:$A$49, products!$E$1:$E$49,,0)</f>
        <v>9.9499999999999993</v>
      </c>
      <c r="M1000" s="7">
        <f t="shared" si="45"/>
        <v>9.9499999999999993</v>
      </c>
      <c r="N1000" s="3" t="str">
        <f t="shared" si="46"/>
        <v>Arabica</v>
      </c>
      <c r="O1000" s="3" t="str">
        <f t="shared" si="47"/>
        <v>Dark</v>
      </c>
    </row>
    <row r="1001" spans="1:15" x14ac:dyDescent="0.3">
      <c r="A1001" s="2" t="s">
        <v>6133</v>
      </c>
      <c r="B1001" s="5">
        <v>44119</v>
      </c>
      <c r="C1001" s="2" t="s">
        <v>6134</v>
      </c>
      <c r="D1001" s="3" t="s">
        <v>6156</v>
      </c>
      <c r="E1001" s="2">
        <v>3</v>
      </c>
      <c r="F1001" s="2" t="str">
        <f>_xlfn.XLOOKUP(C1001, 'customers'!$A$1:$A$1001, 'customers'!$B$1:$B$1001, ,0)</f>
        <v>Vidovic Antonelli</v>
      </c>
      <c r="G1001" s="2" t="str">
        <f>IF(_xlfn.XLOOKUP(C1001, 'customers'!$A$1:$A$1001, 'customers'!$C$1:$C$1001, , 0)=0, "", _xlfn.XLOOKUP(C1001, 'customers'!$A$1:$A$1001, 'customers'!$C$1:$C$1001, , 0))</f>
        <v/>
      </c>
      <c r="H1001" s="2">
        <f>_xlfn.XLOOKUP(C1001, 'customers'!$A$1:$A$1001, 'customers'!G1000:G2000,,0)</f>
        <v>0</v>
      </c>
      <c r="I1001" s="3" t="str">
        <f>_xlfn.XLOOKUP(D1001, products!$A$1:$A$49, products!$B$1:$B$49, , 0)</f>
        <v>Exc</v>
      </c>
      <c r="J1001" s="3" t="str">
        <f>_xlfn.XLOOKUP(D1001, products!$A$1:$A$49, products!$C$1:$C$49,,0)</f>
        <v>M</v>
      </c>
      <c r="K1001" s="6">
        <f>_xlfn.XLOOKUP(D1001, products!$A$1:$A$49, products!$D$1:$D$49,,0)</f>
        <v>0.2</v>
      </c>
      <c r="L1001" s="7">
        <f>_xlfn.XLOOKUP(D1001, products!$A$1:$A$49, products!$E$1:$E$49,,0)</f>
        <v>4.125</v>
      </c>
      <c r="M1001" s="7">
        <f t="shared" si="45"/>
        <v>12.375</v>
      </c>
      <c r="N1001" s="3" t="str">
        <f t="shared" si="46"/>
        <v>Excelsa</v>
      </c>
      <c r="O1001" s="3" t="str">
        <f t="shared" si="47"/>
        <v>Medium</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pane ySplit="1" topLeftCell="A2" activePane="bottomLeft" state="frozen"/>
      <selection pane="bottomLeft" sqref="A1:I1001"/>
    </sheetView>
  </sheetViews>
  <sheetFormatPr defaultRowHeight="13.8" x14ac:dyDescent="0.3"/>
  <cols>
    <col min="1" max="1" width="16" style="3" bestFit="1" customWidth="1"/>
    <col min="2" max="2" width="21.77734375" style="3" bestFit="1" customWidth="1"/>
    <col min="3" max="3" width="35.5546875" style="3" bestFit="1" customWidth="1"/>
    <col min="4" max="4" width="17.88671875" style="3" bestFit="1" customWidth="1"/>
    <col min="5" max="5" width="25.21875" style="3" bestFit="1" customWidth="1"/>
    <col min="6" max="6" width="19" style="3" bestFit="1" customWidth="1"/>
    <col min="7" max="7" width="14" style="3" bestFit="1" customWidth="1"/>
    <col min="8" max="8" width="10.109375" style="3" customWidth="1"/>
    <col min="9" max="9" width="12.44140625" style="3" customWidth="1"/>
    <col min="10" max="16384" width="8.88671875" style="3"/>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s="3" t="s">
        <v>6190</v>
      </c>
    </row>
    <row r="3" spans="1:9" x14ac:dyDescent="0.3">
      <c r="A3" s="2" t="s">
        <v>496</v>
      </c>
      <c r="B3" s="2" t="s">
        <v>497</v>
      </c>
      <c r="C3" s="2" t="s">
        <v>498</v>
      </c>
      <c r="D3" s="2" t="s">
        <v>499</v>
      </c>
      <c r="E3" s="2" t="s">
        <v>500</v>
      </c>
      <c r="F3" s="2" t="s">
        <v>329</v>
      </c>
      <c r="G3" s="2" t="s">
        <v>318</v>
      </c>
      <c r="H3" s="2" t="s">
        <v>330</v>
      </c>
      <c r="I3" s="3" t="s">
        <v>6191</v>
      </c>
    </row>
    <row r="4" spans="1:9" x14ac:dyDescent="0.3">
      <c r="A4" s="2" t="s">
        <v>502</v>
      </c>
      <c r="B4" s="2" t="s">
        <v>503</v>
      </c>
      <c r="C4" s="2" t="s">
        <v>504</v>
      </c>
      <c r="D4" s="2" t="s">
        <v>505</v>
      </c>
      <c r="E4" s="2" t="s">
        <v>506</v>
      </c>
      <c r="F4" s="2" t="s">
        <v>125</v>
      </c>
      <c r="G4" s="2" t="s">
        <v>19</v>
      </c>
      <c r="H4" s="2">
        <v>78205</v>
      </c>
      <c r="I4" s="3" t="s">
        <v>6190</v>
      </c>
    </row>
    <row r="5" spans="1:9" x14ac:dyDescent="0.3">
      <c r="A5" s="2" t="s">
        <v>507</v>
      </c>
      <c r="B5" s="2" t="s">
        <v>508</v>
      </c>
      <c r="C5" s="2" t="s">
        <v>509</v>
      </c>
      <c r="D5" s="2" t="s">
        <v>510</v>
      </c>
      <c r="E5" s="2" t="s">
        <v>511</v>
      </c>
      <c r="F5" s="2" t="s">
        <v>83</v>
      </c>
      <c r="G5" s="2" t="s">
        <v>19</v>
      </c>
      <c r="H5" s="2">
        <v>62711</v>
      </c>
      <c r="I5" s="3" t="s">
        <v>6190</v>
      </c>
    </row>
    <row r="6" spans="1:9" x14ac:dyDescent="0.3">
      <c r="A6" s="2" t="s">
        <v>513</v>
      </c>
      <c r="B6" s="2" t="s">
        <v>514</v>
      </c>
      <c r="C6" s="2"/>
      <c r="D6" s="2" t="s">
        <v>515</v>
      </c>
      <c r="E6" s="2" t="s">
        <v>516</v>
      </c>
      <c r="F6" s="2" t="s">
        <v>517</v>
      </c>
      <c r="G6" s="2" t="s">
        <v>318</v>
      </c>
      <c r="H6" s="2" t="s">
        <v>518</v>
      </c>
      <c r="I6" s="3" t="s">
        <v>6191</v>
      </c>
    </row>
    <row r="7" spans="1:9" x14ac:dyDescent="0.3">
      <c r="A7" s="2" t="s">
        <v>520</v>
      </c>
      <c r="B7" s="2" t="s">
        <v>521</v>
      </c>
      <c r="C7" s="2"/>
      <c r="D7" s="2" t="s">
        <v>522</v>
      </c>
      <c r="E7" s="2" t="s">
        <v>523</v>
      </c>
      <c r="F7" s="2" t="s">
        <v>110</v>
      </c>
      <c r="G7" s="2" t="s">
        <v>19</v>
      </c>
      <c r="H7" s="2">
        <v>18505</v>
      </c>
      <c r="I7" s="3" t="s">
        <v>6191</v>
      </c>
    </row>
    <row r="8" spans="1:9" x14ac:dyDescent="0.3">
      <c r="A8" s="2" t="s">
        <v>525</v>
      </c>
      <c r="B8" s="2" t="s">
        <v>526</v>
      </c>
      <c r="C8" s="2" t="s">
        <v>527</v>
      </c>
      <c r="D8" s="2" t="s">
        <v>528</v>
      </c>
      <c r="E8" s="2" t="s">
        <v>529</v>
      </c>
      <c r="F8" s="2" t="s">
        <v>203</v>
      </c>
      <c r="G8" s="2" t="s">
        <v>19</v>
      </c>
      <c r="H8" s="2">
        <v>45440</v>
      </c>
      <c r="I8" s="3" t="s">
        <v>6190</v>
      </c>
    </row>
    <row r="9" spans="1:9" x14ac:dyDescent="0.3">
      <c r="A9" s="2" t="s">
        <v>531</v>
      </c>
      <c r="B9" s="2" t="s">
        <v>532</v>
      </c>
      <c r="C9" s="2"/>
      <c r="D9" s="2" t="s">
        <v>533</v>
      </c>
      <c r="E9" s="2" t="s">
        <v>534</v>
      </c>
      <c r="F9" s="2" t="s">
        <v>386</v>
      </c>
      <c r="G9" s="2" t="s">
        <v>318</v>
      </c>
      <c r="H9" s="2" t="s">
        <v>322</v>
      </c>
      <c r="I9" s="3" t="s">
        <v>6190</v>
      </c>
    </row>
    <row r="10" spans="1:9" x14ac:dyDescent="0.3">
      <c r="A10" s="2" t="s">
        <v>536</v>
      </c>
      <c r="B10" s="2" t="s">
        <v>537</v>
      </c>
      <c r="C10" s="2" t="s">
        <v>538</v>
      </c>
      <c r="D10" s="2" t="s">
        <v>539</v>
      </c>
      <c r="E10" s="2" t="s">
        <v>540</v>
      </c>
      <c r="F10" s="2" t="s">
        <v>27</v>
      </c>
      <c r="G10" s="2" t="s">
        <v>19</v>
      </c>
      <c r="H10" s="2">
        <v>90045</v>
      </c>
      <c r="I10" s="3" t="s">
        <v>6191</v>
      </c>
    </row>
    <row r="11" spans="1:9" x14ac:dyDescent="0.3">
      <c r="A11" s="2" t="s">
        <v>542</v>
      </c>
      <c r="B11" s="2" t="s">
        <v>543</v>
      </c>
      <c r="C11" s="2" t="s">
        <v>544</v>
      </c>
      <c r="D11" s="2" t="s">
        <v>545</v>
      </c>
      <c r="E11" s="2" t="s">
        <v>546</v>
      </c>
      <c r="F11" s="2" t="s">
        <v>27</v>
      </c>
      <c r="G11" s="2" t="s">
        <v>19</v>
      </c>
      <c r="H11" s="2">
        <v>90065</v>
      </c>
      <c r="I11" s="3" t="s">
        <v>6191</v>
      </c>
    </row>
    <row r="12" spans="1:9" x14ac:dyDescent="0.3">
      <c r="A12" s="2" t="s">
        <v>548</v>
      </c>
      <c r="B12" s="2" t="s">
        <v>549</v>
      </c>
      <c r="C12" s="2" t="s">
        <v>550</v>
      </c>
      <c r="D12" s="2" t="s">
        <v>551</v>
      </c>
      <c r="E12" s="2" t="s">
        <v>552</v>
      </c>
      <c r="F12" s="2" t="s">
        <v>98</v>
      </c>
      <c r="G12" s="2" t="s">
        <v>19</v>
      </c>
      <c r="H12" s="2">
        <v>95160</v>
      </c>
      <c r="I12" s="3" t="s">
        <v>6191</v>
      </c>
    </row>
    <row r="13" spans="1:9" x14ac:dyDescent="0.3">
      <c r="A13" s="2" t="s">
        <v>554</v>
      </c>
      <c r="B13" s="2" t="s">
        <v>555</v>
      </c>
      <c r="C13" s="2" t="s">
        <v>556</v>
      </c>
      <c r="D13" s="2" t="s">
        <v>557</v>
      </c>
      <c r="E13" s="2" t="s">
        <v>558</v>
      </c>
      <c r="F13" s="2" t="s">
        <v>98</v>
      </c>
      <c r="G13" s="2" t="s">
        <v>19</v>
      </c>
      <c r="H13" s="2">
        <v>95194</v>
      </c>
      <c r="I13" s="3" t="s">
        <v>6190</v>
      </c>
    </row>
    <row r="14" spans="1:9" x14ac:dyDescent="0.3">
      <c r="A14" s="2" t="s">
        <v>560</v>
      </c>
      <c r="B14" s="2" t="s">
        <v>561</v>
      </c>
      <c r="C14" s="2" t="s">
        <v>562</v>
      </c>
      <c r="D14" s="2" t="s">
        <v>563</v>
      </c>
      <c r="E14" s="2" t="s">
        <v>564</v>
      </c>
      <c r="F14" s="2" t="s">
        <v>38</v>
      </c>
      <c r="G14" s="2" t="s">
        <v>19</v>
      </c>
      <c r="H14" s="2">
        <v>23285</v>
      </c>
      <c r="I14" s="3" t="s">
        <v>6191</v>
      </c>
    </row>
    <row r="15" spans="1:9" x14ac:dyDescent="0.3">
      <c r="A15" s="2" t="s">
        <v>566</v>
      </c>
      <c r="B15" s="2" t="s">
        <v>567</v>
      </c>
      <c r="C15" s="2" t="s">
        <v>568</v>
      </c>
      <c r="D15" s="2"/>
      <c r="E15" s="2" t="s">
        <v>569</v>
      </c>
      <c r="F15" s="2" t="s">
        <v>269</v>
      </c>
      <c r="G15" s="2" t="s">
        <v>19</v>
      </c>
      <c r="H15" s="2">
        <v>41905</v>
      </c>
      <c r="I15" s="3" t="s">
        <v>6191</v>
      </c>
    </row>
    <row r="16" spans="1:9" x14ac:dyDescent="0.3">
      <c r="A16" s="2" t="s">
        <v>571</v>
      </c>
      <c r="B16" s="2" t="s">
        <v>572</v>
      </c>
      <c r="C16" s="2" t="s">
        <v>573</v>
      </c>
      <c r="D16" s="2" t="s">
        <v>574</v>
      </c>
      <c r="E16" s="2" t="s">
        <v>575</v>
      </c>
      <c r="F16" s="2" t="s">
        <v>104</v>
      </c>
      <c r="G16" s="2" t="s">
        <v>19</v>
      </c>
      <c r="H16" s="2">
        <v>63131</v>
      </c>
      <c r="I16" s="3" t="s">
        <v>6190</v>
      </c>
    </row>
    <row r="17" spans="1:9" x14ac:dyDescent="0.3">
      <c r="A17" s="2" t="s">
        <v>577</v>
      </c>
      <c r="B17" s="2" t="s">
        <v>578</v>
      </c>
      <c r="C17" s="2" t="s">
        <v>579</v>
      </c>
      <c r="D17" s="2"/>
      <c r="E17" s="2" t="s">
        <v>580</v>
      </c>
      <c r="F17" s="2" t="s">
        <v>46</v>
      </c>
      <c r="G17" s="2" t="s">
        <v>19</v>
      </c>
      <c r="H17" s="2">
        <v>19172</v>
      </c>
      <c r="I17" s="3" t="s">
        <v>6191</v>
      </c>
    </row>
    <row r="18" spans="1:9" x14ac:dyDescent="0.3">
      <c r="A18" s="2" t="s">
        <v>582</v>
      </c>
      <c r="B18" s="2" t="s">
        <v>583</v>
      </c>
      <c r="C18" s="2" t="s">
        <v>584</v>
      </c>
      <c r="D18" s="2" t="s">
        <v>585</v>
      </c>
      <c r="E18" s="2" t="s">
        <v>586</v>
      </c>
      <c r="F18" s="2" t="s">
        <v>189</v>
      </c>
      <c r="G18" s="2" t="s">
        <v>19</v>
      </c>
      <c r="H18" s="2">
        <v>97271</v>
      </c>
      <c r="I18" s="3" t="s">
        <v>6191</v>
      </c>
    </row>
    <row r="19" spans="1:9" x14ac:dyDescent="0.3">
      <c r="A19" s="2" t="s">
        <v>588</v>
      </c>
      <c r="B19" s="2" t="s">
        <v>589</v>
      </c>
      <c r="C19" s="2" t="s">
        <v>590</v>
      </c>
      <c r="D19" s="2" t="s">
        <v>591</v>
      </c>
      <c r="E19" s="2" t="s">
        <v>592</v>
      </c>
      <c r="F19" s="2" t="s">
        <v>63</v>
      </c>
      <c r="G19" s="2" t="s">
        <v>19</v>
      </c>
      <c r="H19" s="2">
        <v>77240</v>
      </c>
      <c r="I19" s="3" t="s">
        <v>6191</v>
      </c>
    </row>
    <row r="20" spans="1:9" x14ac:dyDescent="0.3">
      <c r="A20" s="2" t="s">
        <v>594</v>
      </c>
      <c r="B20" s="2" t="s">
        <v>595</v>
      </c>
      <c r="C20" s="2" t="s">
        <v>596</v>
      </c>
      <c r="D20" s="2"/>
      <c r="E20" s="2" t="s">
        <v>597</v>
      </c>
      <c r="F20" s="2" t="s">
        <v>474</v>
      </c>
      <c r="G20" s="2" t="s">
        <v>318</v>
      </c>
      <c r="H20" s="2" t="s">
        <v>416</v>
      </c>
      <c r="I20" s="3" t="s">
        <v>6190</v>
      </c>
    </row>
    <row r="21" spans="1:9" x14ac:dyDescent="0.3">
      <c r="A21" s="2" t="s">
        <v>599</v>
      </c>
      <c r="B21" s="2" t="s">
        <v>600</v>
      </c>
      <c r="C21" s="2" t="s">
        <v>601</v>
      </c>
      <c r="D21" s="2" t="s">
        <v>602</v>
      </c>
      <c r="E21" s="2" t="s">
        <v>603</v>
      </c>
      <c r="F21" s="2" t="s">
        <v>57</v>
      </c>
      <c r="G21" s="2" t="s">
        <v>19</v>
      </c>
      <c r="H21" s="2">
        <v>10060</v>
      </c>
      <c r="I21" s="3" t="s">
        <v>6190</v>
      </c>
    </row>
    <row r="22" spans="1:9" x14ac:dyDescent="0.3">
      <c r="A22" s="2" t="s">
        <v>604</v>
      </c>
      <c r="B22" s="2" t="s">
        <v>605</v>
      </c>
      <c r="C22" s="2"/>
      <c r="D22" s="2" t="s">
        <v>606</v>
      </c>
      <c r="E22" s="2" t="s">
        <v>607</v>
      </c>
      <c r="F22" s="2" t="s">
        <v>435</v>
      </c>
      <c r="G22" s="2" t="s">
        <v>318</v>
      </c>
      <c r="H22" s="2" t="s">
        <v>334</v>
      </c>
      <c r="I22" s="3" t="s">
        <v>6190</v>
      </c>
    </row>
    <row r="23" spans="1:9" x14ac:dyDescent="0.3">
      <c r="A23" s="2" t="s">
        <v>609</v>
      </c>
      <c r="B23" s="2" t="s">
        <v>610</v>
      </c>
      <c r="C23" s="2" t="s">
        <v>611</v>
      </c>
      <c r="D23" s="2" t="s">
        <v>612</v>
      </c>
      <c r="E23" s="2" t="s">
        <v>613</v>
      </c>
      <c r="F23" s="2" t="s">
        <v>183</v>
      </c>
      <c r="G23" s="2" t="s">
        <v>19</v>
      </c>
      <c r="H23" s="2">
        <v>49560</v>
      </c>
      <c r="I23" s="3" t="s">
        <v>6191</v>
      </c>
    </row>
    <row r="24" spans="1:9" x14ac:dyDescent="0.3">
      <c r="A24" s="2" t="s">
        <v>615</v>
      </c>
      <c r="B24" s="2" t="s">
        <v>616</v>
      </c>
      <c r="C24" s="2" t="s">
        <v>617</v>
      </c>
      <c r="D24" s="2" t="s">
        <v>618</v>
      </c>
      <c r="E24" s="2" t="s">
        <v>619</v>
      </c>
      <c r="F24" s="2" t="s">
        <v>211</v>
      </c>
      <c r="G24" s="2" t="s">
        <v>19</v>
      </c>
      <c r="H24" s="2">
        <v>33982</v>
      </c>
      <c r="I24" s="3" t="s">
        <v>6190</v>
      </c>
    </row>
    <row r="25" spans="1:9" x14ac:dyDescent="0.3">
      <c r="A25" s="2" t="s">
        <v>621</v>
      </c>
      <c r="B25" s="2" t="s">
        <v>622</v>
      </c>
      <c r="C25" s="2" t="s">
        <v>623</v>
      </c>
      <c r="D25" s="2" t="s">
        <v>624</v>
      </c>
      <c r="E25" s="2" t="s">
        <v>625</v>
      </c>
      <c r="F25" s="2" t="s">
        <v>91</v>
      </c>
      <c r="G25" s="2" t="s">
        <v>19</v>
      </c>
      <c r="H25" s="2">
        <v>98682</v>
      </c>
      <c r="I25" s="3" t="s">
        <v>6190</v>
      </c>
    </row>
    <row r="26" spans="1:9" x14ac:dyDescent="0.3">
      <c r="A26" s="2" t="s">
        <v>627</v>
      </c>
      <c r="B26" s="2" t="s">
        <v>628</v>
      </c>
      <c r="C26" s="2" t="s">
        <v>629</v>
      </c>
      <c r="D26" s="2" t="s">
        <v>630</v>
      </c>
      <c r="E26" s="2" t="s">
        <v>631</v>
      </c>
      <c r="F26" s="2" t="s">
        <v>157</v>
      </c>
      <c r="G26" s="2" t="s">
        <v>19</v>
      </c>
      <c r="H26" s="2">
        <v>80150</v>
      </c>
      <c r="I26" s="3" t="s">
        <v>6191</v>
      </c>
    </row>
    <row r="27" spans="1:9" x14ac:dyDescent="0.3">
      <c r="A27" s="2" t="s">
        <v>633</v>
      </c>
      <c r="B27" s="2" t="s">
        <v>634</v>
      </c>
      <c r="C27" s="2"/>
      <c r="D27" s="2" t="s">
        <v>635</v>
      </c>
      <c r="E27" s="2" t="s">
        <v>636</v>
      </c>
      <c r="F27" s="2" t="s">
        <v>211</v>
      </c>
      <c r="G27" s="2" t="s">
        <v>19</v>
      </c>
      <c r="H27" s="2">
        <v>33982</v>
      </c>
      <c r="I27" s="3" t="s">
        <v>6190</v>
      </c>
    </row>
    <row r="28" spans="1:9" x14ac:dyDescent="0.3">
      <c r="A28" s="2" t="s">
        <v>638</v>
      </c>
      <c r="B28" s="2" t="s">
        <v>639</v>
      </c>
      <c r="C28" s="2" t="s">
        <v>640</v>
      </c>
      <c r="D28" s="2" t="s">
        <v>641</v>
      </c>
      <c r="E28" s="2" t="s">
        <v>642</v>
      </c>
      <c r="F28" s="2" t="s">
        <v>40</v>
      </c>
      <c r="G28" s="2" t="s">
        <v>19</v>
      </c>
      <c r="H28" s="2">
        <v>94975</v>
      </c>
      <c r="I28" s="3" t="s">
        <v>6190</v>
      </c>
    </row>
    <row r="29" spans="1:9" x14ac:dyDescent="0.3">
      <c r="A29" s="2" t="s">
        <v>644</v>
      </c>
      <c r="B29" s="2" t="s">
        <v>645</v>
      </c>
      <c r="C29" s="2" t="s">
        <v>646</v>
      </c>
      <c r="D29" s="2" t="s">
        <v>647</v>
      </c>
      <c r="E29" s="2" t="s">
        <v>648</v>
      </c>
      <c r="F29" s="2" t="s">
        <v>433</v>
      </c>
      <c r="G29" s="2" t="s">
        <v>318</v>
      </c>
      <c r="H29" s="2" t="s">
        <v>434</v>
      </c>
      <c r="I29" s="3" t="s">
        <v>6191</v>
      </c>
    </row>
    <row r="30" spans="1:9" x14ac:dyDescent="0.3">
      <c r="A30" s="2" t="s">
        <v>650</v>
      </c>
      <c r="B30" s="2" t="s">
        <v>651</v>
      </c>
      <c r="C30" s="2" t="s">
        <v>652</v>
      </c>
      <c r="D30" s="2" t="s">
        <v>653</v>
      </c>
      <c r="E30" s="2" t="s">
        <v>654</v>
      </c>
      <c r="F30" s="2" t="s">
        <v>347</v>
      </c>
      <c r="G30" s="2" t="s">
        <v>318</v>
      </c>
      <c r="H30" s="2" t="s">
        <v>348</v>
      </c>
      <c r="I30" s="3" t="s">
        <v>6191</v>
      </c>
    </row>
    <row r="31" spans="1:9" x14ac:dyDescent="0.3">
      <c r="A31" s="2" t="s">
        <v>656</v>
      </c>
      <c r="B31" s="2" t="s">
        <v>657</v>
      </c>
      <c r="C31" s="2" t="s">
        <v>658</v>
      </c>
      <c r="D31" s="2" t="s">
        <v>659</v>
      </c>
      <c r="E31" s="2" t="s">
        <v>660</v>
      </c>
      <c r="F31" s="2" t="s">
        <v>423</v>
      </c>
      <c r="G31" s="2" t="s">
        <v>318</v>
      </c>
      <c r="H31" s="2" t="s">
        <v>402</v>
      </c>
      <c r="I31" s="3" t="s">
        <v>6190</v>
      </c>
    </row>
    <row r="32" spans="1:9" x14ac:dyDescent="0.3">
      <c r="A32" s="2" t="s">
        <v>662</v>
      </c>
      <c r="B32" s="2" t="s">
        <v>663</v>
      </c>
      <c r="C32" s="2"/>
      <c r="D32" s="2" t="s">
        <v>664</v>
      </c>
      <c r="E32" s="2" t="s">
        <v>665</v>
      </c>
      <c r="F32" s="2" t="s">
        <v>133</v>
      </c>
      <c r="G32" s="2" t="s">
        <v>19</v>
      </c>
      <c r="H32" s="2">
        <v>80044</v>
      </c>
      <c r="I32" s="3" t="s">
        <v>6191</v>
      </c>
    </row>
    <row r="33" spans="1:9" x14ac:dyDescent="0.3">
      <c r="A33" s="2" t="s">
        <v>666</v>
      </c>
      <c r="B33" s="2" t="s">
        <v>667</v>
      </c>
      <c r="C33" s="2" t="s">
        <v>668</v>
      </c>
      <c r="D33" s="2" t="s">
        <v>669</v>
      </c>
      <c r="E33" s="2" t="s">
        <v>670</v>
      </c>
      <c r="F33" s="2" t="s">
        <v>132</v>
      </c>
      <c r="G33" s="2" t="s">
        <v>19</v>
      </c>
      <c r="H33" s="2">
        <v>11407</v>
      </c>
      <c r="I33" s="3" t="s">
        <v>6191</v>
      </c>
    </row>
    <row r="34" spans="1:9" x14ac:dyDescent="0.3">
      <c r="A34" s="2" t="s">
        <v>671</v>
      </c>
      <c r="B34" s="2" t="s">
        <v>672</v>
      </c>
      <c r="C34" s="2" t="s">
        <v>673</v>
      </c>
      <c r="D34" s="2" t="s">
        <v>674</v>
      </c>
      <c r="E34" s="2" t="s">
        <v>675</v>
      </c>
      <c r="F34" s="2" t="s">
        <v>349</v>
      </c>
      <c r="G34" s="2" t="s">
        <v>318</v>
      </c>
      <c r="H34" s="2" t="s">
        <v>350</v>
      </c>
      <c r="I34" s="3" t="s">
        <v>6190</v>
      </c>
    </row>
    <row r="35" spans="1:9" x14ac:dyDescent="0.3">
      <c r="A35" s="2" t="s">
        <v>677</v>
      </c>
      <c r="B35" s="2" t="s">
        <v>678</v>
      </c>
      <c r="C35" s="2" t="s">
        <v>679</v>
      </c>
      <c r="D35" s="2"/>
      <c r="E35" s="2" t="s">
        <v>680</v>
      </c>
      <c r="F35" s="2" t="s">
        <v>141</v>
      </c>
      <c r="G35" s="2" t="s">
        <v>19</v>
      </c>
      <c r="H35" s="2">
        <v>58207</v>
      </c>
      <c r="I35" s="3" t="s">
        <v>6191</v>
      </c>
    </row>
    <row r="36" spans="1:9" x14ac:dyDescent="0.3">
      <c r="A36" s="2" t="s">
        <v>682</v>
      </c>
      <c r="B36" s="2" t="s">
        <v>683</v>
      </c>
      <c r="C36" s="2" t="s">
        <v>684</v>
      </c>
      <c r="D36" s="2" t="s">
        <v>685</v>
      </c>
      <c r="E36" s="2" t="s">
        <v>686</v>
      </c>
      <c r="F36" s="2" t="s">
        <v>81</v>
      </c>
      <c r="G36" s="2" t="s">
        <v>28</v>
      </c>
      <c r="H36" s="2" t="s">
        <v>258</v>
      </c>
      <c r="I36" s="3" t="s">
        <v>6190</v>
      </c>
    </row>
    <row r="37" spans="1:9" x14ac:dyDescent="0.3">
      <c r="A37" s="2" t="s">
        <v>688</v>
      </c>
      <c r="B37" s="2" t="s">
        <v>689</v>
      </c>
      <c r="C37" s="2" t="s">
        <v>690</v>
      </c>
      <c r="D37" s="2" t="s">
        <v>691</v>
      </c>
      <c r="E37" s="2" t="s">
        <v>692</v>
      </c>
      <c r="F37" s="2" t="s">
        <v>48</v>
      </c>
      <c r="G37" s="2" t="s">
        <v>19</v>
      </c>
      <c r="H37" s="2">
        <v>25362</v>
      </c>
      <c r="I37" s="3" t="s">
        <v>6191</v>
      </c>
    </row>
    <row r="38" spans="1:9" x14ac:dyDescent="0.3">
      <c r="A38" s="2" t="s">
        <v>694</v>
      </c>
      <c r="B38" s="2" t="s">
        <v>695</v>
      </c>
      <c r="C38" s="2" t="s">
        <v>696</v>
      </c>
      <c r="D38" s="2" t="s">
        <v>697</v>
      </c>
      <c r="E38" s="2" t="s">
        <v>698</v>
      </c>
      <c r="F38" s="2" t="s">
        <v>88</v>
      </c>
      <c r="G38" s="2" t="s">
        <v>19</v>
      </c>
      <c r="H38" s="2">
        <v>72204</v>
      </c>
      <c r="I38" s="3" t="s">
        <v>6191</v>
      </c>
    </row>
    <row r="39" spans="1:9" x14ac:dyDescent="0.3">
      <c r="A39" s="2" t="s">
        <v>700</v>
      </c>
      <c r="B39" s="2" t="s">
        <v>701</v>
      </c>
      <c r="C39" s="2" t="s">
        <v>702</v>
      </c>
      <c r="D39" s="2" t="s">
        <v>703</v>
      </c>
      <c r="E39" s="2" t="s">
        <v>704</v>
      </c>
      <c r="F39" s="2" t="s">
        <v>42</v>
      </c>
      <c r="G39" s="2" t="s">
        <v>19</v>
      </c>
      <c r="H39" s="2">
        <v>80291</v>
      </c>
      <c r="I39" s="3" t="s">
        <v>6191</v>
      </c>
    </row>
    <row r="40" spans="1:9" x14ac:dyDescent="0.3">
      <c r="A40" s="2" t="s">
        <v>706</v>
      </c>
      <c r="B40" s="2" t="s">
        <v>707</v>
      </c>
      <c r="C40" s="2" t="s">
        <v>708</v>
      </c>
      <c r="D40" s="2" t="s">
        <v>709</v>
      </c>
      <c r="E40" s="2" t="s">
        <v>710</v>
      </c>
      <c r="F40" s="2" t="s">
        <v>33</v>
      </c>
      <c r="G40" s="2" t="s">
        <v>19</v>
      </c>
      <c r="H40" s="2">
        <v>55458</v>
      </c>
      <c r="I40" s="3" t="s">
        <v>6191</v>
      </c>
    </row>
    <row r="41" spans="1:9" x14ac:dyDescent="0.3">
      <c r="A41" s="2" t="s">
        <v>712</v>
      </c>
      <c r="B41" s="2" t="s">
        <v>713</v>
      </c>
      <c r="C41" s="2"/>
      <c r="D41" s="2"/>
      <c r="E41" s="2" t="s">
        <v>714</v>
      </c>
      <c r="F41" s="2" t="s">
        <v>126</v>
      </c>
      <c r="G41" s="2" t="s">
        <v>19</v>
      </c>
      <c r="H41" s="2">
        <v>85715</v>
      </c>
      <c r="I41" s="3" t="s">
        <v>6190</v>
      </c>
    </row>
    <row r="42" spans="1:9" x14ac:dyDescent="0.3">
      <c r="A42" s="2" t="s">
        <v>716</v>
      </c>
      <c r="B42" s="2" t="s">
        <v>717</v>
      </c>
      <c r="C42" s="2"/>
      <c r="D42" s="2" t="s">
        <v>718</v>
      </c>
      <c r="E42" s="2" t="s">
        <v>719</v>
      </c>
      <c r="F42" s="2" t="s">
        <v>69</v>
      </c>
      <c r="G42" s="2" t="s">
        <v>19</v>
      </c>
      <c r="H42" s="2">
        <v>70116</v>
      </c>
      <c r="I42" s="3" t="s">
        <v>6191</v>
      </c>
    </row>
    <row r="43" spans="1:9" x14ac:dyDescent="0.3">
      <c r="A43" s="2" t="s">
        <v>721</v>
      </c>
      <c r="B43" s="2" t="s">
        <v>722</v>
      </c>
      <c r="C43" s="2" t="s">
        <v>723</v>
      </c>
      <c r="D43" s="2" t="s">
        <v>724</v>
      </c>
      <c r="E43" s="2" t="s">
        <v>725</v>
      </c>
      <c r="F43" s="2" t="s">
        <v>71</v>
      </c>
      <c r="G43" s="2" t="s">
        <v>19</v>
      </c>
      <c r="H43" s="2">
        <v>6183</v>
      </c>
      <c r="I43" s="3" t="s">
        <v>6190</v>
      </c>
    </row>
    <row r="44" spans="1:9" x14ac:dyDescent="0.3">
      <c r="A44" s="2" t="s">
        <v>727</v>
      </c>
      <c r="B44" s="2" t="s">
        <v>728</v>
      </c>
      <c r="C44" s="2" t="s">
        <v>729</v>
      </c>
      <c r="D44" s="2" t="s">
        <v>730</v>
      </c>
      <c r="E44" s="2" t="s">
        <v>731</v>
      </c>
      <c r="F44" s="2" t="s">
        <v>732</v>
      </c>
      <c r="G44" s="2" t="s">
        <v>19</v>
      </c>
      <c r="H44" s="2">
        <v>84409</v>
      </c>
      <c r="I44" s="3" t="s">
        <v>6190</v>
      </c>
    </row>
    <row r="45" spans="1:9" x14ac:dyDescent="0.3">
      <c r="A45" s="2" t="s">
        <v>734</v>
      </c>
      <c r="B45" s="2" t="s">
        <v>735</v>
      </c>
      <c r="C45" s="2"/>
      <c r="D45" s="2" t="s">
        <v>736</v>
      </c>
      <c r="E45" s="2" t="s">
        <v>737</v>
      </c>
      <c r="F45" s="2" t="s">
        <v>241</v>
      </c>
      <c r="G45" s="2" t="s">
        <v>19</v>
      </c>
      <c r="H45" s="2">
        <v>2216</v>
      </c>
      <c r="I45" s="3" t="s">
        <v>6191</v>
      </c>
    </row>
    <row r="46" spans="1:9" x14ac:dyDescent="0.3">
      <c r="A46" s="2" t="s">
        <v>739</v>
      </c>
      <c r="B46" s="2" t="s">
        <v>740</v>
      </c>
      <c r="C46" s="2" t="s">
        <v>741</v>
      </c>
      <c r="D46" s="2" t="s">
        <v>742</v>
      </c>
      <c r="E46" s="2" t="s">
        <v>743</v>
      </c>
      <c r="F46" s="2" t="s">
        <v>219</v>
      </c>
      <c r="G46" s="2" t="s">
        <v>19</v>
      </c>
      <c r="H46" s="2">
        <v>14604</v>
      </c>
      <c r="I46" s="3" t="s">
        <v>6190</v>
      </c>
    </row>
    <row r="47" spans="1:9" x14ac:dyDescent="0.3">
      <c r="A47" s="2" t="s">
        <v>745</v>
      </c>
      <c r="B47" s="2" t="s">
        <v>746</v>
      </c>
      <c r="C47" s="2" t="s">
        <v>747</v>
      </c>
      <c r="D47" s="2" t="s">
        <v>748</v>
      </c>
      <c r="E47" s="2" t="s">
        <v>749</v>
      </c>
      <c r="F47" s="2" t="s">
        <v>94</v>
      </c>
      <c r="G47" s="2" t="s">
        <v>19</v>
      </c>
      <c r="H47" s="2">
        <v>10469</v>
      </c>
      <c r="I47" s="3" t="s">
        <v>6191</v>
      </c>
    </row>
    <row r="48" spans="1:9" x14ac:dyDescent="0.3">
      <c r="A48" s="2" t="s">
        <v>751</v>
      </c>
      <c r="B48" s="2" t="s">
        <v>752</v>
      </c>
      <c r="C48" s="2"/>
      <c r="D48" s="2" t="s">
        <v>753</v>
      </c>
      <c r="E48" s="2" t="s">
        <v>754</v>
      </c>
      <c r="F48" s="2" t="s">
        <v>144</v>
      </c>
      <c r="G48" s="2" t="s">
        <v>19</v>
      </c>
      <c r="H48" s="2">
        <v>35205</v>
      </c>
      <c r="I48" s="3" t="s">
        <v>6190</v>
      </c>
    </row>
    <row r="49" spans="1:9" x14ac:dyDescent="0.3">
      <c r="A49" s="2" t="s">
        <v>756</v>
      </c>
      <c r="B49" s="2" t="s">
        <v>757</v>
      </c>
      <c r="C49" s="2" t="s">
        <v>758</v>
      </c>
      <c r="D49" s="2" t="s">
        <v>759</v>
      </c>
      <c r="E49" s="2" t="s">
        <v>760</v>
      </c>
      <c r="F49" s="2" t="s">
        <v>272</v>
      </c>
      <c r="G49" s="2" t="s">
        <v>19</v>
      </c>
      <c r="H49" s="2">
        <v>92415</v>
      </c>
      <c r="I49" s="3" t="s">
        <v>6190</v>
      </c>
    </row>
    <row r="50" spans="1:9" x14ac:dyDescent="0.3">
      <c r="A50" s="2" t="s">
        <v>762</v>
      </c>
      <c r="B50" s="2" t="s">
        <v>763</v>
      </c>
      <c r="C50" s="2" t="s">
        <v>764</v>
      </c>
      <c r="D50" s="2"/>
      <c r="E50" s="2" t="s">
        <v>765</v>
      </c>
      <c r="F50" s="2" t="s">
        <v>128</v>
      </c>
      <c r="G50" s="2" t="s">
        <v>19</v>
      </c>
      <c r="H50" s="2">
        <v>23514</v>
      </c>
      <c r="I50" s="3" t="s">
        <v>6191</v>
      </c>
    </row>
    <row r="51" spans="1:9" x14ac:dyDescent="0.3">
      <c r="A51" s="2" t="s">
        <v>767</v>
      </c>
      <c r="B51" s="2" t="s">
        <v>768</v>
      </c>
      <c r="C51" s="2" t="s">
        <v>769</v>
      </c>
      <c r="D51" s="2" t="s">
        <v>770</v>
      </c>
      <c r="E51" s="2" t="s">
        <v>771</v>
      </c>
      <c r="F51" s="2" t="s">
        <v>47</v>
      </c>
      <c r="G51" s="2" t="s">
        <v>19</v>
      </c>
      <c r="H51" s="2">
        <v>20409</v>
      </c>
      <c r="I51" s="3" t="s">
        <v>6191</v>
      </c>
    </row>
    <row r="52" spans="1:9" x14ac:dyDescent="0.3">
      <c r="A52" s="2" t="s">
        <v>773</v>
      </c>
      <c r="B52" s="2" t="s">
        <v>774</v>
      </c>
      <c r="C52" s="2" t="s">
        <v>775</v>
      </c>
      <c r="D52" s="2" t="s">
        <v>776</v>
      </c>
      <c r="E52" s="2" t="s">
        <v>777</v>
      </c>
      <c r="F52" s="2" t="s">
        <v>271</v>
      </c>
      <c r="G52" s="2" t="s">
        <v>19</v>
      </c>
      <c r="H52" s="2">
        <v>33355</v>
      </c>
      <c r="I52" s="3" t="s">
        <v>6191</v>
      </c>
    </row>
    <row r="53" spans="1:9" x14ac:dyDescent="0.3">
      <c r="A53" s="2" t="s">
        <v>779</v>
      </c>
      <c r="B53" s="2" t="s">
        <v>780</v>
      </c>
      <c r="C53" s="2" t="s">
        <v>781</v>
      </c>
      <c r="D53" s="2" t="s">
        <v>782</v>
      </c>
      <c r="E53" s="2" t="s">
        <v>783</v>
      </c>
      <c r="F53" s="2" t="s">
        <v>329</v>
      </c>
      <c r="G53" s="2" t="s">
        <v>318</v>
      </c>
      <c r="H53" s="2" t="s">
        <v>330</v>
      </c>
      <c r="I53" s="3" t="s">
        <v>6190</v>
      </c>
    </row>
    <row r="54" spans="1:9" x14ac:dyDescent="0.3">
      <c r="A54" s="2" t="s">
        <v>785</v>
      </c>
      <c r="B54" s="2" t="s">
        <v>786</v>
      </c>
      <c r="C54" s="2" t="s">
        <v>787</v>
      </c>
      <c r="D54" s="2"/>
      <c r="E54" s="2" t="s">
        <v>788</v>
      </c>
      <c r="F54" s="2" t="s">
        <v>248</v>
      </c>
      <c r="G54" s="2" t="s">
        <v>28</v>
      </c>
      <c r="H54" s="2" t="s">
        <v>249</v>
      </c>
      <c r="I54" s="3" t="s">
        <v>6191</v>
      </c>
    </row>
    <row r="55" spans="1:9" x14ac:dyDescent="0.3">
      <c r="A55" s="2" t="s">
        <v>789</v>
      </c>
      <c r="B55" s="2" t="s">
        <v>790</v>
      </c>
      <c r="C55" s="2" t="s">
        <v>791</v>
      </c>
      <c r="D55" s="2" t="s">
        <v>792</v>
      </c>
      <c r="E55" s="2" t="s">
        <v>793</v>
      </c>
      <c r="F55" s="2" t="s">
        <v>138</v>
      </c>
      <c r="G55" s="2" t="s">
        <v>19</v>
      </c>
      <c r="H55" s="2">
        <v>84605</v>
      </c>
      <c r="I55" s="3" t="s">
        <v>6191</v>
      </c>
    </row>
    <row r="56" spans="1:9" x14ac:dyDescent="0.3">
      <c r="A56" s="2" t="s">
        <v>795</v>
      </c>
      <c r="B56" s="2" t="s">
        <v>796</v>
      </c>
      <c r="C56" s="2" t="s">
        <v>797</v>
      </c>
      <c r="D56" s="2" t="s">
        <v>798</v>
      </c>
      <c r="E56" s="2" t="s">
        <v>799</v>
      </c>
      <c r="F56" s="2" t="s">
        <v>260</v>
      </c>
      <c r="G56" s="2" t="s">
        <v>19</v>
      </c>
      <c r="H56" s="2">
        <v>43666</v>
      </c>
      <c r="I56" s="3" t="s">
        <v>6191</v>
      </c>
    </row>
    <row r="57" spans="1:9" x14ac:dyDescent="0.3">
      <c r="A57" s="2" t="s">
        <v>801</v>
      </c>
      <c r="B57" s="2" t="s">
        <v>802</v>
      </c>
      <c r="C57" s="2"/>
      <c r="D57" s="2" t="s">
        <v>803</v>
      </c>
      <c r="E57" s="2" t="s">
        <v>804</v>
      </c>
      <c r="F57" s="2" t="s">
        <v>135</v>
      </c>
      <c r="G57" s="2" t="s">
        <v>19</v>
      </c>
      <c r="H57" s="2">
        <v>8650</v>
      </c>
      <c r="I57" s="3" t="s">
        <v>6191</v>
      </c>
    </row>
    <row r="58" spans="1:9" x14ac:dyDescent="0.3">
      <c r="A58" s="2" t="s">
        <v>806</v>
      </c>
      <c r="B58" s="2" t="s">
        <v>807</v>
      </c>
      <c r="C58" s="2" t="s">
        <v>808</v>
      </c>
      <c r="D58" s="2" t="s">
        <v>809</v>
      </c>
      <c r="E58" s="2" t="s">
        <v>810</v>
      </c>
      <c r="F58" s="2" t="s">
        <v>137</v>
      </c>
      <c r="G58" s="2" t="s">
        <v>19</v>
      </c>
      <c r="H58" s="2">
        <v>33686</v>
      </c>
      <c r="I58" s="3" t="s">
        <v>6190</v>
      </c>
    </row>
    <row r="59" spans="1:9" x14ac:dyDescent="0.3">
      <c r="A59" s="2" t="s">
        <v>812</v>
      </c>
      <c r="B59" s="2" t="s">
        <v>813</v>
      </c>
      <c r="C59" s="2" t="s">
        <v>814</v>
      </c>
      <c r="D59" s="2" t="s">
        <v>815</v>
      </c>
      <c r="E59" s="2" t="s">
        <v>816</v>
      </c>
      <c r="F59" s="2" t="s">
        <v>250</v>
      </c>
      <c r="G59" s="2" t="s">
        <v>19</v>
      </c>
      <c r="H59" s="2">
        <v>32590</v>
      </c>
      <c r="I59" s="3" t="s">
        <v>6191</v>
      </c>
    </row>
    <row r="60" spans="1:9" x14ac:dyDescent="0.3">
      <c r="A60" s="2" t="s">
        <v>818</v>
      </c>
      <c r="B60" s="2" t="s">
        <v>819</v>
      </c>
      <c r="C60" s="2"/>
      <c r="D60" s="2" t="s">
        <v>820</v>
      </c>
      <c r="E60" s="2" t="s">
        <v>821</v>
      </c>
      <c r="F60" s="2" t="s">
        <v>234</v>
      </c>
      <c r="G60" s="2" t="s">
        <v>19</v>
      </c>
      <c r="H60" s="2">
        <v>33543</v>
      </c>
      <c r="I60" s="3" t="s">
        <v>6190</v>
      </c>
    </row>
    <row r="61" spans="1:9" x14ac:dyDescent="0.3">
      <c r="A61" s="2" t="s">
        <v>823</v>
      </c>
      <c r="B61" s="2" t="s">
        <v>824</v>
      </c>
      <c r="C61" s="2" t="s">
        <v>825</v>
      </c>
      <c r="D61" s="2"/>
      <c r="E61" s="2" t="s">
        <v>826</v>
      </c>
      <c r="F61" s="2" t="s">
        <v>173</v>
      </c>
      <c r="G61" s="2" t="s">
        <v>19</v>
      </c>
      <c r="H61" s="2">
        <v>55123</v>
      </c>
      <c r="I61" s="3" t="s">
        <v>6190</v>
      </c>
    </row>
    <row r="62" spans="1:9" x14ac:dyDescent="0.3">
      <c r="A62" s="2" t="s">
        <v>828</v>
      </c>
      <c r="B62" s="2" t="s">
        <v>829</v>
      </c>
      <c r="C62" s="2" t="s">
        <v>830</v>
      </c>
      <c r="D62" s="2" t="s">
        <v>831</v>
      </c>
      <c r="E62" s="2" t="s">
        <v>832</v>
      </c>
      <c r="F62" s="2" t="s">
        <v>66</v>
      </c>
      <c r="G62" s="2" t="s">
        <v>19</v>
      </c>
      <c r="H62" s="2">
        <v>46862</v>
      </c>
      <c r="I62" s="3" t="s">
        <v>6191</v>
      </c>
    </row>
    <row r="63" spans="1:9" x14ac:dyDescent="0.3">
      <c r="A63" s="2" t="s">
        <v>834</v>
      </c>
      <c r="B63" s="2" t="s">
        <v>835</v>
      </c>
      <c r="C63" s="2"/>
      <c r="D63" s="2" t="s">
        <v>836</v>
      </c>
      <c r="E63" s="2" t="s">
        <v>837</v>
      </c>
      <c r="F63" s="2" t="s">
        <v>151</v>
      </c>
      <c r="G63" s="2" t="s">
        <v>28</v>
      </c>
      <c r="H63" s="2" t="s">
        <v>152</v>
      </c>
      <c r="I63" s="3" t="s">
        <v>6190</v>
      </c>
    </row>
    <row r="64" spans="1:9" x14ac:dyDescent="0.3">
      <c r="A64" s="2" t="s">
        <v>839</v>
      </c>
      <c r="B64" s="2" t="s">
        <v>840</v>
      </c>
      <c r="C64" s="2"/>
      <c r="D64" s="2" t="s">
        <v>841</v>
      </c>
      <c r="E64" s="2" t="s">
        <v>842</v>
      </c>
      <c r="F64" s="2" t="s">
        <v>267</v>
      </c>
      <c r="G64" s="2" t="s">
        <v>19</v>
      </c>
      <c r="H64" s="2">
        <v>34114</v>
      </c>
      <c r="I64" s="3" t="s">
        <v>6190</v>
      </c>
    </row>
    <row r="65" spans="1:9" x14ac:dyDescent="0.3">
      <c r="A65" s="2" t="s">
        <v>844</v>
      </c>
      <c r="B65" s="2" t="s">
        <v>845</v>
      </c>
      <c r="C65" s="2" t="s">
        <v>846</v>
      </c>
      <c r="D65" s="2" t="s">
        <v>847</v>
      </c>
      <c r="E65" s="2" t="s">
        <v>848</v>
      </c>
      <c r="F65" s="2" t="s">
        <v>56</v>
      </c>
      <c r="G65" s="2" t="s">
        <v>19</v>
      </c>
      <c r="H65" s="2">
        <v>60681</v>
      </c>
      <c r="I65" s="3" t="s">
        <v>6191</v>
      </c>
    </row>
    <row r="66" spans="1:9" x14ac:dyDescent="0.3">
      <c r="A66" s="2" t="s">
        <v>850</v>
      </c>
      <c r="B66" s="2" t="s">
        <v>851</v>
      </c>
      <c r="C66" s="2"/>
      <c r="D66" s="2" t="s">
        <v>852</v>
      </c>
      <c r="E66" s="2" t="s">
        <v>853</v>
      </c>
      <c r="F66" s="2" t="s">
        <v>199</v>
      </c>
      <c r="G66" s="2" t="s">
        <v>19</v>
      </c>
      <c r="H66" s="2">
        <v>7104</v>
      </c>
      <c r="I66" s="3" t="s">
        <v>6190</v>
      </c>
    </row>
    <row r="67" spans="1:9" x14ac:dyDescent="0.3">
      <c r="A67" s="2" t="s">
        <v>855</v>
      </c>
      <c r="B67" s="2" t="s">
        <v>856</v>
      </c>
      <c r="C67" s="2" t="s">
        <v>857</v>
      </c>
      <c r="D67" s="2" t="s">
        <v>858</v>
      </c>
      <c r="E67" s="2" t="s">
        <v>859</v>
      </c>
      <c r="F67" s="2" t="s">
        <v>364</v>
      </c>
      <c r="G67" s="2" t="s">
        <v>19</v>
      </c>
      <c r="H67" s="2">
        <v>22184</v>
      </c>
      <c r="I67" s="3" t="s">
        <v>6190</v>
      </c>
    </row>
    <row r="68" spans="1:9" x14ac:dyDescent="0.3">
      <c r="A68" s="2" t="s">
        <v>861</v>
      </c>
      <c r="B68" s="2" t="s">
        <v>862</v>
      </c>
      <c r="C68" s="2" t="s">
        <v>863</v>
      </c>
      <c r="D68" s="2" t="s">
        <v>864</v>
      </c>
      <c r="E68" s="2" t="s">
        <v>865</v>
      </c>
      <c r="F68" s="2" t="s">
        <v>106</v>
      </c>
      <c r="G68" s="2" t="s">
        <v>19</v>
      </c>
      <c r="H68" s="2">
        <v>76178</v>
      </c>
      <c r="I68" s="3" t="s">
        <v>6190</v>
      </c>
    </row>
    <row r="69" spans="1:9" x14ac:dyDescent="0.3">
      <c r="A69" s="2" t="s">
        <v>867</v>
      </c>
      <c r="B69" s="2" t="s">
        <v>868</v>
      </c>
      <c r="C69" s="2" t="s">
        <v>869</v>
      </c>
      <c r="D69" s="2" t="s">
        <v>870</v>
      </c>
      <c r="E69" s="2" t="s">
        <v>871</v>
      </c>
      <c r="F69" s="2" t="s">
        <v>118</v>
      </c>
      <c r="G69" s="2" t="s">
        <v>19</v>
      </c>
      <c r="H69" s="2">
        <v>91505</v>
      </c>
      <c r="I69" s="3" t="s">
        <v>6191</v>
      </c>
    </row>
    <row r="70" spans="1:9" x14ac:dyDescent="0.3">
      <c r="A70" s="2" t="s">
        <v>873</v>
      </c>
      <c r="B70" s="2" t="s">
        <v>874</v>
      </c>
      <c r="C70" s="2" t="s">
        <v>875</v>
      </c>
      <c r="D70" s="2" t="s">
        <v>876</v>
      </c>
      <c r="E70" s="2" t="s">
        <v>877</v>
      </c>
      <c r="F70" s="2" t="s">
        <v>268</v>
      </c>
      <c r="G70" s="2" t="s">
        <v>19</v>
      </c>
      <c r="H70" s="2">
        <v>37665</v>
      </c>
      <c r="I70" s="3" t="s">
        <v>6191</v>
      </c>
    </row>
    <row r="71" spans="1:9" x14ac:dyDescent="0.3">
      <c r="A71" s="2" t="s">
        <v>879</v>
      </c>
      <c r="B71" s="2" t="s">
        <v>880</v>
      </c>
      <c r="C71" s="2" t="s">
        <v>881</v>
      </c>
      <c r="D71" s="2" t="s">
        <v>882</v>
      </c>
      <c r="E71" s="2" t="s">
        <v>883</v>
      </c>
      <c r="F71" s="2" t="s">
        <v>284</v>
      </c>
      <c r="G71" s="2" t="s">
        <v>28</v>
      </c>
      <c r="H71" s="2" t="s">
        <v>884</v>
      </c>
      <c r="I71" s="3" t="s">
        <v>6190</v>
      </c>
    </row>
    <row r="72" spans="1:9" x14ac:dyDescent="0.3">
      <c r="A72" s="2" t="s">
        <v>886</v>
      </c>
      <c r="B72" s="2" t="s">
        <v>887</v>
      </c>
      <c r="C72" s="2" t="s">
        <v>888</v>
      </c>
      <c r="D72" s="2" t="s">
        <v>889</v>
      </c>
      <c r="E72" s="2" t="s">
        <v>890</v>
      </c>
      <c r="F72" s="2" t="s">
        <v>39</v>
      </c>
      <c r="G72" s="2" t="s">
        <v>19</v>
      </c>
      <c r="H72" s="2">
        <v>43231</v>
      </c>
      <c r="I72" s="3" t="s">
        <v>6191</v>
      </c>
    </row>
    <row r="73" spans="1:9" x14ac:dyDescent="0.3">
      <c r="A73" s="2" t="s">
        <v>892</v>
      </c>
      <c r="B73" s="2" t="s">
        <v>893</v>
      </c>
      <c r="C73" s="2" t="s">
        <v>894</v>
      </c>
      <c r="D73" s="2" t="s">
        <v>895</v>
      </c>
      <c r="E73" s="2" t="s">
        <v>896</v>
      </c>
      <c r="F73" s="2" t="s">
        <v>408</v>
      </c>
      <c r="G73" s="2" t="s">
        <v>318</v>
      </c>
      <c r="H73" s="2" t="s">
        <v>343</v>
      </c>
      <c r="I73" s="3" t="s">
        <v>6191</v>
      </c>
    </row>
    <row r="74" spans="1:9" x14ac:dyDescent="0.3">
      <c r="A74" s="2" t="s">
        <v>898</v>
      </c>
      <c r="B74" s="2" t="s">
        <v>899</v>
      </c>
      <c r="C74" s="2"/>
      <c r="D74" s="2" t="s">
        <v>900</v>
      </c>
      <c r="E74" s="2" t="s">
        <v>901</v>
      </c>
      <c r="F74" s="2" t="s">
        <v>69</v>
      </c>
      <c r="G74" s="2" t="s">
        <v>19</v>
      </c>
      <c r="H74" s="2">
        <v>70183</v>
      </c>
      <c r="I74" s="3" t="s">
        <v>6191</v>
      </c>
    </row>
    <row r="75" spans="1:9" x14ac:dyDescent="0.3">
      <c r="A75" s="2" t="s">
        <v>903</v>
      </c>
      <c r="B75" s="2" t="s">
        <v>904</v>
      </c>
      <c r="C75" s="2"/>
      <c r="D75" s="2" t="s">
        <v>905</v>
      </c>
      <c r="E75" s="2" t="s">
        <v>906</v>
      </c>
      <c r="F75" s="2" t="s">
        <v>35</v>
      </c>
      <c r="G75" s="2" t="s">
        <v>19</v>
      </c>
      <c r="H75" s="2">
        <v>28230</v>
      </c>
      <c r="I75" s="3" t="s">
        <v>6190</v>
      </c>
    </row>
    <row r="76" spans="1:9" x14ac:dyDescent="0.3">
      <c r="A76" s="2" t="s">
        <v>908</v>
      </c>
      <c r="B76" s="2" t="s">
        <v>909</v>
      </c>
      <c r="C76" s="2" t="s">
        <v>910</v>
      </c>
      <c r="D76" s="2" t="s">
        <v>911</v>
      </c>
      <c r="E76" s="2" t="s">
        <v>912</v>
      </c>
      <c r="F76" s="2" t="s">
        <v>83</v>
      </c>
      <c r="G76" s="2" t="s">
        <v>19</v>
      </c>
      <c r="H76" s="2">
        <v>1114</v>
      </c>
      <c r="I76" s="3" t="s">
        <v>6190</v>
      </c>
    </row>
    <row r="77" spans="1:9" x14ac:dyDescent="0.3">
      <c r="A77" s="2" t="s">
        <v>914</v>
      </c>
      <c r="B77" s="2" t="s">
        <v>915</v>
      </c>
      <c r="C77" s="2" t="s">
        <v>916</v>
      </c>
      <c r="D77" s="2" t="s">
        <v>917</v>
      </c>
      <c r="E77" s="2" t="s">
        <v>918</v>
      </c>
      <c r="F77" s="2" t="s">
        <v>327</v>
      </c>
      <c r="G77" s="2" t="s">
        <v>318</v>
      </c>
      <c r="H77" s="2" t="s">
        <v>321</v>
      </c>
      <c r="I77" s="3" t="s">
        <v>6190</v>
      </c>
    </row>
    <row r="78" spans="1:9" x14ac:dyDescent="0.3">
      <c r="A78" s="2" t="s">
        <v>920</v>
      </c>
      <c r="B78" s="2" t="s">
        <v>921</v>
      </c>
      <c r="C78" s="2"/>
      <c r="D78" s="2" t="s">
        <v>922</v>
      </c>
      <c r="E78" s="2" t="s">
        <v>923</v>
      </c>
      <c r="F78" s="2" t="s">
        <v>482</v>
      </c>
      <c r="G78" s="2" t="s">
        <v>318</v>
      </c>
      <c r="H78" s="2" t="s">
        <v>359</v>
      </c>
      <c r="I78" s="3" t="s">
        <v>6190</v>
      </c>
    </row>
    <row r="79" spans="1:9" x14ac:dyDescent="0.3">
      <c r="A79" s="2" t="s">
        <v>925</v>
      </c>
      <c r="B79" s="2" t="s">
        <v>926</v>
      </c>
      <c r="C79" s="2" t="s">
        <v>927</v>
      </c>
      <c r="D79" s="2" t="s">
        <v>928</v>
      </c>
      <c r="E79" s="2" t="s">
        <v>929</v>
      </c>
      <c r="F79" s="2" t="s">
        <v>212</v>
      </c>
      <c r="G79" s="2" t="s">
        <v>19</v>
      </c>
      <c r="H79" s="2">
        <v>79705</v>
      </c>
      <c r="I79" s="3" t="s">
        <v>6191</v>
      </c>
    </row>
    <row r="80" spans="1:9" x14ac:dyDescent="0.3">
      <c r="A80" s="2" t="s">
        <v>931</v>
      </c>
      <c r="B80" s="2" t="s">
        <v>932</v>
      </c>
      <c r="C80" s="2" t="s">
        <v>933</v>
      </c>
      <c r="D80" s="2" t="s">
        <v>934</v>
      </c>
      <c r="E80" s="2" t="s">
        <v>935</v>
      </c>
      <c r="F80" s="2" t="s">
        <v>52</v>
      </c>
      <c r="G80" s="2" t="s">
        <v>19</v>
      </c>
      <c r="H80" s="2">
        <v>75323</v>
      </c>
      <c r="I80" s="3" t="s">
        <v>6190</v>
      </c>
    </row>
    <row r="81" spans="1:9" x14ac:dyDescent="0.3">
      <c r="A81" s="2" t="s">
        <v>937</v>
      </c>
      <c r="B81" s="2" t="s">
        <v>938</v>
      </c>
      <c r="C81" s="2" t="s">
        <v>939</v>
      </c>
      <c r="D81" s="2" t="s">
        <v>940</v>
      </c>
      <c r="E81" s="2" t="s">
        <v>941</v>
      </c>
      <c r="F81" s="2" t="s">
        <v>288</v>
      </c>
      <c r="G81" s="2" t="s">
        <v>19</v>
      </c>
      <c r="H81" s="2">
        <v>20189</v>
      </c>
      <c r="I81" s="3" t="s">
        <v>6191</v>
      </c>
    </row>
    <row r="82" spans="1:9" x14ac:dyDescent="0.3">
      <c r="A82" s="2" t="s">
        <v>943</v>
      </c>
      <c r="B82" s="2" t="s">
        <v>944</v>
      </c>
      <c r="C82" s="2" t="s">
        <v>945</v>
      </c>
      <c r="D82" s="2" t="s">
        <v>946</v>
      </c>
      <c r="E82" s="2" t="s">
        <v>947</v>
      </c>
      <c r="F82" s="2" t="s">
        <v>149</v>
      </c>
      <c r="G82" s="2" t="s">
        <v>19</v>
      </c>
      <c r="H82" s="2">
        <v>94627</v>
      </c>
      <c r="I82" s="3" t="s">
        <v>6190</v>
      </c>
    </row>
    <row r="83" spans="1:9" x14ac:dyDescent="0.3">
      <c r="A83" s="2" t="s">
        <v>949</v>
      </c>
      <c r="B83" s="2" t="s">
        <v>950</v>
      </c>
      <c r="C83" s="2" t="s">
        <v>951</v>
      </c>
      <c r="D83" s="2" t="s">
        <v>952</v>
      </c>
      <c r="E83" s="2" t="s">
        <v>953</v>
      </c>
      <c r="F83" s="2" t="s">
        <v>78</v>
      </c>
      <c r="G83" s="2" t="s">
        <v>19</v>
      </c>
      <c r="H83" s="2">
        <v>80930</v>
      </c>
      <c r="I83" s="3" t="s">
        <v>6190</v>
      </c>
    </row>
    <row r="84" spans="1:9" x14ac:dyDescent="0.3">
      <c r="A84" s="2" t="s">
        <v>955</v>
      </c>
      <c r="B84" s="2" t="s">
        <v>956</v>
      </c>
      <c r="C84" s="2" t="s">
        <v>957</v>
      </c>
      <c r="D84" s="2" t="s">
        <v>958</v>
      </c>
      <c r="E84" s="2" t="s">
        <v>959</v>
      </c>
      <c r="F84" s="2" t="s">
        <v>456</v>
      </c>
      <c r="G84" s="2" t="s">
        <v>318</v>
      </c>
      <c r="H84" s="2" t="s">
        <v>457</v>
      </c>
      <c r="I84" s="3" t="s">
        <v>6190</v>
      </c>
    </row>
    <row r="85" spans="1:9" x14ac:dyDescent="0.3">
      <c r="A85" s="2" t="s">
        <v>961</v>
      </c>
      <c r="B85" s="2" t="s">
        <v>962</v>
      </c>
      <c r="C85" s="2"/>
      <c r="D85" s="2" t="s">
        <v>963</v>
      </c>
      <c r="E85" s="2" t="s">
        <v>964</v>
      </c>
      <c r="F85" s="2" t="s">
        <v>120</v>
      </c>
      <c r="G85" s="2" t="s">
        <v>19</v>
      </c>
      <c r="H85" s="2">
        <v>14205</v>
      </c>
      <c r="I85" s="3" t="s">
        <v>6190</v>
      </c>
    </row>
    <row r="86" spans="1:9" x14ac:dyDescent="0.3">
      <c r="A86" s="2" t="s">
        <v>966</v>
      </c>
      <c r="B86" s="2" t="s">
        <v>967</v>
      </c>
      <c r="C86" s="2" t="s">
        <v>968</v>
      </c>
      <c r="D86" s="2" t="s">
        <v>969</v>
      </c>
      <c r="E86" s="2" t="s">
        <v>970</v>
      </c>
      <c r="F86" s="2" t="s">
        <v>30</v>
      </c>
      <c r="G86" s="2" t="s">
        <v>19</v>
      </c>
      <c r="H86" s="2">
        <v>93715</v>
      </c>
      <c r="I86" s="3" t="s">
        <v>6191</v>
      </c>
    </row>
    <row r="87" spans="1:9" x14ac:dyDescent="0.3">
      <c r="A87" s="2" t="s">
        <v>972</v>
      </c>
      <c r="B87" s="2" t="s">
        <v>973</v>
      </c>
      <c r="C87" s="2" t="s">
        <v>974</v>
      </c>
      <c r="D87" s="2"/>
      <c r="E87" s="2" t="s">
        <v>975</v>
      </c>
      <c r="F87" s="2" t="s">
        <v>106</v>
      </c>
      <c r="G87" s="2" t="s">
        <v>19</v>
      </c>
      <c r="H87" s="2">
        <v>76121</v>
      </c>
      <c r="I87" s="3" t="s">
        <v>6191</v>
      </c>
    </row>
    <row r="88" spans="1:9" x14ac:dyDescent="0.3">
      <c r="A88" s="2" t="s">
        <v>976</v>
      </c>
      <c r="B88" s="2" t="s">
        <v>977</v>
      </c>
      <c r="C88" s="2" t="s">
        <v>978</v>
      </c>
      <c r="D88" s="2"/>
      <c r="E88" s="2" t="s">
        <v>979</v>
      </c>
      <c r="F88" s="2" t="s">
        <v>77</v>
      </c>
      <c r="G88" s="2" t="s">
        <v>19</v>
      </c>
      <c r="H88" s="2">
        <v>73179</v>
      </c>
      <c r="I88" s="3" t="s">
        <v>6190</v>
      </c>
    </row>
    <row r="89" spans="1:9" x14ac:dyDescent="0.3">
      <c r="A89" s="2" t="s">
        <v>981</v>
      </c>
      <c r="B89" s="2" t="s">
        <v>982</v>
      </c>
      <c r="C89" s="2" t="s">
        <v>983</v>
      </c>
      <c r="D89" s="2"/>
      <c r="E89" s="2" t="s">
        <v>984</v>
      </c>
      <c r="F89" s="2" t="s">
        <v>289</v>
      </c>
      <c r="G89" s="2" t="s">
        <v>19</v>
      </c>
      <c r="H89" s="2">
        <v>77705</v>
      </c>
      <c r="I89" s="3" t="s">
        <v>6191</v>
      </c>
    </row>
    <row r="90" spans="1:9" x14ac:dyDescent="0.3">
      <c r="A90" s="2" t="s">
        <v>986</v>
      </c>
      <c r="B90" s="2" t="s">
        <v>987</v>
      </c>
      <c r="C90" s="2" t="s">
        <v>988</v>
      </c>
      <c r="D90" s="2"/>
      <c r="E90" s="2" t="s">
        <v>989</v>
      </c>
      <c r="F90" s="2" t="s">
        <v>122</v>
      </c>
      <c r="G90" s="2" t="s">
        <v>19</v>
      </c>
      <c r="H90" s="2">
        <v>89519</v>
      </c>
      <c r="I90" s="3" t="s">
        <v>6191</v>
      </c>
    </row>
    <row r="91" spans="1:9" x14ac:dyDescent="0.3">
      <c r="A91" s="2" t="s">
        <v>991</v>
      </c>
      <c r="B91" s="2" t="s">
        <v>992</v>
      </c>
      <c r="C91" s="2" t="s">
        <v>993</v>
      </c>
      <c r="D91" s="2" t="s">
        <v>994</v>
      </c>
      <c r="E91" s="2" t="s">
        <v>995</v>
      </c>
      <c r="F91" s="2" t="s">
        <v>116</v>
      </c>
      <c r="G91" s="2" t="s">
        <v>19</v>
      </c>
      <c r="H91" s="2">
        <v>64136</v>
      </c>
      <c r="I91" s="3" t="s">
        <v>6191</v>
      </c>
    </row>
    <row r="92" spans="1:9" x14ac:dyDescent="0.3">
      <c r="A92" s="2" t="s">
        <v>997</v>
      </c>
      <c r="B92" s="2" t="s">
        <v>998</v>
      </c>
      <c r="C92" s="2"/>
      <c r="D92" s="2" t="s">
        <v>999</v>
      </c>
      <c r="E92" s="2" t="s">
        <v>1000</v>
      </c>
      <c r="F92" s="2" t="s">
        <v>329</v>
      </c>
      <c r="G92" s="2" t="s">
        <v>318</v>
      </c>
      <c r="H92" s="2" t="s">
        <v>330</v>
      </c>
      <c r="I92" s="3" t="s">
        <v>6190</v>
      </c>
    </row>
    <row r="93" spans="1:9" x14ac:dyDescent="0.3">
      <c r="A93" s="2" t="s">
        <v>1002</v>
      </c>
      <c r="B93" s="2" t="s">
        <v>1003</v>
      </c>
      <c r="C93" s="2" t="s">
        <v>1004</v>
      </c>
      <c r="D93" s="2" t="s">
        <v>1005</v>
      </c>
      <c r="E93" s="2" t="s">
        <v>1006</v>
      </c>
      <c r="F93" s="2" t="s">
        <v>153</v>
      </c>
      <c r="G93" s="2" t="s">
        <v>19</v>
      </c>
      <c r="H93" s="2">
        <v>92878</v>
      </c>
      <c r="I93" s="3" t="s">
        <v>6191</v>
      </c>
    </row>
    <row r="94" spans="1:9" x14ac:dyDescent="0.3">
      <c r="A94" s="2" t="s">
        <v>1008</v>
      </c>
      <c r="B94" s="2" t="s">
        <v>1009</v>
      </c>
      <c r="C94" s="2"/>
      <c r="D94" s="2" t="s">
        <v>1010</v>
      </c>
      <c r="E94" s="2" t="s">
        <v>1011</v>
      </c>
      <c r="F94" s="2" t="s">
        <v>123</v>
      </c>
      <c r="G94" s="2" t="s">
        <v>19</v>
      </c>
      <c r="H94" s="2">
        <v>78759</v>
      </c>
      <c r="I94" s="3" t="s">
        <v>6190</v>
      </c>
    </row>
    <row r="95" spans="1:9" x14ac:dyDescent="0.3">
      <c r="A95" s="2" t="s">
        <v>1013</v>
      </c>
      <c r="B95" s="2" t="s">
        <v>1014</v>
      </c>
      <c r="C95" s="2" t="s">
        <v>1015</v>
      </c>
      <c r="D95" s="2" t="s">
        <v>1016</v>
      </c>
      <c r="E95" s="2" t="s">
        <v>1017</v>
      </c>
      <c r="F95" s="2" t="s">
        <v>113</v>
      </c>
      <c r="G95" s="2" t="s">
        <v>28</v>
      </c>
      <c r="H95" s="2" t="s">
        <v>114</v>
      </c>
      <c r="I95" s="3" t="s">
        <v>6190</v>
      </c>
    </row>
    <row r="96" spans="1:9" x14ac:dyDescent="0.3">
      <c r="A96" s="2" t="s">
        <v>1019</v>
      </c>
      <c r="B96" s="2" t="s">
        <v>1020</v>
      </c>
      <c r="C96" s="2"/>
      <c r="D96" s="2"/>
      <c r="E96" s="2" t="s">
        <v>1021</v>
      </c>
      <c r="F96" s="2" t="s">
        <v>387</v>
      </c>
      <c r="G96" s="2" t="s">
        <v>318</v>
      </c>
      <c r="H96" s="2" t="s">
        <v>388</v>
      </c>
      <c r="I96" s="3" t="s">
        <v>6190</v>
      </c>
    </row>
    <row r="97" spans="1:9" x14ac:dyDescent="0.3">
      <c r="A97" s="2" t="s">
        <v>1023</v>
      </c>
      <c r="B97" s="2" t="s">
        <v>1024</v>
      </c>
      <c r="C97" s="2" t="s">
        <v>1025</v>
      </c>
      <c r="D97" s="2"/>
      <c r="E97" s="2" t="s">
        <v>1026</v>
      </c>
      <c r="F97" s="2" t="s">
        <v>30</v>
      </c>
      <c r="G97" s="2" t="s">
        <v>19</v>
      </c>
      <c r="H97" s="2">
        <v>93762</v>
      </c>
      <c r="I97" s="3" t="s">
        <v>6191</v>
      </c>
    </row>
    <row r="98" spans="1:9" x14ac:dyDescent="0.3">
      <c r="A98" s="2" t="s">
        <v>1028</v>
      </c>
      <c r="B98" s="2" t="s">
        <v>1029</v>
      </c>
      <c r="C98" s="2" t="s">
        <v>1030</v>
      </c>
      <c r="D98" s="2"/>
      <c r="E98" s="2" t="s">
        <v>1031</v>
      </c>
      <c r="F98" s="2" t="s">
        <v>104</v>
      </c>
      <c r="G98" s="2" t="s">
        <v>19</v>
      </c>
      <c r="H98" s="2">
        <v>63150</v>
      </c>
      <c r="I98" s="3" t="s">
        <v>6191</v>
      </c>
    </row>
    <row r="99" spans="1:9" x14ac:dyDescent="0.3">
      <c r="A99" s="2" t="s">
        <v>1033</v>
      </c>
      <c r="B99" s="2" t="s">
        <v>1034</v>
      </c>
      <c r="C99" s="2" t="s">
        <v>1035</v>
      </c>
      <c r="D99" s="2" t="s">
        <v>1036</v>
      </c>
      <c r="E99" s="2" t="s">
        <v>1037</v>
      </c>
      <c r="F99" s="2" t="s">
        <v>30</v>
      </c>
      <c r="G99" s="2" t="s">
        <v>19</v>
      </c>
      <c r="H99" s="2">
        <v>93726</v>
      </c>
      <c r="I99" s="3" t="s">
        <v>6191</v>
      </c>
    </row>
    <row r="100" spans="1:9" x14ac:dyDescent="0.3">
      <c r="A100" s="2" t="s">
        <v>1039</v>
      </c>
      <c r="B100" s="2" t="s">
        <v>1040</v>
      </c>
      <c r="C100" s="2"/>
      <c r="D100" s="2" t="s">
        <v>1041</v>
      </c>
      <c r="E100" s="2" t="s">
        <v>1042</v>
      </c>
      <c r="F100" s="2" t="s">
        <v>384</v>
      </c>
      <c r="G100" s="2" t="s">
        <v>318</v>
      </c>
      <c r="H100" s="2" t="s">
        <v>369</v>
      </c>
      <c r="I100" s="3" t="s">
        <v>6191</v>
      </c>
    </row>
    <row r="101" spans="1:9" x14ac:dyDescent="0.3">
      <c r="A101" s="2" t="s">
        <v>1044</v>
      </c>
      <c r="B101" s="2" t="s">
        <v>1045</v>
      </c>
      <c r="C101" s="2"/>
      <c r="D101" s="2" t="s">
        <v>1046</v>
      </c>
      <c r="E101" s="2" t="s">
        <v>1047</v>
      </c>
      <c r="F101" s="2" t="s">
        <v>39</v>
      </c>
      <c r="G101" s="2" t="s">
        <v>19</v>
      </c>
      <c r="H101" s="2">
        <v>43210</v>
      </c>
      <c r="I101" s="3" t="s">
        <v>6190</v>
      </c>
    </row>
    <row r="102" spans="1:9" x14ac:dyDescent="0.3">
      <c r="A102" s="2" t="s">
        <v>1049</v>
      </c>
      <c r="B102" s="2" t="s">
        <v>1050</v>
      </c>
      <c r="C102" s="2"/>
      <c r="D102" s="2" t="s">
        <v>1051</v>
      </c>
      <c r="E102" s="2" t="s">
        <v>1052</v>
      </c>
      <c r="F102" s="2" t="s">
        <v>291</v>
      </c>
      <c r="G102" s="2" t="s">
        <v>19</v>
      </c>
      <c r="H102" s="2">
        <v>95205</v>
      </c>
      <c r="I102" s="3" t="s">
        <v>6190</v>
      </c>
    </row>
    <row r="103" spans="1:9" x14ac:dyDescent="0.3">
      <c r="A103" s="2" t="s">
        <v>1054</v>
      </c>
      <c r="B103" s="2" t="s">
        <v>1055</v>
      </c>
      <c r="C103" s="2" t="s">
        <v>1056</v>
      </c>
      <c r="D103" s="2" t="s">
        <v>1057</v>
      </c>
      <c r="E103" s="2" t="s">
        <v>1058</v>
      </c>
      <c r="F103" s="2" t="s">
        <v>437</v>
      </c>
      <c r="G103" s="2" t="s">
        <v>318</v>
      </c>
      <c r="H103" s="2" t="s">
        <v>438</v>
      </c>
      <c r="I103" s="3" t="s">
        <v>6190</v>
      </c>
    </row>
    <row r="104" spans="1:9" x14ac:dyDescent="0.3">
      <c r="A104" s="2" t="s">
        <v>1060</v>
      </c>
      <c r="B104" s="2" t="s">
        <v>1061</v>
      </c>
      <c r="C104" s="2" t="s">
        <v>1062</v>
      </c>
      <c r="D104" s="2" t="s">
        <v>1063</v>
      </c>
      <c r="E104" s="2" t="s">
        <v>1064</v>
      </c>
      <c r="F104" s="2" t="s">
        <v>417</v>
      </c>
      <c r="G104" s="2" t="s">
        <v>318</v>
      </c>
      <c r="H104" s="2" t="s">
        <v>369</v>
      </c>
      <c r="I104" s="3" t="s">
        <v>6190</v>
      </c>
    </row>
    <row r="105" spans="1:9" x14ac:dyDescent="0.3">
      <c r="A105" s="2" t="s">
        <v>1066</v>
      </c>
      <c r="B105" s="2" t="s">
        <v>1067</v>
      </c>
      <c r="C105" s="2" t="s">
        <v>1068</v>
      </c>
      <c r="D105" s="2" t="s">
        <v>1069</v>
      </c>
      <c r="E105" s="2" t="s">
        <v>1070</v>
      </c>
      <c r="F105" s="2" t="s">
        <v>219</v>
      </c>
      <c r="G105" s="2" t="s">
        <v>19</v>
      </c>
      <c r="H105" s="2">
        <v>14652</v>
      </c>
      <c r="I105" s="3" t="s">
        <v>6191</v>
      </c>
    </row>
    <row r="106" spans="1:9" x14ac:dyDescent="0.3">
      <c r="A106" s="2" t="s">
        <v>1072</v>
      </c>
      <c r="B106" s="2" t="s">
        <v>1073</v>
      </c>
      <c r="C106" s="2" t="s">
        <v>1074</v>
      </c>
      <c r="D106" s="2" t="s">
        <v>1075</v>
      </c>
      <c r="E106" s="2" t="s">
        <v>1076</v>
      </c>
      <c r="F106" s="2" t="s">
        <v>142</v>
      </c>
      <c r="G106" s="2" t="s">
        <v>19</v>
      </c>
      <c r="H106" s="2">
        <v>35487</v>
      </c>
      <c r="I106" s="3" t="s">
        <v>6191</v>
      </c>
    </row>
    <row r="107" spans="1:9" x14ac:dyDescent="0.3">
      <c r="A107" s="2" t="s">
        <v>1078</v>
      </c>
      <c r="B107" s="2" t="s">
        <v>1079</v>
      </c>
      <c r="C107" s="2" t="s">
        <v>1080</v>
      </c>
      <c r="D107" s="2" t="s">
        <v>1081</v>
      </c>
      <c r="E107" s="2" t="s">
        <v>1082</v>
      </c>
      <c r="F107" s="2" t="s">
        <v>63</v>
      </c>
      <c r="G107" s="2" t="s">
        <v>19</v>
      </c>
      <c r="H107" s="2">
        <v>77260</v>
      </c>
      <c r="I107" s="3" t="s">
        <v>6190</v>
      </c>
    </row>
    <row r="108" spans="1:9" x14ac:dyDescent="0.3">
      <c r="A108" s="2" t="s">
        <v>1084</v>
      </c>
      <c r="B108" s="2" t="s">
        <v>1085</v>
      </c>
      <c r="C108" s="2" t="s">
        <v>1086</v>
      </c>
      <c r="D108" s="2" t="s">
        <v>1087</v>
      </c>
      <c r="E108" s="2" t="s">
        <v>1088</v>
      </c>
      <c r="F108" s="2" t="s">
        <v>50</v>
      </c>
      <c r="G108" s="2" t="s">
        <v>19</v>
      </c>
      <c r="H108" s="2">
        <v>88514</v>
      </c>
      <c r="I108" s="3" t="s">
        <v>6191</v>
      </c>
    </row>
    <row r="109" spans="1:9" x14ac:dyDescent="0.3">
      <c r="A109" s="2" t="s">
        <v>1090</v>
      </c>
      <c r="B109" s="2" t="s">
        <v>1091</v>
      </c>
      <c r="C109" s="2" t="s">
        <v>1092</v>
      </c>
      <c r="D109" s="2" t="s">
        <v>1093</v>
      </c>
      <c r="E109" s="2" t="s">
        <v>1094</v>
      </c>
      <c r="F109" s="2" t="s">
        <v>78</v>
      </c>
      <c r="G109" s="2" t="s">
        <v>19</v>
      </c>
      <c r="H109" s="2">
        <v>80935</v>
      </c>
      <c r="I109" s="3" t="s">
        <v>6190</v>
      </c>
    </row>
    <row r="110" spans="1:9" x14ac:dyDescent="0.3">
      <c r="A110" s="2" t="s">
        <v>1096</v>
      </c>
      <c r="B110" s="2" t="s">
        <v>1097</v>
      </c>
      <c r="C110" s="2"/>
      <c r="D110" s="2" t="s">
        <v>1098</v>
      </c>
      <c r="E110" s="2" t="s">
        <v>1099</v>
      </c>
      <c r="F110" s="2" t="s">
        <v>66</v>
      </c>
      <c r="G110" s="2" t="s">
        <v>19</v>
      </c>
      <c r="H110" s="2">
        <v>46862</v>
      </c>
      <c r="I110" s="3" t="s">
        <v>6191</v>
      </c>
    </row>
    <row r="111" spans="1:9" x14ac:dyDescent="0.3">
      <c r="A111" s="2" t="s">
        <v>1101</v>
      </c>
      <c r="B111" s="2" t="s">
        <v>1102</v>
      </c>
      <c r="C111" s="2" t="s">
        <v>1103</v>
      </c>
      <c r="D111" s="2" t="s">
        <v>1104</v>
      </c>
      <c r="E111" s="2" t="s">
        <v>1105</v>
      </c>
      <c r="F111" s="2" t="s">
        <v>235</v>
      </c>
      <c r="G111" s="2" t="s">
        <v>19</v>
      </c>
      <c r="H111" s="2">
        <v>11054</v>
      </c>
      <c r="I111" s="3" t="s">
        <v>6190</v>
      </c>
    </row>
    <row r="112" spans="1:9" x14ac:dyDescent="0.3">
      <c r="A112" s="2" t="s">
        <v>1107</v>
      </c>
      <c r="B112" s="2" t="s">
        <v>1108</v>
      </c>
      <c r="C112" s="2" t="s">
        <v>1109</v>
      </c>
      <c r="D112" s="2" t="s">
        <v>1110</v>
      </c>
      <c r="E112" s="2" t="s">
        <v>1111</v>
      </c>
      <c r="F112" s="2" t="s">
        <v>83</v>
      </c>
      <c r="G112" s="2" t="s">
        <v>19</v>
      </c>
      <c r="H112" s="2">
        <v>1105</v>
      </c>
      <c r="I112" s="3" t="s">
        <v>6190</v>
      </c>
    </row>
    <row r="113" spans="1:9" x14ac:dyDescent="0.3">
      <c r="A113" s="2" t="s">
        <v>1113</v>
      </c>
      <c r="B113" s="2" t="s">
        <v>1114</v>
      </c>
      <c r="C113" s="2" t="s">
        <v>1115</v>
      </c>
      <c r="D113" s="2"/>
      <c r="E113" s="2" t="s">
        <v>1116</v>
      </c>
      <c r="F113" s="2" t="s">
        <v>250</v>
      </c>
      <c r="G113" s="2" t="s">
        <v>19</v>
      </c>
      <c r="H113" s="2">
        <v>32575</v>
      </c>
      <c r="I113" s="3" t="s">
        <v>6191</v>
      </c>
    </row>
    <row r="114" spans="1:9" x14ac:dyDescent="0.3">
      <c r="A114" s="2" t="s">
        <v>1118</v>
      </c>
      <c r="B114" s="2" t="s">
        <v>1119</v>
      </c>
      <c r="C114" s="2" t="s">
        <v>1120</v>
      </c>
      <c r="D114" s="2" t="s">
        <v>1121</v>
      </c>
      <c r="E114" s="2" t="s">
        <v>1122</v>
      </c>
      <c r="F114" s="2" t="s">
        <v>38</v>
      </c>
      <c r="G114" s="2" t="s">
        <v>19</v>
      </c>
      <c r="H114" s="2">
        <v>23242</v>
      </c>
      <c r="I114" s="3" t="s">
        <v>6191</v>
      </c>
    </row>
    <row r="115" spans="1:9" x14ac:dyDescent="0.3">
      <c r="A115" s="2" t="s">
        <v>1124</v>
      </c>
      <c r="B115" s="2" t="s">
        <v>1125</v>
      </c>
      <c r="C115" s="2" t="s">
        <v>1126</v>
      </c>
      <c r="D115" s="2" t="s">
        <v>1127</v>
      </c>
      <c r="E115" s="2" t="s">
        <v>1128</v>
      </c>
      <c r="F115" s="2" t="s">
        <v>432</v>
      </c>
      <c r="G115" s="2" t="s">
        <v>318</v>
      </c>
      <c r="H115" s="2" t="s">
        <v>420</v>
      </c>
      <c r="I115" s="3" t="s">
        <v>6191</v>
      </c>
    </row>
    <row r="116" spans="1:9" x14ac:dyDescent="0.3">
      <c r="A116" s="2" t="s">
        <v>1130</v>
      </c>
      <c r="B116" s="2" t="s">
        <v>1131</v>
      </c>
      <c r="C116" s="2"/>
      <c r="D116" s="2" t="s">
        <v>1132</v>
      </c>
      <c r="E116" s="2" t="s">
        <v>1133</v>
      </c>
      <c r="F116" s="2" t="s">
        <v>26</v>
      </c>
      <c r="G116" s="2" t="s">
        <v>19</v>
      </c>
      <c r="H116" s="2">
        <v>25705</v>
      </c>
      <c r="I116" s="3" t="s">
        <v>6191</v>
      </c>
    </row>
    <row r="117" spans="1:9" x14ac:dyDescent="0.3">
      <c r="A117" s="2" t="s">
        <v>1135</v>
      </c>
      <c r="B117" s="2" t="s">
        <v>1136</v>
      </c>
      <c r="C117" s="2" t="s">
        <v>1137</v>
      </c>
      <c r="D117" s="2" t="s">
        <v>1138</v>
      </c>
      <c r="E117" s="2" t="s">
        <v>1139</v>
      </c>
      <c r="F117" s="2" t="s">
        <v>144</v>
      </c>
      <c r="G117" s="2" t="s">
        <v>28</v>
      </c>
      <c r="H117" s="2" t="s">
        <v>145</v>
      </c>
      <c r="I117" s="3" t="s">
        <v>6191</v>
      </c>
    </row>
    <row r="118" spans="1:9" x14ac:dyDescent="0.3">
      <c r="A118" s="2" t="s">
        <v>1141</v>
      </c>
      <c r="B118" s="2" t="s">
        <v>1142</v>
      </c>
      <c r="C118" s="2" t="s">
        <v>1143</v>
      </c>
      <c r="D118" s="2" t="s">
        <v>1144</v>
      </c>
      <c r="E118" s="2" t="s">
        <v>1145</v>
      </c>
      <c r="F118" s="2" t="s">
        <v>411</v>
      </c>
      <c r="G118" s="2" t="s">
        <v>318</v>
      </c>
      <c r="H118" s="2" t="s">
        <v>412</v>
      </c>
      <c r="I118" s="3" t="s">
        <v>6190</v>
      </c>
    </row>
    <row r="119" spans="1:9" x14ac:dyDescent="0.3">
      <c r="A119" s="2" t="s">
        <v>1147</v>
      </c>
      <c r="B119" s="2" t="s">
        <v>1148</v>
      </c>
      <c r="C119" s="2" t="s">
        <v>1149</v>
      </c>
      <c r="D119" s="2" t="s">
        <v>1150</v>
      </c>
      <c r="E119" s="2" t="s">
        <v>1151</v>
      </c>
      <c r="F119" s="2" t="s">
        <v>203</v>
      </c>
      <c r="G119" s="2" t="s">
        <v>19</v>
      </c>
      <c r="H119" s="2">
        <v>45432</v>
      </c>
      <c r="I119" s="3" t="s">
        <v>6191</v>
      </c>
    </row>
    <row r="120" spans="1:9" x14ac:dyDescent="0.3">
      <c r="A120" s="2" t="s">
        <v>1153</v>
      </c>
      <c r="B120" s="2" t="s">
        <v>1154</v>
      </c>
      <c r="C120" s="2" t="s">
        <v>1155</v>
      </c>
      <c r="D120" s="2" t="s">
        <v>1156</v>
      </c>
      <c r="E120" s="2" t="s">
        <v>1157</v>
      </c>
      <c r="F120" s="2" t="s">
        <v>72</v>
      </c>
      <c r="G120" s="2" t="s">
        <v>19</v>
      </c>
      <c r="H120" s="2">
        <v>99507</v>
      </c>
      <c r="I120" s="3" t="s">
        <v>6190</v>
      </c>
    </row>
    <row r="121" spans="1:9" x14ac:dyDescent="0.3">
      <c r="A121" s="2" t="s">
        <v>1159</v>
      </c>
      <c r="B121" s="2" t="s">
        <v>1160</v>
      </c>
      <c r="C121" s="2" t="s">
        <v>1161</v>
      </c>
      <c r="D121" s="2" t="s">
        <v>1162</v>
      </c>
      <c r="E121" s="2" t="s">
        <v>1163</v>
      </c>
      <c r="F121" s="2" t="s">
        <v>130</v>
      </c>
      <c r="G121" s="2" t="s">
        <v>19</v>
      </c>
      <c r="H121" s="2">
        <v>37215</v>
      </c>
      <c r="I121" s="3" t="s">
        <v>6191</v>
      </c>
    </row>
    <row r="122" spans="1:9" x14ac:dyDescent="0.3">
      <c r="A122" s="2" t="s">
        <v>1164</v>
      </c>
      <c r="B122" s="2" t="s">
        <v>1165</v>
      </c>
      <c r="C122" s="2" t="s">
        <v>1166</v>
      </c>
      <c r="D122" s="2" t="s">
        <v>1167</v>
      </c>
      <c r="E122" s="2" t="s">
        <v>1168</v>
      </c>
      <c r="F122" s="2" t="s">
        <v>27</v>
      </c>
      <c r="G122" s="2" t="s">
        <v>19</v>
      </c>
      <c r="H122" s="2">
        <v>90040</v>
      </c>
      <c r="I122" s="3" t="s">
        <v>6190</v>
      </c>
    </row>
    <row r="123" spans="1:9" x14ac:dyDescent="0.3">
      <c r="A123" s="2" t="s">
        <v>1169</v>
      </c>
      <c r="B123" s="2" t="s">
        <v>1170</v>
      </c>
      <c r="C123" s="2" t="s">
        <v>1171</v>
      </c>
      <c r="D123" s="2" t="s">
        <v>1172</v>
      </c>
      <c r="E123" s="2" t="s">
        <v>1173</v>
      </c>
      <c r="F123" s="2" t="s">
        <v>35</v>
      </c>
      <c r="G123" s="2" t="s">
        <v>19</v>
      </c>
      <c r="H123" s="2">
        <v>28289</v>
      </c>
      <c r="I123" s="3" t="s">
        <v>6191</v>
      </c>
    </row>
    <row r="124" spans="1:9" x14ac:dyDescent="0.3">
      <c r="A124" s="2" t="s">
        <v>1175</v>
      </c>
      <c r="B124" s="2" t="s">
        <v>1176</v>
      </c>
      <c r="C124" s="2" t="s">
        <v>1177</v>
      </c>
      <c r="D124" s="2" t="s">
        <v>1178</v>
      </c>
      <c r="E124" s="2" t="s">
        <v>1179</v>
      </c>
      <c r="F124" s="2" t="s">
        <v>42</v>
      </c>
      <c r="G124" s="2" t="s">
        <v>19</v>
      </c>
      <c r="H124" s="2">
        <v>80217</v>
      </c>
      <c r="I124" s="3" t="s">
        <v>6190</v>
      </c>
    </row>
    <row r="125" spans="1:9" x14ac:dyDescent="0.3">
      <c r="A125" s="2" t="s">
        <v>1181</v>
      </c>
      <c r="B125" s="2" t="s">
        <v>1182</v>
      </c>
      <c r="C125" s="2" t="s">
        <v>1183</v>
      </c>
      <c r="D125" s="2" t="s">
        <v>1184</v>
      </c>
      <c r="E125" s="2" t="s">
        <v>1185</v>
      </c>
      <c r="F125" s="2" t="s">
        <v>165</v>
      </c>
      <c r="G125" s="2" t="s">
        <v>19</v>
      </c>
      <c r="H125" s="2">
        <v>6912</v>
      </c>
      <c r="I125" s="3" t="s">
        <v>6191</v>
      </c>
    </row>
    <row r="126" spans="1:9" x14ac:dyDescent="0.3">
      <c r="A126" s="2" t="s">
        <v>1187</v>
      </c>
      <c r="B126" s="2" t="s">
        <v>1188</v>
      </c>
      <c r="C126" s="2" t="s">
        <v>1189</v>
      </c>
      <c r="D126" s="2" t="s">
        <v>1190</v>
      </c>
      <c r="E126" s="2" t="s">
        <v>1191</v>
      </c>
      <c r="F126" s="2" t="s">
        <v>311</v>
      </c>
      <c r="G126" s="2" t="s">
        <v>19</v>
      </c>
      <c r="H126" s="2">
        <v>23605</v>
      </c>
      <c r="I126" s="3" t="s">
        <v>6190</v>
      </c>
    </row>
    <row r="127" spans="1:9" x14ac:dyDescent="0.3">
      <c r="A127" s="2" t="s">
        <v>1193</v>
      </c>
      <c r="B127" s="2" t="s">
        <v>1194</v>
      </c>
      <c r="C127" s="2" t="s">
        <v>1195</v>
      </c>
      <c r="D127" s="2" t="s">
        <v>1196</v>
      </c>
      <c r="E127" s="2" t="s">
        <v>1197</v>
      </c>
      <c r="F127" s="2" t="s">
        <v>447</v>
      </c>
      <c r="G127" s="2" t="s">
        <v>318</v>
      </c>
      <c r="H127" s="2" t="s">
        <v>410</v>
      </c>
      <c r="I127" s="3" t="s">
        <v>6190</v>
      </c>
    </row>
    <row r="128" spans="1:9" x14ac:dyDescent="0.3">
      <c r="A128" s="2" t="s">
        <v>1199</v>
      </c>
      <c r="B128" s="2" t="s">
        <v>1200</v>
      </c>
      <c r="C128" s="2" t="s">
        <v>1201</v>
      </c>
      <c r="D128" s="2" t="s">
        <v>1202</v>
      </c>
      <c r="E128" s="2" t="s">
        <v>1203</v>
      </c>
      <c r="F128" s="2" t="s">
        <v>72</v>
      </c>
      <c r="G128" s="2" t="s">
        <v>19</v>
      </c>
      <c r="H128" s="2">
        <v>99599</v>
      </c>
      <c r="I128" s="3" t="s">
        <v>6191</v>
      </c>
    </row>
    <row r="129" spans="1:9" x14ac:dyDescent="0.3">
      <c r="A129" s="2" t="s">
        <v>1205</v>
      </c>
      <c r="B129" s="2" t="s">
        <v>1206</v>
      </c>
      <c r="C129" s="2" t="s">
        <v>1207</v>
      </c>
      <c r="D129" s="2" t="s">
        <v>1208</v>
      </c>
      <c r="E129" s="2" t="s">
        <v>1209</v>
      </c>
      <c r="F129" s="2" t="s">
        <v>289</v>
      </c>
      <c r="G129" s="2" t="s">
        <v>318</v>
      </c>
      <c r="H129" s="2" t="s">
        <v>444</v>
      </c>
      <c r="I129" s="3" t="s">
        <v>6191</v>
      </c>
    </row>
    <row r="130" spans="1:9" x14ac:dyDescent="0.3">
      <c r="A130" s="2" t="s">
        <v>1211</v>
      </c>
      <c r="B130" s="2" t="s">
        <v>1212</v>
      </c>
      <c r="C130" s="2" t="s">
        <v>1213</v>
      </c>
      <c r="D130" s="2" t="s">
        <v>1214</v>
      </c>
      <c r="E130" s="2" t="s">
        <v>1215</v>
      </c>
      <c r="F130" s="2" t="s">
        <v>97</v>
      </c>
      <c r="G130" s="2" t="s">
        <v>19</v>
      </c>
      <c r="H130" s="2">
        <v>58122</v>
      </c>
      <c r="I130" s="3" t="s">
        <v>6191</v>
      </c>
    </row>
    <row r="131" spans="1:9" x14ac:dyDescent="0.3">
      <c r="A131" s="2" t="s">
        <v>1217</v>
      </c>
      <c r="B131" s="2" t="s">
        <v>1218</v>
      </c>
      <c r="C131" s="2" t="s">
        <v>1219</v>
      </c>
      <c r="D131" s="2" t="s">
        <v>1220</v>
      </c>
      <c r="E131" s="2" t="s">
        <v>1221</v>
      </c>
      <c r="F131" s="2" t="s">
        <v>95</v>
      </c>
      <c r="G131" s="2" t="s">
        <v>19</v>
      </c>
      <c r="H131" s="2">
        <v>47737</v>
      </c>
      <c r="I131" s="3" t="s">
        <v>6190</v>
      </c>
    </row>
    <row r="132" spans="1:9" x14ac:dyDescent="0.3">
      <c r="A132" s="2" t="s">
        <v>1223</v>
      </c>
      <c r="B132" s="2" t="s">
        <v>1224</v>
      </c>
      <c r="C132" s="2"/>
      <c r="D132" s="2" t="s">
        <v>1225</v>
      </c>
      <c r="E132" s="2" t="s">
        <v>1226</v>
      </c>
      <c r="F132" s="2" t="s">
        <v>432</v>
      </c>
      <c r="G132" s="2" t="s">
        <v>318</v>
      </c>
      <c r="H132" s="2" t="s">
        <v>420</v>
      </c>
      <c r="I132" s="3" t="s">
        <v>6190</v>
      </c>
    </row>
    <row r="133" spans="1:9" x14ac:dyDescent="0.3">
      <c r="A133" s="2" t="s">
        <v>1228</v>
      </c>
      <c r="B133" s="2" t="s">
        <v>1229</v>
      </c>
      <c r="C133" s="2" t="s">
        <v>1230</v>
      </c>
      <c r="D133" s="2" t="s">
        <v>1231</v>
      </c>
      <c r="E133" s="2" t="s">
        <v>1232</v>
      </c>
      <c r="F133" s="2" t="s">
        <v>35</v>
      </c>
      <c r="G133" s="2" t="s">
        <v>19</v>
      </c>
      <c r="H133" s="2">
        <v>28210</v>
      </c>
      <c r="I133" s="3" t="s">
        <v>6190</v>
      </c>
    </row>
    <row r="134" spans="1:9" x14ac:dyDescent="0.3">
      <c r="A134" s="2" t="s">
        <v>1234</v>
      </c>
      <c r="B134" s="2" t="s">
        <v>1235</v>
      </c>
      <c r="C134" s="2" t="s">
        <v>1236</v>
      </c>
      <c r="D134" s="2" t="s">
        <v>1237</v>
      </c>
      <c r="E134" s="2" t="s">
        <v>1238</v>
      </c>
      <c r="F134" s="2" t="s">
        <v>223</v>
      </c>
      <c r="G134" s="2" t="s">
        <v>19</v>
      </c>
      <c r="H134" s="2">
        <v>35815</v>
      </c>
      <c r="I134" s="3" t="s">
        <v>6190</v>
      </c>
    </row>
    <row r="135" spans="1:9" x14ac:dyDescent="0.3">
      <c r="A135" s="2" t="s">
        <v>1240</v>
      </c>
      <c r="B135" s="2" t="s">
        <v>1241</v>
      </c>
      <c r="C135" s="2" t="s">
        <v>1242</v>
      </c>
      <c r="D135" s="2" t="s">
        <v>1243</v>
      </c>
      <c r="E135" s="2" t="s">
        <v>1244</v>
      </c>
      <c r="F135" s="2" t="s">
        <v>178</v>
      </c>
      <c r="G135" s="2" t="s">
        <v>19</v>
      </c>
      <c r="H135" s="2">
        <v>92725</v>
      </c>
      <c r="I135" s="3" t="s">
        <v>6191</v>
      </c>
    </row>
    <row r="136" spans="1:9" x14ac:dyDescent="0.3">
      <c r="A136" s="2" t="s">
        <v>1246</v>
      </c>
      <c r="B136" s="2" t="s">
        <v>1247</v>
      </c>
      <c r="C136" s="2"/>
      <c r="D136" s="2"/>
      <c r="E136" s="2" t="s">
        <v>1248</v>
      </c>
      <c r="F136" s="2" t="s">
        <v>47</v>
      </c>
      <c r="G136" s="2" t="s">
        <v>19</v>
      </c>
      <c r="H136" s="2">
        <v>20520</v>
      </c>
      <c r="I136" s="3" t="s">
        <v>6190</v>
      </c>
    </row>
    <row r="137" spans="1:9" x14ac:dyDescent="0.3">
      <c r="A137" s="2" t="s">
        <v>1250</v>
      </c>
      <c r="B137" s="2" t="s">
        <v>1251</v>
      </c>
      <c r="C137" s="2" t="s">
        <v>1252</v>
      </c>
      <c r="D137" s="2" t="s">
        <v>1253</v>
      </c>
      <c r="E137" s="2" t="s">
        <v>1254</v>
      </c>
      <c r="F137" s="2" t="s">
        <v>476</v>
      </c>
      <c r="G137" s="2" t="s">
        <v>318</v>
      </c>
      <c r="H137" s="2" t="s">
        <v>477</v>
      </c>
      <c r="I137" s="3" t="s">
        <v>6191</v>
      </c>
    </row>
    <row r="138" spans="1:9" x14ac:dyDescent="0.3">
      <c r="A138" s="2" t="s">
        <v>1256</v>
      </c>
      <c r="B138" s="2" t="s">
        <v>1257</v>
      </c>
      <c r="C138" s="2" t="s">
        <v>1258</v>
      </c>
      <c r="D138" s="2" t="s">
        <v>1259</v>
      </c>
      <c r="E138" s="2" t="s">
        <v>1260</v>
      </c>
      <c r="F138" s="2" t="s">
        <v>104</v>
      </c>
      <c r="G138" s="2" t="s">
        <v>19</v>
      </c>
      <c r="H138" s="2">
        <v>63131</v>
      </c>
      <c r="I138" s="3" t="s">
        <v>6191</v>
      </c>
    </row>
    <row r="139" spans="1:9" x14ac:dyDescent="0.3">
      <c r="A139" s="2" t="s">
        <v>1262</v>
      </c>
      <c r="B139" s="2" t="s">
        <v>1263</v>
      </c>
      <c r="C139" s="2"/>
      <c r="D139" s="2" t="s">
        <v>1264</v>
      </c>
      <c r="E139" s="2" t="s">
        <v>1265</v>
      </c>
      <c r="F139" s="2" t="s">
        <v>349</v>
      </c>
      <c r="G139" s="2" t="s">
        <v>318</v>
      </c>
      <c r="H139" s="2" t="s">
        <v>350</v>
      </c>
      <c r="I139" s="3" t="s">
        <v>6191</v>
      </c>
    </row>
    <row r="140" spans="1:9" x14ac:dyDescent="0.3">
      <c r="A140" s="2" t="s">
        <v>1267</v>
      </c>
      <c r="B140" s="2" t="s">
        <v>1268</v>
      </c>
      <c r="C140" s="2"/>
      <c r="D140" s="2" t="s">
        <v>1269</v>
      </c>
      <c r="E140" s="2" t="s">
        <v>1270</v>
      </c>
      <c r="F140" s="2" t="s">
        <v>73</v>
      </c>
      <c r="G140" s="2" t="s">
        <v>19</v>
      </c>
      <c r="H140" s="2">
        <v>96805</v>
      </c>
      <c r="I140" s="3" t="s">
        <v>6191</v>
      </c>
    </row>
    <row r="141" spans="1:9" x14ac:dyDescent="0.3">
      <c r="A141" s="2" t="s">
        <v>1272</v>
      </c>
      <c r="B141" s="2" t="s">
        <v>1273</v>
      </c>
      <c r="C141" s="2"/>
      <c r="D141" s="2" t="s">
        <v>1274</v>
      </c>
      <c r="E141" s="2" t="s">
        <v>1275</v>
      </c>
      <c r="F141" s="2" t="s">
        <v>153</v>
      </c>
      <c r="G141" s="2" t="s">
        <v>19</v>
      </c>
      <c r="H141" s="2">
        <v>92878</v>
      </c>
      <c r="I141" s="3" t="s">
        <v>6190</v>
      </c>
    </row>
    <row r="142" spans="1:9" x14ac:dyDescent="0.3">
      <c r="A142" s="2" t="s">
        <v>1277</v>
      </c>
      <c r="B142" s="2" t="s">
        <v>1278</v>
      </c>
      <c r="C142" s="2" t="s">
        <v>1279</v>
      </c>
      <c r="D142" s="2" t="s">
        <v>1280</v>
      </c>
      <c r="E142" s="2" t="s">
        <v>1281</v>
      </c>
      <c r="F142" s="2" t="s">
        <v>1282</v>
      </c>
      <c r="G142" s="2" t="s">
        <v>318</v>
      </c>
      <c r="H142" s="2" t="s">
        <v>444</v>
      </c>
      <c r="I142" s="3" t="s">
        <v>6190</v>
      </c>
    </row>
    <row r="143" spans="1:9" x14ac:dyDescent="0.3">
      <c r="A143" s="2" t="s">
        <v>1284</v>
      </c>
      <c r="B143" s="2" t="s">
        <v>1285</v>
      </c>
      <c r="C143" s="2" t="s">
        <v>1286</v>
      </c>
      <c r="D143" s="2" t="s">
        <v>1287</v>
      </c>
      <c r="E143" s="2" t="s">
        <v>1288</v>
      </c>
      <c r="F143" s="2" t="s">
        <v>47</v>
      </c>
      <c r="G143" s="2" t="s">
        <v>19</v>
      </c>
      <c r="H143" s="2">
        <v>20520</v>
      </c>
      <c r="I143" s="3" t="s">
        <v>6190</v>
      </c>
    </row>
    <row r="144" spans="1:9" x14ac:dyDescent="0.3">
      <c r="A144" s="2" t="s">
        <v>1290</v>
      </c>
      <c r="B144" s="2" t="s">
        <v>1291</v>
      </c>
      <c r="C144" s="2"/>
      <c r="D144" s="2"/>
      <c r="E144" s="2" t="s">
        <v>1292</v>
      </c>
      <c r="F144" s="2" t="s">
        <v>320</v>
      </c>
      <c r="G144" s="2" t="s">
        <v>318</v>
      </c>
      <c r="H144" s="2" t="s">
        <v>321</v>
      </c>
      <c r="I144" s="3" t="s">
        <v>6190</v>
      </c>
    </row>
    <row r="145" spans="1:9" x14ac:dyDescent="0.3">
      <c r="A145" s="2" t="s">
        <v>1294</v>
      </c>
      <c r="B145" s="2" t="s">
        <v>1295</v>
      </c>
      <c r="C145" s="2" t="s">
        <v>1296</v>
      </c>
      <c r="D145" s="2" t="s">
        <v>1297</v>
      </c>
      <c r="E145" s="2" t="s">
        <v>1298</v>
      </c>
      <c r="F145" s="2" t="s">
        <v>63</v>
      </c>
      <c r="G145" s="2" t="s">
        <v>19</v>
      </c>
      <c r="H145" s="2">
        <v>77281</v>
      </c>
      <c r="I145" s="3" t="s">
        <v>6191</v>
      </c>
    </row>
    <row r="146" spans="1:9" x14ac:dyDescent="0.3">
      <c r="A146" s="2" t="s">
        <v>1300</v>
      </c>
      <c r="B146" s="2" t="s">
        <v>1301</v>
      </c>
      <c r="C146" s="2" t="s">
        <v>1302</v>
      </c>
      <c r="D146" s="2" t="s">
        <v>1303</v>
      </c>
      <c r="E146" s="2" t="s">
        <v>1304</v>
      </c>
      <c r="F146" s="2" t="s">
        <v>161</v>
      </c>
      <c r="G146" s="2" t="s">
        <v>19</v>
      </c>
      <c r="H146" s="2">
        <v>92668</v>
      </c>
      <c r="I146" s="3" t="s">
        <v>6190</v>
      </c>
    </row>
    <row r="147" spans="1:9" x14ac:dyDescent="0.3">
      <c r="A147" s="2" t="s">
        <v>1306</v>
      </c>
      <c r="B147" s="2" t="s">
        <v>1307</v>
      </c>
      <c r="C147" s="2" t="s">
        <v>1308</v>
      </c>
      <c r="D147" s="2" t="s">
        <v>1309</v>
      </c>
      <c r="E147" s="2" t="s">
        <v>1310</v>
      </c>
      <c r="F147" s="2" t="s">
        <v>50</v>
      </c>
      <c r="G147" s="2" t="s">
        <v>19</v>
      </c>
      <c r="H147" s="2">
        <v>88553</v>
      </c>
      <c r="I147" s="3" t="s">
        <v>6191</v>
      </c>
    </row>
    <row r="148" spans="1:9" x14ac:dyDescent="0.3">
      <c r="A148" s="2" t="s">
        <v>1312</v>
      </c>
      <c r="B148" s="2" t="s">
        <v>1313</v>
      </c>
      <c r="C148" s="2" t="s">
        <v>1314</v>
      </c>
      <c r="D148" s="2" t="s">
        <v>1315</v>
      </c>
      <c r="E148" s="2" t="s">
        <v>1316</v>
      </c>
      <c r="F148" s="2" t="s">
        <v>352</v>
      </c>
      <c r="G148" s="2" t="s">
        <v>19</v>
      </c>
      <c r="H148" s="2">
        <v>89714</v>
      </c>
      <c r="I148" s="3" t="s">
        <v>6191</v>
      </c>
    </row>
    <row r="149" spans="1:9" x14ac:dyDescent="0.3">
      <c r="A149" s="2" t="s">
        <v>1317</v>
      </c>
      <c r="B149" s="2" t="s">
        <v>1318</v>
      </c>
      <c r="C149" s="2" t="s">
        <v>1319</v>
      </c>
      <c r="D149" s="2" t="s">
        <v>1320</v>
      </c>
      <c r="E149" s="2" t="s">
        <v>1321</v>
      </c>
      <c r="F149" s="2" t="s">
        <v>106</v>
      </c>
      <c r="G149" s="2" t="s">
        <v>19</v>
      </c>
      <c r="H149" s="2">
        <v>76105</v>
      </c>
      <c r="I149" s="3" t="s">
        <v>6190</v>
      </c>
    </row>
    <row r="150" spans="1:9" x14ac:dyDescent="0.3">
      <c r="A150" s="2" t="s">
        <v>1323</v>
      </c>
      <c r="B150" s="2" t="s">
        <v>1324</v>
      </c>
      <c r="C150" s="2" t="s">
        <v>1325</v>
      </c>
      <c r="D150" s="2" t="s">
        <v>1326</v>
      </c>
      <c r="E150" s="2" t="s">
        <v>1327</v>
      </c>
      <c r="F150" s="2" t="s">
        <v>138</v>
      </c>
      <c r="G150" s="2" t="s">
        <v>19</v>
      </c>
      <c r="H150" s="2">
        <v>84605</v>
      </c>
      <c r="I150" s="3" t="s">
        <v>6190</v>
      </c>
    </row>
    <row r="151" spans="1:9" x14ac:dyDescent="0.3">
      <c r="A151" s="2" t="s">
        <v>1329</v>
      </c>
      <c r="B151" s="2" t="s">
        <v>1330</v>
      </c>
      <c r="C151" s="2"/>
      <c r="D151" s="2" t="s">
        <v>1331</v>
      </c>
      <c r="E151" s="2" t="s">
        <v>1332</v>
      </c>
      <c r="F151" s="2" t="s">
        <v>197</v>
      </c>
      <c r="G151" s="2" t="s">
        <v>19</v>
      </c>
      <c r="H151" s="2">
        <v>33487</v>
      </c>
      <c r="I151" s="3" t="s">
        <v>6190</v>
      </c>
    </row>
    <row r="152" spans="1:9" x14ac:dyDescent="0.3">
      <c r="A152" s="2" t="s">
        <v>1334</v>
      </c>
      <c r="B152" s="2" t="s">
        <v>1335</v>
      </c>
      <c r="C152" s="2" t="s">
        <v>1336</v>
      </c>
      <c r="D152" s="2" t="s">
        <v>1337</v>
      </c>
      <c r="E152" s="2" t="s">
        <v>1338</v>
      </c>
      <c r="F152" s="2" t="s">
        <v>24</v>
      </c>
      <c r="G152" s="2" t="s">
        <v>19</v>
      </c>
      <c r="H152" s="2">
        <v>24040</v>
      </c>
      <c r="I152" s="3" t="s">
        <v>6190</v>
      </c>
    </row>
    <row r="153" spans="1:9" x14ac:dyDescent="0.3">
      <c r="A153" s="2" t="s">
        <v>1340</v>
      </c>
      <c r="B153" s="2" t="s">
        <v>1341</v>
      </c>
      <c r="C153" s="2"/>
      <c r="D153" s="2" t="s">
        <v>1342</v>
      </c>
      <c r="E153" s="2" t="s">
        <v>1343</v>
      </c>
      <c r="F153" s="2" t="s">
        <v>169</v>
      </c>
      <c r="G153" s="2" t="s">
        <v>19</v>
      </c>
      <c r="H153" s="2">
        <v>50369</v>
      </c>
      <c r="I153" s="3" t="s">
        <v>6190</v>
      </c>
    </row>
    <row r="154" spans="1:9" x14ac:dyDescent="0.3">
      <c r="A154" s="2" t="s">
        <v>1345</v>
      </c>
      <c r="B154" s="2" t="s">
        <v>1346</v>
      </c>
      <c r="C154" s="2" t="s">
        <v>1347</v>
      </c>
      <c r="D154" s="2" t="s">
        <v>1348</v>
      </c>
      <c r="E154" s="2" t="s">
        <v>1349</v>
      </c>
      <c r="F154" s="2" t="s">
        <v>73</v>
      </c>
      <c r="G154" s="2" t="s">
        <v>19</v>
      </c>
      <c r="H154" s="2">
        <v>96805</v>
      </c>
      <c r="I154" s="3" t="s">
        <v>6190</v>
      </c>
    </row>
    <row r="155" spans="1:9" x14ac:dyDescent="0.3">
      <c r="A155" s="2" t="s">
        <v>1351</v>
      </c>
      <c r="B155" s="2" t="s">
        <v>1352</v>
      </c>
      <c r="C155" s="2"/>
      <c r="D155" s="2" t="s">
        <v>1353</v>
      </c>
      <c r="E155" s="2" t="s">
        <v>1354</v>
      </c>
      <c r="F155" s="2" t="s">
        <v>271</v>
      </c>
      <c r="G155" s="2" t="s">
        <v>19</v>
      </c>
      <c r="H155" s="2">
        <v>33345</v>
      </c>
      <c r="I155" s="3" t="s">
        <v>6191</v>
      </c>
    </row>
    <row r="156" spans="1:9" x14ac:dyDescent="0.3">
      <c r="A156" s="2" t="s">
        <v>1356</v>
      </c>
      <c r="B156" s="2" t="s">
        <v>1357</v>
      </c>
      <c r="C156" s="2" t="s">
        <v>1358</v>
      </c>
      <c r="D156" s="2" t="s">
        <v>1359</v>
      </c>
      <c r="E156" s="2" t="s">
        <v>1360</v>
      </c>
      <c r="F156" s="2" t="s">
        <v>46</v>
      </c>
      <c r="G156" s="2" t="s">
        <v>19</v>
      </c>
      <c r="H156" s="2">
        <v>19172</v>
      </c>
      <c r="I156" s="3" t="s">
        <v>6191</v>
      </c>
    </row>
    <row r="157" spans="1:9" x14ac:dyDescent="0.3">
      <c r="A157" s="2" t="s">
        <v>1362</v>
      </c>
      <c r="B157" s="2" t="s">
        <v>1363</v>
      </c>
      <c r="C157" s="2" t="s">
        <v>1364</v>
      </c>
      <c r="D157" s="2" t="s">
        <v>1365</v>
      </c>
      <c r="E157" s="2" t="s">
        <v>1366</v>
      </c>
      <c r="F157" s="2" t="s">
        <v>124</v>
      </c>
      <c r="G157" s="2" t="s">
        <v>19</v>
      </c>
      <c r="H157" s="2">
        <v>6854</v>
      </c>
      <c r="I157" s="3" t="s">
        <v>6190</v>
      </c>
    </row>
    <row r="158" spans="1:9" x14ac:dyDescent="0.3">
      <c r="A158" s="2" t="s">
        <v>1368</v>
      </c>
      <c r="B158" s="2" t="s">
        <v>1369</v>
      </c>
      <c r="C158" s="2" t="s">
        <v>1370</v>
      </c>
      <c r="D158" s="2" t="s">
        <v>1371</v>
      </c>
      <c r="E158" s="2" t="s">
        <v>1372</v>
      </c>
      <c r="F158" s="2" t="s">
        <v>59</v>
      </c>
      <c r="G158" s="2" t="s">
        <v>19</v>
      </c>
      <c r="H158" s="2">
        <v>76011</v>
      </c>
      <c r="I158" s="3" t="s">
        <v>6190</v>
      </c>
    </row>
    <row r="159" spans="1:9" x14ac:dyDescent="0.3">
      <c r="A159" s="2" t="s">
        <v>1374</v>
      </c>
      <c r="B159" s="2" t="s">
        <v>1375</v>
      </c>
      <c r="C159" s="2" t="s">
        <v>1376</v>
      </c>
      <c r="D159" s="2" t="s">
        <v>1377</v>
      </c>
      <c r="E159" s="2" t="s">
        <v>1378</v>
      </c>
      <c r="F159" s="2" t="s">
        <v>360</v>
      </c>
      <c r="G159" s="2" t="s">
        <v>318</v>
      </c>
      <c r="H159" s="2" t="s">
        <v>361</v>
      </c>
      <c r="I159" s="3" t="s">
        <v>6191</v>
      </c>
    </row>
    <row r="160" spans="1:9" x14ac:dyDescent="0.3">
      <c r="A160" s="2" t="s">
        <v>1380</v>
      </c>
      <c r="B160" s="2" t="s">
        <v>1381</v>
      </c>
      <c r="C160" s="2"/>
      <c r="D160" s="2" t="s">
        <v>1382</v>
      </c>
      <c r="E160" s="2" t="s">
        <v>1383</v>
      </c>
      <c r="F160" s="2" t="s">
        <v>65</v>
      </c>
      <c r="G160" s="2" t="s">
        <v>19</v>
      </c>
      <c r="H160" s="2">
        <v>37416</v>
      </c>
      <c r="I160" s="3" t="s">
        <v>6190</v>
      </c>
    </row>
    <row r="161" spans="1:9" x14ac:dyDescent="0.3">
      <c r="A161" s="2" t="s">
        <v>1385</v>
      </c>
      <c r="B161" s="2" t="s">
        <v>1386</v>
      </c>
      <c r="C161" s="2"/>
      <c r="D161" s="2" t="s">
        <v>1387</v>
      </c>
      <c r="E161" s="2" t="s">
        <v>1388</v>
      </c>
      <c r="F161" s="2" t="s">
        <v>189</v>
      </c>
      <c r="G161" s="2" t="s">
        <v>19</v>
      </c>
      <c r="H161" s="2">
        <v>97296</v>
      </c>
      <c r="I161" s="3" t="s">
        <v>6191</v>
      </c>
    </row>
    <row r="162" spans="1:9" x14ac:dyDescent="0.3">
      <c r="A162" s="2" t="s">
        <v>1390</v>
      </c>
      <c r="B162" s="2" t="s">
        <v>1391</v>
      </c>
      <c r="C162" s="2" t="s">
        <v>1392</v>
      </c>
      <c r="D162" s="2" t="s">
        <v>1393</v>
      </c>
      <c r="E162" s="2" t="s">
        <v>1394</v>
      </c>
      <c r="F162" s="2" t="s">
        <v>77</v>
      </c>
      <c r="G162" s="2" t="s">
        <v>19</v>
      </c>
      <c r="H162" s="2">
        <v>73135</v>
      </c>
      <c r="I162" s="3" t="s">
        <v>6191</v>
      </c>
    </row>
    <row r="163" spans="1:9" x14ac:dyDescent="0.3">
      <c r="A163" s="2" t="s">
        <v>1396</v>
      </c>
      <c r="B163" s="2" t="s">
        <v>1397</v>
      </c>
      <c r="C163" s="2" t="s">
        <v>1398</v>
      </c>
      <c r="D163" s="2" t="s">
        <v>1399</v>
      </c>
      <c r="E163" s="2" t="s">
        <v>1400</v>
      </c>
      <c r="F163" s="2" t="s">
        <v>47</v>
      </c>
      <c r="G163" s="2" t="s">
        <v>19</v>
      </c>
      <c r="H163" s="2">
        <v>20520</v>
      </c>
      <c r="I163" s="3" t="s">
        <v>6191</v>
      </c>
    </row>
    <row r="164" spans="1:9" x14ac:dyDescent="0.3">
      <c r="A164" s="2" t="s">
        <v>1402</v>
      </c>
      <c r="B164" s="2" t="s">
        <v>1403</v>
      </c>
      <c r="C164" s="2" t="s">
        <v>1404</v>
      </c>
      <c r="D164" s="2" t="s">
        <v>1405</v>
      </c>
      <c r="E164" s="2" t="s">
        <v>1406</v>
      </c>
      <c r="F164" s="2" t="s">
        <v>82</v>
      </c>
      <c r="G164" s="2" t="s">
        <v>19</v>
      </c>
      <c r="H164" s="2">
        <v>27415</v>
      </c>
      <c r="I164" s="3" t="s">
        <v>6190</v>
      </c>
    </row>
    <row r="165" spans="1:9" x14ac:dyDescent="0.3">
      <c r="A165" s="2" t="s">
        <v>1408</v>
      </c>
      <c r="B165" s="2" t="s">
        <v>1409</v>
      </c>
      <c r="C165" s="2" t="s">
        <v>1410</v>
      </c>
      <c r="D165" s="2" t="s">
        <v>1411</v>
      </c>
      <c r="E165" s="2" t="s">
        <v>1412</v>
      </c>
      <c r="F165" s="2" t="s">
        <v>164</v>
      </c>
      <c r="G165" s="2" t="s">
        <v>19</v>
      </c>
      <c r="H165" s="2">
        <v>22313</v>
      </c>
      <c r="I165" s="3" t="s">
        <v>6191</v>
      </c>
    </row>
    <row r="166" spans="1:9" x14ac:dyDescent="0.3">
      <c r="A166" s="2" t="s">
        <v>1414</v>
      </c>
      <c r="B166" s="2" t="s">
        <v>1415</v>
      </c>
      <c r="C166" s="2" t="s">
        <v>1416</v>
      </c>
      <c r="D166" s="2" t="s">
        <v>1417</v>
      </c>
      <c r="E166" s="2" t="s">
        <v>1418</v>
      </c>
      <c r="F166" s="2" t="s">
        <v>1419</v>
      </c>
      <c r="G166" s="2" t="s">
        <v>318</v>
      </c>
      <c r="H166" s="2" t="s">
        <v>370</v>
      </c>
      <c r="I166" s="3" t="s">
        <v>6191</v>
      </c>
    </row>
    <row r="167" spans="1:9" x14ac:dyDescent="0.3">
      <c r="A167" s="2" t="s">
        <v>1421</v>
      </c>
      <c r="B167" s="2" t="s">
        <v>1422</v>
      </c>
      <c r="C167" s="2"/>
      <c r="D167" s="2" t="s">
        <v>1423</v>
      </c>
      <c r="E167" s="2" t="s">
        <v>1424</v>
      </c>
      <c r="F167" s="2" t="s">
        <v>163</v>
      </c>
      <c r="G167" s="2" t="s">
        <v>19</v>
      </c>
      <c r="H167" s="2">
        <v>53405</v>
      </c>
      <c r="I167" s="3" t="s">
        <v>6190</v>
      </c>
    </row>
    <row r="168" spans="1:9" x14ac:dyDescent="0.3">
      <c r="A168" s="2" t="s">
        <v>1426</v>
      </c>
      <c r="B168" s="2" t="s">
        <v>1427</v>
      </c>
      <c r="C168" s="2"/>
      <c r="D168" s="2" t="s">
        <v>1428</v>
      </c>
      <c r="E168" s="2" t="s">
        <v>1429</v>
      </c>
      <c r="F168" s="2" t="s">
        <v>209</v>
      </c>
      <c r="G168" s="2" t="s">
        <v>19</v>
      </c>
      <c r="H168" s="2">
        <v>34629</v>
      </c>
      <c r="I168" s="3" t="s">
        <v>6190</v>
      </c>
    </row>
    <row r="169" spans="1:9" x14ac:dyDescent="0.3">
      <c r="A169" s="2" t="s">
        <v>1431</v>
      </c>
      <c r="B169" s="2" t="s">
        <v>1432</v>
      </c>
      <c r="C169" s="2" t="s">
        <v>1433</v>
      </c>
      <c r="D169" s="2" t="s">
        <v>1434</v>
      </c>
      <c r="E169" s="2" t="s">
        <v>1435</v>
      </c>
      <c r="F169" s="2" t="s">
        <v>163</v>
      </c>
      <c r="G169" s="2" t="s">
        <v>19</v>
      </c>
      <c r="H169" s="2">
        <v>53405</v>
      </c>
      <c r="I169" s="3" t="s">
        <v>6190</v>
      </c>
    </row>
    <row r="170" spans="1:9" x14ac:dyDescent="0.3">
      <c r="A170" s="2" t="s">
        <v>1437</v>
      </c>
      <c r="B170" s="2" t="s">
        <v>1438</v>
      </c>
      <c r="C170" s="2"/>
      <c r="D170" s="2" t="s">
        <v>1439</v>
      </c>
      <c r="E170" s="2" t="s">
        <v>1440</v>
      </c>
      <c r="F170" s="2" t="s">
        <v>1419</v>
      </c>
      <c r="G170" s="2" t="s">
        <v>318</v>
      </c>
      <c r="H170" s="2" t="s">
        <v>370</v>
      </c>
      <c r="I170" s="3" t="s">
        <v>6191</v>
      </c>
    </row>
    <row r="171" spans="1:9" x14ac:dyDescent="0.3">
      <c r="A171" s="2" t="s">
        <v>1442</v>
      </c>
      <c r="B171" s="2" t="s">
        <v>1443</v>
      </c>
      <c r="C171" s="2" t="s">
        <v>1444</v>
      </c>
      <c r="D171" s="2" t="s">
        <v>1445</v>
      </c>
      <c r="E171" s="2" t="s">
        <v>1446</v>
      </c>
      <c r="F171" s="2" t="s">
        <v>1447</v>
      </c>
      <c r="G171" s="2" t="s">
        <v>318</v>
      </c>
      <c r="H171" s="2" t="s">
        <v>460</v>
      </c>
      <c r="I171" s="3" t="s">
        <v>6191</v>
      </c>
    </row>
    <row r="172" spans="1:9" x14ac:dyDescent="0.3">
      <c r="A172" s="2" t="s">
        <v>1449</v>
      </c>
      <c r="B172" s="2" t="s">
        <v>1450</v>
      </c>
      <c r="C172" s="2" t="s">
        <v>1451</v>
      </c>
      <c r="D172" s="2"/>
      <c r="E172" s="2" t="s">
        <v>1452</v>
      </c>
      <c r="F172" s="2" t="s">
        <v>102</v>
      </c>
      <c r="G172" s="2" t="s">
        <v>28</v>
      </c>
      <c r="H172" s="2" t="s">
        <v>103</v>
      </c>
      <c r="I172" s="3" t="s">
        <v>6191</v>
      </c>
    </row>
    <row r="173" spans="1:9" x14ac:dyDescent="0.3">
      <c r="A173" s="2" t="s">
        <v>1454</v>
      </c>
      <c r="B173" s="2" t="s">
        <v>1455</v>
      </c>
      <c r="C173" s="2" t="s">
        <v>1456</v>
      </c>
      <c r="D173" s="2" t="s">
        <v>1457</v>
      </c>
      <c r="E173" s="2" t="s">
        <v>1458</v>
      </c>
      <c r="F173" s="2" t="s">
        <v>137</v>
      </c>
      <c r="G173" s="2" t="s">
        <v>19</v>
      </c>
      <c r="H173" s="2">
        <v>33686</v>
      </c>
      <c r="I173" s="3" t="s">
        <v>6190</v>
      </c>
    </row>
    <row r="174" spans="1:9" x14ac:dyDescent="0.3">
      <c r="A174" s="2" t="s">
        <v>1460</v>
      </c>
      <c r="B174" s="2" t="s">
        <v>1461</v>
      </c>
      <c r="C174" s="2" t="s">
        <v>1462</v>
      </c>
      <c r="D174" s="2"/>
      <c r="E174" s="2" t="s">
        <v>1463</v>
      </c>
      <c r="F174" s="2" t="s">
        <v>440</v>
      </c>
      <c r="G174" s="2" t="s">
        <v>318</v>
      </c>
      <c r="H174" s="2" t="s">
        <v>369</v>
      </c>
      <c r="I174" s="3" t="s">
        <v>6191</v>
      </c>
    </row>
    <row r="175" spans="1:9" x14ac:dyDescent="0.3">
      <c r="A175" s="2" t="s">
        <v>1465</v>
      </c>
      <c r="B175" s="2" t="s">
        <v>1466</v>
      </c>
      <c r="C175" s="2" t="s">
        <v>1467</v>
      </c>
      <c r="D175" s="2" t="s">
        <v>1468</v>
      </c>
      <c r="E175" s="2" t="s">
        <v>1469</v>
      </c>
      <c r="F175" s="2" t="s">
        <v>187</v>
      </c>
      <c r="G175" s="2" t="s">
        <v>19</v>
      </c>
      <c r="H175" s="2">
        <v>36195</v>
      </c>
      <c r="I175" s="3" t="s">
        <v>6191</v>
      </c>
    </row>
    <row r="176" spans="1:9" x14ac:dyDescent="0.3">
      <c r="A176" s="2" t="s">
        <v>1471</v>
      </c>
      <c r="B176" s="2" t="s">
        <v>1472</v>
      </c>
      <c r="C176" s="2"/>
      <c r="D176" s="2" t="s">
        <v>1473</v>
      </c>
      <c r="E176" s="2" t="s">
        <v>1474</v>
      </c>
      <c r="F176" s="2" t="s">
        <v>351</v>
      </c>
      <c r="G176" s="2" t="s">
        <v>19</v>
      </c>
      <c r="H176" s="2">
        <v>89436</v>
      </c>
      <c r="I176" s="3" t="s">
        <v>6190</v>
      </c>
    </row>
    <row r="177" spans="1:9" x14ac:dyDescent="0.3">
      <c r="A177" s="2" t="s">
        <v>1476</v>
      </c>
      <c r="B177" s="2" t="s">
        <v>1477</v>
      </c>
      <c r="C177" s="2" t="s">
        <v>1478</v>
      </c>
      <c r="D177" s="2" t="s">
        <v>1479</v>
      </c>
      <c r="E177" s="2" t="s">
        <v>1480</v>
      </c>
      <c r="F177" s="2" t="s">
        <v>167</v>
      </c>
      <c r="G177" s="2" t="s">
        <v>19</v>
      </c>
      <c r="H177" s="2">
        <v>31205</v>
      </c>
      <c r="I177" s="3" t="s">
        <v>6190</v>
      </c>
    </row>
    <row r="178" spans="1:9" x14ac:dyDescent="0.3">
      <c r="A178" s="2" t="s">
        <v>1482</v>
      </c>
      <c r="B178" s="2" t="s">
        <v>1483</v>
      </c>
      <c r="C178" s="2" t="s">
        <v>1484</v>
      </c>
      <c r="D178" s="2" t="s">
        <v>1485</v>
      </c>
      <c r="E178" s="2" t="s">
        <v>1486</v>
      </c>
      <c r="F178" s="2" t="s">
        <v>146</v>
      </c>
      <c r="G178" s="2" t="s">
        <v>19</v>
      </c>
      <c r="H178" s="2">
        <v>90605</v>
      </c>
      <c r="I178" s="3" t="s">
        <v>6190</v>
      </c>
    </row>
    <row r="179" spans="1:9" x14ac:dyDescent="0.3">
      <c r="A179" s="2" t="s">
        <v>1488</v>
      </c>
      <c r="B179" s="2" t="s">
        <v>1489</v>
      </c>
      <c r="C179" s="2" t="s">
        <v>1490</v>
      </c>
      <c r="D179" s="2"/>
      <c r="E179" s="2" t="s">
        <v>1491</v>
      </c>
      <c r="F179" s="2" t="s">
        <v>193</v>
      </c>
      <c r="G179" s="2" t="s">
        <v>19</v>
      </c>
      <c r="H179" s="2">
        <v>37605</v>
      </c>
      <c r="I179" s="3" t="s">
        <v>6190</v>
      </c>
    </row>
    <row r="180" spans="1:9" x14ac:dyDescent="0.3">
      <c r="A180" s="2" t="s">
        <v>1493</v>
      </c>
      <c r="B180" s="2" t="s">
        <v>1494</v>
      </c>
      <c r="C180" s="2" t="s">
        <v>1495</v>
      </c>
      <c r="D180" s="2" t="s">
        <v>1496</v>
      </c>
      <c r="E180" s="2" t="s">
        <v>1497</v>
      </c>
      <c r="F180" s="2" t="s">
        <v>219</v>
      </c>
      <c r="G180" s="2" t="s">
        <v>19</v>
      </c>
      <c r="H180" s="2">
        <v>14614</v>
      </c>
      <c r="I180" s="3" t="s">
        <v>6191</v>
      </c>
    </row>
    <row r="181" spans="1:9" x14ac:dyDescent="0.3">
      <c r="A181" s="2" t="s">
        <v>1499</v>
      </c>
      <c r="B181" s="2" t="s">
        <v>1500</v>
      </c>
      <c r="C181" s="2"/>
      <c r="D181" s="2" t="s">
        <v>1501</v>
      </c>
      <c r="E181" s="2" t="s">
        <v>1502</v>
      </c>
      <c r="F181" s="2" t="s">
        <v>362</v>
      </c>
      <c r="G181" s="2" t="s">
        <v>318</v>
      </c>
      <c r="H181" s="2" t="s">
        <v>363</v>
      </c>
      <c r="I181" s="3" t="s">
        <v>6191</v>
      </c>
    </row>
    <row r="182" spans="1:9" x14ac:dyDescent="0.3">
      <c r="A182" s="2" t="s">
        <v>1504</v>
      </c>
      <c r="B182" s="2" t="s">
        <v>1505</v>
      </c>
      <c r="C182" s="2" t="s">
        <v>1506</v>
      </c>
      <c r="D182" s="2" t="s">
        <v>1507</v>
      </c>
      <c r="E182" s="2" t="s">
        <v>1508</v>
      </c>
      <c r="F182" s="2" t="s">
        <v>139</v>
      </c>
      <c r="G182" s="2" t="s">
        <v>19</v>
      </c>
      <c r="H182" s="2">
        <v>11254</v>
      </c>
      <c r="I182" s="3" t="s">
        <v>6191</v>
      </c>
    </row>
    <row r="183" spans="1:9" x14ac:dyDescent="0.3">
      <c r="A183" s="2" t="s">
        <v>1509</v>
      </c>
      <c r="B183" s="2" t="s">
        <v>1510</v>
      </c>
      <c r="C183" s="2" t="s">
        <v>1511</v>
      </c>
      <c r="D183" s="2" t="s">
        <v>1512</v>
      </c>
      <c r="E183" s="2" t="s">
        <v>1513</v>
      </c>
      <c r="F183" s="2" t="s">
        <v>83</v>
      </c>
      <c r="G183" s="2" t="s">
        <v>19</v>
      </c>
      <c r="H183" s="2">
        <v>1114</v>
      </c>
      <c r="I183" s="3" t="s">
        <v>6191</v>
      </c>
    </row>
    <row r="184" spans="1:9" x14ac:dyDescent="0.3">
      <c r="A184" s="2" t="s">
        <v>1515</v>
      </c>
      <c r="B184" s="2" t="s">
        <v>1516</v>
      </c>
      <c r="C184" s="2" t="s">
        <v>1517</v>
      </c>
      <c r="D184" s="2" t="s">
        <v>1518</v>
      </c>
      <c r="E184" s="2" t="s">
        <v>1519</v>
      </c>
      <c r="F184" s="2" t="s">
        <v>232</v>
      </c>
      <c r="G184" s="2" t="s">
        <v>19</v>
      </c>
      <c r="H184" s="2">
        <v>22908</v>
      </c>
      <c r="I184" s="3" t="s">
        <v>6191</v>
      </c>
    </row>
    <row r="185" spans="1:9" x14ac:dyDescent="0.3">
      <c r="A185" s="2" t="s">
        <v>1521</v>
      </c>
      <c r="B185" s="2" t="s">
        <v>1522</v>
      </c>
      <c r="C185" s="2" t="s">
        <v>1523</v>
      </c>
      <c r="D185" s="2" t="s">
        <v>1524</v>
      </c>
      <c r="E185" s="2" t="s">
        <v>1525</v>
      </c>
      <c r="F185" s="2" t="s">
        <v>115</v>
      </c>
      <c r="G185" s="2" t="s">
        <v>19</v>
      </c>
      <c r="H185" s="2">
        <v>75044</v>
      </c>
      <c r="I185" s="3" t="s">
        <v>6191</v>
      </c>
    </row>
    <row r="186" spans="1:9" x14ac:dyDescent="0.3">
      <c r="A186" s="2" t="s">
        <v>1527</v>
      </c>
      <c r="B186" s="2" t="s">
        <v>1528</v>
      </c>
      <c r="C186" s="2" t="s">
        <v>1529</v>
      </c>
      <c r="D186" s="2" t="s">
        <v>1530</v>
      </c>
      <c r="E186" s="2" t="s">
        <v>1531</v>
      </c>
      <c r="F186" s="2" t="s">
        <v>33</v>
      </c>
      <c r="G186" s="2" t="s">
        <v>19</v>
      </c>
      <c r="H186" s="2">
        <v>55448</v>
      </c>
      <c r="I186" s="3" t="s">
        <v>6191</v>
      </c>
    </row>
    <row r="187" spans="1:9" x14ac:dyDescent="0.3">
      <c r="A187" s="2" t="s">
        <v>1533</v>
      </c>
      <c r="B187" s="2" t="s">
        <v>1534</v>
      </c>
      <c r="C187" s="2" t="s">
        <v>1535</v>
      </c>
      <c r="D187" s="2" t="s">
        <v>1536</v>
      </c>
      <c r="E187" s="2" t="s">
        <v>1537</v>
      </c>
      <c r="F187" s="2" t="s">
        <v>174</v>
      </c>
      <c r="G187" s="2" t="s">
        <v>19</v>
      </c>
      <c r="H187" s="2">
        <v>48919</v>
      </c>
      <c r="I187" s="3" t="s">
        <v>6190</v>
      </c>
    </row>
    <row r="188" spans="1:9" x14ac:dyDescent="0.3">
      <c r="A188" s="2" t="s">
        <v>1539</v>
      </c>
      <c r="B188" s="2" t="s">
        <v>1540</v>
      </c>
      <c r="C188" s="2" t="s">
        <v>1541</v>
      </c>
      <c r="D188" s="2" t="s">
        <v>1542</v>
      </c>
      <c r="E188" s="2" t="s">
        <v>1543</v>
      </c>
      <c r="F188" s="2" t="s">
        <v>141</v>
      </c>
      <c r="G188" s="2" t="s">
        <v>19</v>
      </c>
      <c r="H188" s="2">
        <v>58207</v>
      </c>
      <c r="I188" s="3" t="s">
        <v>6191</v>
      </c>
    </row>
    <row r="189" spans="1:9" x14ac:dyDescent="0.3">
      <c r="A189" s="2" t="s">
        <v>1545</v>
      </c>
      <c r="B189" s="2" t="s">
        <v>1546</v>
      </c>
      <c r="C189" s="2" t="s">
        <v>1547</v>
      </c>
      <c r="D189" s="2"/>
      <c r="E189" s="2" t="s">
        <v>1548</v>
      </c>
      <c r="F189" s="2" t="s">
        <v>72</v>
      </c>
      <c r="G189" s="2" t="s">
        <v>19</v>
      </c>
      <c r="H189" s="2">
        <v>99522</v>
      </c>
      <c r="I189" s="3" t="s">
        <v>6190</v>
      </c>
    </row>
    <row r="190" spans="1:9" x14ac:dyDescent="0.3">
      <c r="A190" s="2" t="s">
        <v>1550</v>
      </c>
      <c r="B190" s="2" t="s">
        <v>1551</v>
      </c>
      <c r="C190" s="2" t="s">
        <v>1552</v>
      </c>
      <c r="D190" s="2" t="s">
        <v>1553</v>
      </c>
      <c r="E190" s="2" t="s">
        <v>1554</v>
      </c>
      <c r="F190" s="2" t="s">
        <v>77</v>
      </c>
      <c r="G190" s="2" t="s">
        <v>19</v>
      </c>
      <c r="H190" s="2">
        <v>73129</v>
      </c>
      <c r="I190" s="3" t="s">
        <v>6190</v>
      </c>
    </row>
    <row r="191" spans="1:9" x14ac:dyDescent="0.3">
      <c r="A191" s="2" t="s">
        <v>1556</v>
      </c>
      <c r="B191" s="2" t="s">
        <v>1557</v>
      </c>
      <c r="C191" s="2" t="s">
        <v>1558</v>
      </c>
      <c r="D191" s="2" t="s">
        <v>1559</v>
      </c>
      <c r="E191" s="2" t="s">
        <v>1560</v>
      </c>
      <c r="F191" s="2" t="s">
        <v>90</v>
      </c>
      <c r="G191" s="2" t="s">
        <v>19</v>
      </c>
      <c r="H191" s="2">
        <v>74103</v>
      </c>
      <c r="I191" s="3" t="s">
        <v>6190</v>
      </c>
    </row>
    <row r="192" spans="1:9" x14ac:dyDescent="0.3">
      <c r="A192" s="2" t="s">
        <v>1562</v>
      </c>
      <c r="B192" s="2" t="s">
        <v>1563</v>
      </c>
      <c r="C192" s="2" t="s">
        <v>1564</v>
      </c>
      <c r="D192" s="2" t="s">
        <v>1565</v>
      </c>
      <c r="E192" s="2" t="s">
        <v>1566</v>
      </c>
      <c r="F192" s="2" t="s">
        <v>41</v>
      </c>
      <c r="G192" s="2" t="s">
        <v>19</v>
      </c>
      <c r="H192" s="2">
        <v>48211</v>
      </c>
      <c r="I192" s="3" t="s">
        <v>6190</v>
      </c>
    </row>
    <row r="193" spans="1:9" x14ac:dyDescent="0.3">
      <c r="A193" s="2" t="s">
        <v>1568</v>
      </c>
      <c r="B193" s="2" t="s">
        <v>1569</v>
      </c>
      <c r="C193" s="2" t="s">
        <v>1570</v>
      </c>
      <c r="D193" s="2" t="s">
        <v>1571</v>
      </c>
      <c r="E193" s="2" t="s">
        <v>1572</v>
      </c>
      <c r="F193" s="2" t="s">
        <v>47</v>
      </c>
      <c r="G193" s="2" t="s">
        <v>19</v>
      </c>
      <c r="H193" s="2">
        <v>20436</v>
      </c>
      <c r="I193" s="3" t="s">
        <v>6190</v>
      </c>
    </row>
    <row r="194" spans="1:9" x14ac:dyDescent="0.3">
      <c r="A194" s="2" t="s">
        <v>1574</v>
      </c>
      <c r="B194" s="2" t="s">
        <v>1575</v>
      </c>
      <c r="C194" s="2" t="s">
        <v>1576</v>
      </c>
      <c r="D194" s="2" t="s">
        <v>1577</v>
      </c>
      <c r="E194" s="2" t="s">
        <v>1578</v>
      </c>
      <c r="F194" s="2" t="s">
        <v>323</v>
      </c>
      <c r="G194" s="2" t="s">
        <v>318</v>
      </c>
      <c r="H194" s="2" t="s">
        <v>324</v>
      </c>
      <c r="I194" s="3" t="s">
        <v>6190</v>
      </c>
    </row>
    <row r="195" spans="1:9" x14ac:dyDescent="0.3">
      <c r="A195" s="2" t="s">
        <v>1580</v>
      </c>
      <c r="B195" s="2" t="s">
        <v>1581</v>
      </c>
      <c r="C195" s="2"/>
      <c r="D195" s="2" t="s">
        <v>1582</v>
      </c>
      <c r="E195" s="2" t="s">
        <v>1583</v>
      </c>
      <c r="F195" s="2" t="s">
        <v>188</v>
      </c>
      <c r="G195" s="2" t="s">
        <v>19</v>
      </c>
      <c r="H195" s="2">
        <v>85215</v>
      </c>
      <c r="I195" s="3" t="s">
        <v>6191</v>
      </c>
    </row>
    <row r="196" spans="1:9" x14ac:dyDescent="0.3">
      <c r="A196" s="2" t="s">
        <v>1585</v>
      </c>
      <c r="B196" s="2" t="s">
        <v>1586</v>
      </c>
      <c r="C196" s="2" t="s">
        <v>1587</v>
      </c>
      <c r="D196" s="2" t="s">
        <v>1588</v>
      </c>
      <c r="E196" s="2" t="s">
        <v>1589</v>
      </c>
      <c r="F196" s="2" t="s">
        <v>181</v>
      </c>
      <c r="G196" s="2" t="s">
        <v>19</v>
      </c>
      <c r="H196" s="2">
        <v>44485</v>
      </c>
      <c r="I196" s="3" t="s">
        <v>6191</v>
      </c>
    </row>
    <row r="197" spans="1:9" x14ac:dyDescent="0.3">
      <c r="A197" s="2" t="s">
        <v>1591</v>
      </c>
      <c r="B197" s="2" t="s">
        <v>1592</v>
      </c>
      <c r="C197" s="2" t="s">
        <v>1593</v>
      </c>
      <c r="D197" s="2" t="s">
        <v>1594</v>
      </c>
      <c r="E197" s="2" t="s">
        <v>1595</v>
      </c>
      <c r="F197" s="2" t="s">
        <v>23</v>
      </c>
      <c r="G197" s="2" t="s">
        <v>19</v>
      </c>
      <c r="H197" s="2">
        <v>38150</v>
      </c>
      <c r="I197" s="3" t="s">
        <v>6191</v>
      </c>
    </row>
    <row r="198" spans="1:9" x14ac:dyDescent="0.3">
      <c r="A198" s="2" t="s">
        <v>1597</v>
      </c>
      <c r="B198" s="2" t="s">
        <v>1598</v>
      </c>
      <c r="C198" s="2" t="s">
        <v>1599</v>
      </c>
      <c r="D198" s="2"/>
      <c r="E198" s="2" t="s">
        <v>1600</v>
      </c>
      <c r="F198" s="2" t="s">
        <v>47</v>
      </c>
      <c r="G198" s="2" t="s">
        <v>19</v>
      </c>
      <c r="H198" s="2">
        <v>20535</v>
      </c>
      <c r="I198" s="3" t="s">
        <v>6191</v>
      </c>
    </row>
    <row r="199" spans="1:9" x14ac:dyDescent="0.3">
      <c r="A199" s="2" t="s">
        <v>1601</v>
      </c>
      <c r="B199" s="2" t="s">
        <v>1602</v>
      </c>
      <c r="C199" s="2" t="s">
        <v>1603</v>
      </c>
      <c r="D199" s="2" t="s">
        <v>1604</v>
      </c>
      <c r="E199" s="2" t="s">
        <v>1605</v>
      </c>
      <c r="F199" s="2" t="s">
        <v>475</v>
      </c>
      <c r="G199" s="2" t="s">
        <v>318</v>
      </c>
      <c r="H199" s="2" t="s">
        <v>425</v>
      </c>
      <c r="I199" s="3" t="s">
        <v>6190</v>
      </c>
    </row>
    <row r="200" spans="1:9" x14ac:dyDescent="0.3">
      <c r="A200" s="2" t="s">
        <v>1606</v>
      </c>
      <c r="B200" s="2" t="s">
        <v>1607</v>
      </c>
      <c r="C200" s="2" t="s">
        <v>1608</v>
      </c>
      <c r="D200" s="2" t="s">
        <v>1609</v>
      </c>
      <c r="E200" s="2" t="s">
        <v>1610</v>
      </c>
      <c r="F200" s="2" t="s">
        <v>121</v>
      </c>
      <c r="G200" s="2" t="s">
        <v>19</v>
      </c>
      <c r="H200" s="2">
        <v>33064</v>
      </c>
      <c r="I200" s="3" t="s">
        <v>6191</v>
      </c>
    </row>
    <row r="201" spans="1:9" x14ac:dyDescent="0.3">
      <c r="A201" s="2" t="s">
        <v>1611</v>
      </c>
      <c r="B201" s="2" t="s">
        <v>1612</v>
      </c>
      <c r="C201" s="2" t="s">
        <v>1613</v>
      </c>
      <c r="D201" s="2" t="s">
        <v>1614</v>
      </c>
      <c r="E201" s="2" t="s">
        <v>1615</v>
      </c>
      <c r="F201" s="2" t="s">
        <v>56</v>
      </c>
      <c r="G201" s="2" t="s">
        <v>19</v>
      </c>
      <c r="H201" s="2">
        <v>60604</v>
      </c>
      <c r="I201" s="3" t="s">
        <v>6191</v>
      </c>
    </row>
    <row r="202" spans="1:9" x14ac:dyDescent="0.3">
      <c r="A202" s="2" t="s">
        <v>1616</v>
      </c>
      <c r="B202" s="2" t="s">
        <v>1617</v>
      </c>
      <c r="C202" s="2" t="s">
        <v>1618</v>
      </c>
      <c r="D202" s="2" t="s">
        <v>1619</v>
      </c>
      <c r="E202" s="2" t="s">
        <v>1620</v>
      </c>
      <c r="F202" s="2" t="s">
        <v>299</v>
      </c>
      <c r="G202" s="2" t="s">
        <v>28</v>
      </c>
      <c r="H202" s="2" t="s">
        <v>300</v>
      </c>
      <c r="I202" s="3" t="s">
        <v>6191</v>
      </c>
    </row>
    <row r="203" spans="1:9" x14ac:dyDescent="0.3">
      <c r="A203" s="2" t="s">
        <v>1622</v>
      </c>
      <c r="B203" s="2" t="s">
        <v>1623</v>
      </c>
      <c r="C203" s="2"/>
      <c r="D203" s="2" t="s">
        <v>1624</v>
      </c>
      <c r="E203" s="2" t="s">
        <v>1625</v>
      </c>
      <c r="F203" s="2" t="s">
        <v>732</v>
      </c>
      <c r="G203" s="2" t="s">
        <v>19</v>
      </c>
      <c r="H203" s="2">
        <v>84409</v>
      </c>
      <c r="I203" s="3" t="s">
        <v>6191</v>
      </c>
    </row>
    <row r="204" spans="1:9" x14ac:dyDescent="0.3">
      <c r="A204" s="2" t="s">
        <v>1627</v>
      </c>
      <c r="B204" s="2" t="s">
        <v>1628</v>
      </c>
      <c r="C204" s="2" t="s">
        <v>1629</v>
      </c>
      <c r="D204" s="2" t="s">
        <v>1630</v>
      </c>
      <c r="E204" s="2" t="s">
        <v>1631</v>
      </c>
      <c r="F204" s="2" t="s">
        <v>198</v>
      </c>
      <c r="G204" s="2" t="s">
        <v>19</v>
      </c>
      <c r="H204" s="2">
        <v>12205</v>
      </c>
      <c r="I204" s="3" t="s">
        <v>6190</v>
      </c>
    </row>
    <row r="205" spans="1:9" x14ac:dyDescent="0.3">
      <c r="A205" s="2" t="s">
        <v>1633</v>
      </c>
      <c r="B205" s="2" t="s">
        <v>1634</v>
      </c>
      <c r="C205" s="2" t="s">
        <v>1635</v>
      </c>
      <c r="D205" s="2" t="s">
        <v>1636</v>
      </c>
      <c r="E205" s="2" t="s">
        <v>1637</v>
      </c>
      <c r="F205" s="2" t="s">
        <v>295</v>
      </c>
      <c r="G205" s="2" t="s">
        <v>19</v>
      </c>
      <c r="H205" s="2">
        <v>29305</v>
      </c>
      <c r="I205" s="3" t="s">
        <v>6191</v>
      </c>
    </row>
    <row r="206" spans="1:9" x14ac:dyDescent="0.3">
      <c r="A206" s="2" t="s">
        <v>1639</v>
      </c>
      <c r="B206" s="2" t="s">
        <v>1640</v>
      </c>
      <c r="C206" s="2"/>
      <c r="D206" s="2" t="s">
        <v>1641</v>
      </c>
      <c r="E206" s="2" t="s">
        <v>1642</v>
      </c>
      <c r="F206" s="2" t="s">
        <v>302</v>
      </c>
      <c r="G206" s="2" t="s">
        <v>19</v>
      </c>
      <c r="H206" s="2">
        <v>10310</v>
      </c>
      <c r="I206" s="3" t="s">
        <v>6191</v>
      </c>
    </row>
    <row r="207" spans="1:9" x14ac:dyDescent="0.3">
      <c r="A207" s="2" t="s">
        <v>1644</v>
      </c>
      <c r="B207" s="2" t="s">
        <v>1645</v>
      </c>
      <c r="C207" s="2"/>
      <c r="D207" s="2" t="s">
        <v>1646</v>
      </c>
      <c r="E207" s="2" t="s">
        <v>1647</v>
      </c>
      <c r="F207" s="2" t="s">
        <v>47</v>
      </c>
      <c r="G207" s="2" t="s">
        <v>19</v>
      </c>
      <c r="H207" s="2">
        <v>20337</v>
      </c>
      <c r="I207" s="3" t="s">
        <v>6190</v>
      </c>
    </row>
    <row r="208" spans="1:9" x14ac:dyDescent="0.3">
      <c r="A208" s="2" t="s">
        <v>1649</v>
      </c>
      <c r="B208" s="2" t="s">
        <v>1650</v>
      </c>
      <c r="C208" s="2" t="s">
        <v>1651</v>
      </c>
      <c r="D208" s="2"/>
      <c r="E208" s="2" t="s">
        <v>1652</v>
      </c>
      <c r="F208" s="2" t="s">
        <v>35</v>
      </c>
      <c r="G208" s="2" t="s">
        <v>19</v>
      </c>
      <c r="H208" s="2">
        <v>28225</v>
      </c>
      <c r="I208" s="3" t="s">
        <v>6191</v>
      </c>
    </row>
    <row r="209" spans="1:9" x14ac:dyDescent="0.3">
      <c r="A209" s="2" t="s">
        <v>1654</v>
      </c>
      <c r="B209" s="2" t="s">
        <v>1655</v>
      </c>
      <c r="C209" s="2" t="s">
        <v>1656</v>
      </c>
      <c r="D209" s="2" t="s">
        <v>1657</v>
      </c>
      <c r="E209" s="2" t="s">
        <v>1658</v>
      </c>
      <c r="F209" s="2" t="s">
        <v>297</v>
      </c>
      <c r="G209" s="2" t="s">
        <v>19</v>
      </c>
      <c r="H209" s="2">
        <v>79491</v>
      </c>
      <c r="I209" s="3" t="s">
        <v>6190</v>
      </c>
    </row>
    <row r="210" spans="1:9" x14ac:dyDescent="0.3">
      <c r="A210" s="2" t="s">
        <v>1660</v>
      </c>
      <c r="B210" s="2" t="s">
        <v>1661</v>
      </c>
      <c r="C210" s="2" t="s">
        <v>1662</v>
      </c>
      <c r="D210" s="2" t="s">
        <v>1663</v>
      </c>
      <c r="E210" s="2" t="s">
        <v>1664</v>
      </c>
      <c r="F210" s="2" t="s">
        <v>451</v>
      </c>
      <c r="G210" s="2" t="s">
        <v>318</v>
      </c>
      <c r="H210" s="2" t="s">
        <v>452</v>
      </c>
      <c r="I210" s="3" t="s">
        <v>6190</v>
      </c>
    </row>
    <row r="211" spans="1:9" x14ac:dyDescent="0.3">
      <c r="A211" s="2" t="s">
        <v>1666</v>
      </c>
      <c r="B211" s="2" t="s">
        <v>1667</v>
      </c>
      <c r="C211" s="2" t="s">
        <v>1668</v>
      </c>
      <c r="D211" s="2" t="s">
        <v>1669</v>
      </c>
      <c r="E211" s="2" t="s">
        <v>1670</v>
      </c>
      <c r="F211" s="2" t="s">
        <v>264</v>
      </c>
      <c r="G211" s="2" t="s">
        <v>28</v>
      </c>
      <c r="H211" s="2" t="s">
        <v>265</v>
      </c>
      <c r="I211" s="3" t="s">
        <v>6191</v>
      </c>
    </row>
    <row r="212" spans="1:9" x14ac:dyDescent="0.3">
      <c r="A212" s="2" t="s">
        <v>1672</v>
      </c>
      <c r="B212" s="2" t="s">
        <v>1673</v>
      </c>
      <c r="C212" s="2" t="s">
        <v>1674</v>
      </c>
      <c r="D212" s="2" t="s">
        <v>1675</v>
      </c>
      <c r="E212" s="2" t="s">
        <v>1676</v>
      </c>
      <c r="F212" s="2" t="s">
        <v>232</v>
      </c>
      <c r="G212" s="2" t="s">
        <v>19</v>
      </c>
      <c r="H212" s="2">
        <v>22908</v>
      </c>
      <c r="I212" s="3" t="s">
        <v>6190</v>
      </c>
    </row>
    <row r="213" spans="1:9" x14ac:dyDescent="0.3">
      <c r="A213" s="2" t="s">
        <v>1678</v>
      </c>
      <c r="B213" s="2" t="s">
        <v>1679</v>
      </c>
      <c r="C213" s="2" t="s">
        <v>1680</v>
      </c>
      <c r="D213" s="2"/>
      <c r="E213" s="2" t="s">
        <v>1681</v>
      </c>
      <c r="F213" s="2" t="s">
        <v>57</v>
      </c>
      <c r="G213" s="2" t="s">
        <v>19</v>
      </c>
      <c r="H213" s="2">
        <v>10105</v>
      </c>
      <c r="I213" s="3" t="s">
        <v>6191</v>
      </c>
    </row>
    <row r="214" spans="1:9" x14ac:dyDescent="0.3">
      <c r="A214" s="2" t="s">
        <v>1683</v>
      </c>
      <c r="B214" s="2" t="s">
        <v>1684</v>
      </c>
      <c r="C214" s="2" t="s">
        <v>1685</v>
      </c>
      <c r="D214" s="2" t="s">
        <v>1686</v>
      </c>
      <c r="E214" s="2" t="s">
        <v>1687</v>
      </c>
      <c r="F214" s="2" t="s">
        <v>24</v>
      </c>
      <c r="G214" s="2" t="s">
        <v>19</v>
      </c>
      <c r="H214" s="2">
        <v>24009</v>
      </c>
      <c r="I214" s="3" t="s">
        <v>6190</v>
      </c>
    </row>
    <row r="215" spans="1:9" x14ac:dyDescent="0.3">
      <c r="A215" s="2" t="s">
        <v>1689</v>
      </c>
      <c r="B215" s="2" t="s">
        <v>1690</v>
      </c>
      <c r="C215" s="2" t="s">
        <v>1691</v>
      </c>
      <c r="D215" s="2" t="s">
        <v>1692</v>
      </c>
      <c r="E215" s="2" t="s">
        <v>1693</v>
      </c>
      <c r="F215" s="2" t="s">
        <v>57</v>
      </c>
      <c r="G215" s="2" t="s">
        <v>19</v>
      </c>
      <c r="H215" s="2">
        <v>10009</v>
      </c>
      <c r="I215" s="3" t="s">
        <v>6191</v>
      </c>
    </row>
    <row r="216" spans="1:9" x14ac:dyDescent="0.3">
      <c r="A216" s="2" t="s">
        <v>1695</v>
      </c>
      <c r="B216" s="2" t="s">
        <v>1696</v>
      </c>
      <c r="C216" s="2" t="s">
        <v>1697</v>
      </c>
      <c r="D216" s="2" t="s">
        <v>1698</v>
      </c>
      <c r="E216" s="2" t="s">
        <v>1699</v>
      </c>
      <c r="F216" s="2" t="s">
        <v>1700</v>
      </c>
      <c r="G216" s="2" t="s">
        <v>318</v>
      </c>
      <c r="H216" s="2" t="s">
        <v>348</v>
      </c>
      <c r="I216" s="3" t="s">
        <v>6191</v>
      </c>
    </row>
    <row r="217" spans="1:9" x14ac:dyDescent="0.3">
      <c r="A217" s="2" t="s">
        <v>1702</v>
      </c>
      <c r="B217" s="2" t="s">
        <v>1703</v>
      </c>
      <c r="C217" s="2" t="s">
        <v>1704</v>
      </c>
      <c r="D217" s="2" t="s">
        <v>1705</v>
      </c>
      <c r="E217" s="2" t="s">
        <v>1706</v>
      </c>
      <c r="F217" s="2" t="s">
        <v>216</v>
      </c>
      <c r="G217" s="2" t="s">
        <v>19</v>
      </c>
      <c r="H217" s="2">
        <v>84120</v>
      </c>
      <c r="I217" s="3" t="s">
        <v>6191</v>
      </c>
    </row>
    <row r="218" spans="1:9" x14ac:dyDescent="0.3">
      <c r="A218" s="2" t="s">
        <v>1708</v>
      </c>
      <c r="B218" s="2" t="s">
        <v>1709</v>
      </c>
      <c r="C218" s="2" t="s">
        <v>1710</v>
      </c>
      <c r="D218" s="2" t="s">
        <v>1711</v>
      </c>
      <c r="E218" s="2" t="s">
        <v>1712</v>
      </c>
      <c r="F218" s="2" t="s">
        <v>260</v>
      </c>
      <c r="G218" s="2" t="s">
        <v>19</v>
      </c>
      <c r="H218" s="2">
        <v>43635</v>
      </c>
      <c r="I218" s="3" t="s">
        <v>6190</v>
      </c>
    </row>
    <row r="219" spans="1:9" x14ac:dyDescent="0.3">
      <c r="A219" s="2" t="s">
        <v>1714</v>
      </c>
      <c r="B219" s="2" t="s">
        <v>1715</v>
      </c>
      <c r="C219" s="2" t="s">
        <v>1716</v>
      </c>
      <c r="D219" s="2" t="s">
        <v>1717</v>
      </c>
      <c r="E219" s="2" t="s">
        <v>1718</v>
      </c>
      <c r="F219" s="2" t="s">
        <v>87</v>
      </c>
      <c r="G219" s="2" t="s">
        <v>19</v>
      </c>
      <c r="H219" s="2">
        <v>91131</v>
      </c>
      <c r="I219" s="3" t="s">
        <v>6191</v>
      </c>
    </row>
    <row r="220" spans="1:9" x14ac:dyDescent="0.3">
      <c r="A220" s="2" t="s">
        <v>1720</v>
      </c>
      <c r="B220" s="2" t="s">
        <v>1721</v>
      </c>
      <c r="C220" s="2" t="s">
        <v>1722</v>
      </c>
      <c r="D220" s="2" t="s">
        <v>1723</v>
      </c>
      <c r="E220" s="2" t="s">
        <v>1724</v>
      </c>
      <c r="F220" s="2" t="s">
        <v>342</v>
      </c>
      <c r="G220" s="2" t="s">
        <v>318</v>
      </c>
      <c r="H220" s="2" t="s">
        <v>343</v>
      </c>
      <c r="I220" s="3" t="s">
        <v>6190</v>
      </c>
    </row>
    <row r="221" spans="1:9" x14ac:dyDescent="0.3">
      <c r="A221" s="2" t="s">
        <v>1726</v>
      </c>
      <c r="B221" s="2" t="s">
        <v>1727</v>
      </c>
      <c r="C221" s="2" t="s">
        <v>1728</v>
      </c>
      <c r="D221" s="2" t="s">
        <v>1729</v>
      </c>
      <c r="E221" s="2" t="s">
        <v>1730</v>
      </c>
      <c r="F221" s="2" t="s">
        <v>37</v>
      </c>
      <c r="G221" s="2" t="s">
        <v>19</v>
      </c>
      <c r="H221" s="2">
        <v>64082</v>
      </c>
      <c r="I221" s="3" t="s">
        <v>6191</v>
      </c>
    </row>
    <row r="222" spans="1:9" x14ac:dyDescent="0.3">
      <c r="A222" s="2" t="s">
        <v>1731</v>
      </c>
      <c r="B222" s="2" t="s">
        <v>1732</v>
      </c>
      <c r="C222" s="2" t="s">
        <v>1733</v>
      </c>
      <c r="D222" s="2" t="s">
        <v>1734</v>
      </c>
      <c r="E222" s="2" t="s">
        <v>1735</v>
      </c>
      <c r="F222" s="2" t="s">
        <v>106</v>
      </c>
      <c r="G222" s="2" t="s">
        <v>19</v>
      </c>
      <c r="H222" s="2">
        <v>76121</v>
      </c>
      <c r="I222" s="3" t="s">
        <v>6191</v>
      </c>
    </row>
    <row r="223" spans="1:9" x14ac:dyDescent="0.3">
      <c r="A223" s="2" t="s">
        <v>1737</v>
      </c>
      <c r="B223" s="2" t="s">
        <v>1738</v>
      </c>
      <c r="C223" s="2" t="s">
        <v>1739</v>
      </c>
      <c r="D223" s="2" t="s">
        <v>1740</v>
      </c>
      <c r="E223" s="2" t="s">
        <v>1741</v>
      </c>
      <c r="F223" s="2" t="s">
        <v>422</v>
      </c>
      <c r="G223" s="2" t="s">
        <v>19</v>
      </c>
      <c r="H223" s="2">
        <v>92619</v>
      </c>
      <c r="I223" s="3" t="s">
        <v>6190</v>
      </c>
    </row>
    <row r="224" spans="1:9" x14ac:dyDescent="0.3">
      <c r="A224" s="2" t="s">
        <v>1743</v>
      </c>
      <c r="B224" s="2" t="s">
        <v>1744</v>
      </c>
      <c r="C224" s="2" t="s">
        <v>1745</v>
      </c>
      <c r="D224" s="2" t="s">
        <v>1746</v>
      </c>
      <c r="E224" s="2" t="s">
        <v>1747</v>
      </c>
      <c r="F224" s="2" t="s">
        <v>218</v>
      </c>
      <c r="G224" s="2" t="s">
        <v>19</v>
      </c>
      <c r="H224" s="2">
        <v>11854</v>
      </c>
      <c r="I224" s="3" t="s">
        <v>6191</v>
      </c>
    </row>
    <row r="225" spans="1:9" x14ac:dyDescent="0.3">
      <c r="A225" s="2" t="s">
        <v>1749</v>
      </c>
      <c r="B225" s="2" t="s">
        <v>1750</v>
      </c>
      <c r="C225" s="2"/>
      <c r="D225" s="2" t="s">
        <v>1751</v>
      </c>
      <c r="E225" s="2" t="s">
        <v>1752</v>
      </c>
      <c r="F225" s="2" t="s">
        <v>47</v>
      </c>
      <c r="G225" s="2" t="s">
        <v>19</v>
      </c>
      <c r="H225" s="2">
        <v>20546</v>
      </c>
      <c r="I225" s="3" t="s">
        <v>6190</v>
      </c>
    </row>
    <row r="226" spans="1:9" x14ac:dyDescent="0.3">
      <c r="A226" s="2" t="s">
        <v>1754</v>
      </c>
      <c r="B226" s="2" t="s">
        <v>1755</v>
      </c>
      <c r="C226" s="2" t="s">
        <v>1756</v>
      </c>
      <c r="D226" s="2" t="s">
        <v>1757</v>
      </c>
      <c r="E226" s="2" t="s">
        <v>1758</v>
      </c>
      <c r="F226" s="2" t="s">
        <v>57</v>
      </c>
      <c r="G226" s="2" t="s">
        <v>19</v>
      </c>
      <c r="H226" s="2">
        <v>10060</v>
      </c>
      <c r="I226" s="3" t="s">
        <v>6190</v>
      </c>
    </row>
    <row r="227" spans="1:9" x14ac:dyDescent="0.3">
      <c r="A227" s="2" t="s">
        <v>1760</v>
      </c>
      <c r="B227" s="2" t="s">
        <v>1761</v>
      </c>
      <c r="C227" s="2" t="s">
        <v>1762</v>
      </c>
      <c r="D227" s="2" t="s">
        <v>1763</v>
      </c>
      <c r="E227" s="2" t="s">
        <v>1764</v>
      </c>
      <c r="F227" s="2" t="s">
        <v>408</v>
      </c>
      <c r="G227" s="2" t="s">
        <v>318</v>
      </c>
      <c r="H227" s="2" t="s">
        <v>343</v>
      </c>
      <c r="I227" s="3" t="s">
        <v>6191</v>
      </c>
    </row>
    <row r="228" spans="1:9" x14ac:dyDescent="0.3">
      <c r="A228" s="2" t="s">
        <v>1766</v>
      </c>
      <c r="B228" s="2" t="s">
        <v>1767</v>
      </c>
      <c r="C228" s="2" t="s">
        <v>1768</v>
      </c>
      <c r="D228" s="2" t="s">
        <v>1769</v>
      </c>
      <c r="E228" s="2" t="s">
        <v>1770</v>
      </c>
      <c r="F228" s="2" t="s">
        <v>67</v>
      </c>
      <c r="G228" s="2" t="s">
        <v>19</v>
      </c>
      <c r="H228" s="2">
        <v>66276</v>
      </c>
      <c r="I228" s="3" t="s">
        <v>6191</v>
      </c>
    </row>
    <row r="229" spans="1:9" x14ac:dyDescent="0.3">
      <c r="A229" s="2" t="s">
        <v>1772</v>
      </c>
      <c r="B229" s="2" t="s">
        <v>1773</v>
      </c>
      <c r="C229" s="2" t="s">
        <v>1774</v>
      </c>
      <c r="D229" s="2" t="s">
        <v>1775</v>
      </c>
      <c r="E229" s="2" t="s">
        <v>1776</v>
      </c>
      <c r="F229" s="2" t="s">
        <v>246</v>
      </c>
      <c r="G229" s="2" t="s">
        <v>28</v>
      </c>
      <c r="H229" s="2" t="s">
        <v>247</v>
      </c>
      <c r="I229" s="3" t="s">
        <v>6190</v>
      </c>
    </row>
    <row r="230" spans="1:9" x14ac:dyDescent="0.3">
      <c r="A230" s="2" t="s">
        <v>1778</v>
      </c>
      <c r="B230" s="2" t="s">
        <v>1779</v>
      </c>
      <c r="C230" s="2" t="s">
        <v>1780</v>
      </c>
      <c r="D230" s="2" t="s">
        <v>1781</v>
      </c>
      <c r="E230" s="2" t="s">
        <v>1782</v>
      </c>
      <c r="F230" s="2" t="s">
        <v>131</v>
      </c>
      <c r="G230" s="2" t="s">
        <v>19</v>
      </c>
      <c r="H230" s="2">
        <v>94291</v>
      </c>
      <c r="I230" s="3" t="s">
        <v>6191</v>
      </c>
    </row>
    <row r="231" spans="1:9" x14ac:dyDescent="0.3">
      <c r="A231" s="2" t="s">
        <v>1784</v>
      </c>
      <c r="B231" s="2" t="s">
        <v>1785</v>
      </c>
      <c r="C231" s="2" t="s">
        <v>1786</v>
      </c>
      <c r="D231" s="2" t="s">
        <v>1787</v>
      </c>
      <c r="E231" s="2" t="s">
        <v>1788</v>
      </c>
      <c r="F231" s="2" t="s">
        <v>202</v>
      </c>
      <c r="G231" s="2" t="s">
        <v>19</v>
      </c>
      <c r="H231" s="2">
        <v>18706</v>
      </c>
      <c r="I231" s="3" t="s">
        <v>6191</v>
      </c>
    </row>
    <row r="232" spans="1:9" x14ac:dyDescent="0.3">
      <c r="A232" s="2" t="s">
        <v>1790</v>
      </c>
      <c r="B232" s="2" t="s">
        <v>1791</v>
      </c>
      <c r="C232" s="2" t="s">
        <v>1792</v>
      </c>
      <c r="D232" s="2" t="s">
        <v>1793</v>
      </c>
      <c r="E232" s="2" t="s">
        <v>1794</v>
      </c>
      <c r="F232" s="2" t="s">
        <v>82</v>
      </c>
      <c r="G232" s="2" t="s">
        <v>19</v>
      </c>
      <c r="H232" s="2">
        <v>27499</v>
      </c>
      <c r="I232" s="3" t="s">
        <v>6191</v>
      </c>
    </row>
    <row r="233" spans="1:9" x14ac:dyDescent="0.3">
      <c r="A233" s="2" t="s">
        <v>1796</v>
      </c>
      <c r="B233" s="2" t="s">
        <v>1797</v>
      </c>
      <c r="C233" s="2"/>
      <c r="D233" s="2" t="s">
        <v>1798</v>
      </c>
      <c r="E233" s="2" t="s">
        <v>1799</v>
      </c>
      <c r="F233" s="2" t="s">
        <v>199</v>
      </c>
      <c r="G233" s="2" t="s">
        <v>19</v>
      </c>
      <c r="H233" s="2">
        <v>19725</v>
      </c>
      <c r="I233" s="3" t="s">
        <v>6190</v>
      </c>
    </row>
    <row r="234" spans="1:9" x14ac:dyDescent="0.3">
      <c r="A234" s="2" t="s">
        <v>1801</v>
      </c>
      <c r="B234" s="2" t="s">
        <v>1802</v>
      </c>
      <c r="C234" s="2" t="s">
        <v>1803</v>
      </c>
      <c r="D234" s="2" t="s">
        <v>1804</v>
      </c>
      <c r="E234" s="2" t="s">
        <v>1805</v>
      </c>
      <c r="F234" s="2" t="s">
        <v>248</v>
      </c>
      <c r="G234" s="2" t="s">
        <v>28</v>
      </c>
      <c r="H234" s="2" t="s">
        <v>249</v>
      </c>
      <c r="I234" s="3" t="s">
        <v>6191</v>
      </c>
    </row>
    <row r="235" spans="1:9" x14ac:dyDescent="0.3">
      <c r="A235" s="2" t="s">
        <v>1807</v>
      </c>
      <c r="B235" s="2" t="s">
        <v>1808</v>
      </c>
      <c r="C235" s="2" t="s">
        <v>1809</v>
      </c>
      <c r="D235" s="2" t="s">
        <v>1810</v>
      </c>
      <c r="E235" s="2" t="s">
        <v>1811</v>
      </c>
      <c r="F235" s="2" t="s">
        <v>73</v>
      </c>
      <c r="G235" s="2" t="s">
        <v>19</v>
      </c>
      <c r="H235" s="2">
        <v>96825</v>
      </c>
      <c r="I235" s="3" t="s">
        <v>6191</v>
      </c>
    </row>
    <row r="236" spans="1:9" x14ac:dyDescent="0.3">
      <c r="A236" s="2" t="s">
        <v>1813</v>
      </c>
      <c r="B236" s="2" t="s">
        <v>1814</v>
      </c>
      <c r="C236" s="2" t="s">
        <v>1815</v>
      </c>
      <c r="D236" s="2" t="s">
        <v>1816</v>
      </c>
      <c r="E236" s="2" t="s">
        <v>1817</v>
      </c>
      <c r="F236" s="2" t="s">
        <v>57</v>
      </c>
      <c r="G236" s="2" t="s">
        <v>19</v>
      </c>
      <c r="H236" s="2">
        <v>10150</v>
      </c>
      <c r="I236" s="3" t="s">
        <v>6191</v>
      </c>
    </row>
    <row r="237" spans="1:9" x14ac:dyDescent="0.3">
      <c r="A237" s="2" t="s">
        <v>1819</v>
      </c>
      <c r="B237" s="2" t="s">
        <v>1820</v>
      </c>
      <c r="C237" s="2"/>
      <c r="D237" s="2"/>
      <c r="E237" s="2" t="s">
        <v>1821</v>
      </c>
      <c r="F237" s="2" t="s">
        <v>472</v>
      </c>
      <c r="G237" s="2" t="s">
        <v>318</v>
      </c>
      <c r="H237" s="2" t="s">
        <v>473</v>
      </c>
      <c r="I237" s="3" t="s">
        <v>6191</v>
      </c>
    </row>
    <row r="238" spans="1:9" x14ac:dyDescent="0.3">
      <c r="A238" s="2" t="s">
        <v>1823</v>
      </c>
      <c r="B238" s="2" t="s">
        <v>1824</v>
      </c>
      <c r="C238" s="2" t="s">
        <v>1825</v>
      </c>
      <c r="D238" s="2" t="s">
        <v>1826</v>
      </c>
      <c r="E238" s="2" t="s">
        <v>1827</v>
      </c>
      <c r="F238" s="2" t="s">
        <v>463</v>
      </c>
      <c r="G238" s="2" t="s">
        <v>318</v>
      </c>
      <c r="H238" s="2" t="s">
        <v>389</v>
      </c>
      <c r="I238" s="3" t="s">
        <v>6191</v>
      </c>
    </row>
    <row r="239" spans="1:9" x14ac:dyDescent="0.3">
      <c r="A239" s="2" t="s">
        <v>1829</v>
      </c>
      <c r="B239" s="2" t="s">
        <v>1830</v>
      </c>
      <c r="C239" s="2"/>
      <c r="D239" s="2" t="s">
        <v>1831</v>
      </c>
      <c r="E239" s="2" t="s">
        <v>1832</v>
      </c>
      <c r="F239" s="2" t="s">
        <v>51</v>
      </c>
      <c r="G239" s="2" t="s">
        <v>19</v>
      </c>
      <c r="H239" s="2">
        <v>45218</v>
      </c>
      <c r="I239" s="3" t="s">
        <v>6190</v>
      </c>
    </row>
    <row r="240" spans="1:9" x14ac:dyDescent="0.3">
      <c r="A240" s="2" t="s">
        <v>1834</v>
      </c>
      <c r="B240" s="2" t="s">
        <v>1835</v>
      </c>
      <c r="C240" s="2" t="s">
        <v>1836</v>
      </c>
      <c r="D240" s="2" t="s">
        <v>1837</v>
      </c>
      <c r="E240" s="2" t="s">
        <v>1838</v>
      </c>
      <c r="F240" s="2" t="s">
        <v>212</v>
      </c>
      <c r="G240" s="2" t="s">
        <v>19</v>
      </c>
      <c r="H240" s="2">
        <v>48670</v>
      </c>
      <c r="I240" s="3" t="s">
        <v>6190</v>
      </c>
    </row>
    <row r="241" spans="1:9" x14ac:dyDescent="0.3">
      <c r="A241" s="2" t="s">
        <v>1840</v>
      </c>
      <c r="B241" s="2" t="s">
        <v>1841</v>
      </c>
      <c r="C241" s="2" t="s">
        <v>1842</v>
      </c>
      <c r="D241" s="2" t="s">
        <v>1843</v>
      </c>
      <c r="E241" s="2" t="s">
        <v>1844</v>
      </c>
      <c r="F241" s="2" t="s">
        <v>154</v>
      </c>
      <c r="G241" s="2" t="s">
        <v>19</v>
      </c>
      <c r="H241" s="2">
        <v>82007</v>
      </c>
      <c r="I241" s="3" t="s">
        <v>6191</v>
      </c>
    </row>
    <row r="242" spans="1:9" x14ac:dyDescent="0.3">
      <c r="A242" s="2" t="s">
        <v>1846</v>
      </c>
      <c r="B242" s="2" t="s">
        <v>1847</v>
      </c>
      <c r="C242" s="2"/>
      <c r="D242" s="2"/>
      <c r="E242" s="2" t="s">
        <v>1848</v>
      </c>
      <c r="F242" s="2" t="s">
        <v>84</v>
      </c>
      <c r="G242" s="2" t="s">
        <v>19</v>
      </c>
      <c r="H242" s="2">
        <v>31119</v>
      </c>
      <c r="I242" s="3" t="s">
        <v>6190</v>
      </c>
    </row>
    <row r="243" spans="1:9" x14ac:dyDescent="0.3">
      <c r="A243" s="2" t="s">
        <v>1850</v>
      </c>
      <c r="B243" s="2" t="s">
        <v>1851</v>
      </c>
      <c r="C243" s="2"/>
      <c r="D243" s="2" t="s">
        <v>1852</v>
      </c>
      <c r="E243" s="2" t="s">
        <v>1853</v>
      </c>
      <c r="F243" s="2" t="s">
        <v>64</v>
      </c>
      <c r="G243" s="2" t="s">
        <v>19</v>
      </c>
      <c r="H243" s="2">
        <v>30096</v>
      </c>
      <c r="I243" s="3" t="s">
        <v>6191</v>
      </c>
    </row>
    <row r="244" spans="1:9" x14ac:dyDescent="0.3">
      <c r="A244" s="2" t="s">
        <v>1855</v>
      </c>
      <c r="B244" s="2" t="s">
        <v>1856</v>
      </c>
      <c r="C244" s="2" t="s">
        <v>1857</v>
      </c>
      <c r="D244" s="2" t="s">
        <v>1858</v>
      </c>
      <c r="E244" s="2" t="s">
        <v>1859</v>
      </c>
      <c r="F244" s="2" t="s">
        <v>131</v>
      </c>
      <c r="G244" s="2" t="s">
        <v>19</v>
      </c>
      <c r="H244" s="2">
        <v>94250</v>
      </c>
      <c r="I244" s="3" t="s">
        <v>6190</v>
      </c>
    </row>
    <row r="245" spans="1:9" x14ac:dyDescent="0.3">
      <c r="A245" s="2" t="s">
        <v>1861</v>
      </c>
      <c r="B245" s="2" t="s">
        <v>1862</v>
      </c>
      <c r="C245" s="2" t="s">
        <v>1863</v>
      </c>
      <c r="D245" s="2" t="s">
        <v>1864</v>
      </c>
      <c r="E245" s="2" t="s">
        <v>1865</v>
      </c>
      <c r="F245" s="2" t="s">
        <v>137</v>
      </c>
      <c r="G245" s="2" t="s">
        <v>19</v>
      </c>
      <c r="H245" s="2">
        <v>33661</v>
      </c>
      <c r="I245" s="3" t="s">
        <v>6190</v>
      </c>
    </row>
    <row r="246" spans="1:9" x14ac:dyDescent="0.3">
      <c r="A246" s="2" t="s">
        <v>1867</v>
      </c>
      <c r="B246" s="2" t="s">
        <v>1868</v>
      </c>
      <c r="C246" s="2" t="s">
        <v>1869</v>
      </c>
      <c r="D246" s="2" t="s">
        <v>1870</v>
      </c>
      <c r="E246" s="2" t="s">
        <v>1871</v>
      </c>
      <c r="F246" s="2" t="s">
        <v>73</v>
      </c>
      <c r="G246" s="2" t="s">
        <v>19</v>
      </c>
      <c r="H246" s="2">
        <v>96805</v>
      </c>
      <c r="I246" s="3" t="s">
        <v>6191</v>
      </c>
    </row>
    <row r="247" spans="1:9" x14ac:dyDescent="0.3">
      <c r="A247" s="2" t="s">
        <v>1873</v>
      </c>
      <c r="B247" s="2" t="s">
        <v>1874</v>
      </c>
      <c r="C247" s="2" t="s">
        <v>1875</v>
      </c>
      <c r="D247" s="2" t="s">
        <v>1876</v>
      </c>
      <c r="E247" s="2" t="s">
        <v>1877</v>
      </c>
      <c r="F247" s="2" t="s">
        <v>32</v>
      </c>
      <c r="G247" s="2" t="s">
        <v>19</v>
      </c>
      <c r="H247" s="2">
        <v>70820</v>
      </c>
      <c r="I247" s="3" t="s">
        <v>6190</v>
      </c>
    </row>
    <row r="248" spans="1:9" x14ac:dyDescent="0.3">
      <c r="A248" s="2" t="s">
        <v>1879</v>
      </c>
      <c r="B248" s="2" t="s">
        <v>1880</v>
      </c>
      <c r="C248" s="2" t="s">
        <v>1881</v>
      </c>
      <c r="D248" s="2" t="s">
        <v>1882</v>
      </c>
      <c r="E248" s="2" t="s">
        <v>1883</v>
      </c>
      <c r="F248" s="2" t="s">
        <v>229</v>
      </c>
      <c r="G248" s="2" t="s">
        <v>28</v>
      </c>
      <c r="H248" s="2" t="s">
        <v>230</v>
      </c>
      <c r="I248" s="3" t="s">
        <v>6191</v>
      </c>
    </row>
    <row r="249" spans="1:9" x14ac:dyDescent="0.3">
      <c r="A249" s="2" t="s">
        <v>1885</v>
      </c>
      <c r="B249" s="2" t="s">
        <v>1886</v>
      </c>
      <c r="C249" s="2"/>
      <c r="D249" s="2" t="s">
        <v>1887</v>
      </c>
      <c r="E249" s="2" t="s">
        <v>1888</v>
      </c>
      <c r="F249" s="2" t="s">
        <v>393</v>
      </c>
      <c r="G249" s="2" t="s">
        <v>318</v>
      </c>
      <c r="H249" s="2" t="s">
        <v>394</v>
      </c>
      <c r="I249" s="3" t="s">
        <v>6190</v>
      </c>
    </row>
    <row r="250" spans="1:9" x14ac:dyDescent="0.3">
      <c r="A250" s="2" t="s">
        <v>1890</v>
      </c>
      <c r="B250" s="2" t="s">
        <v>1891</v>
      </c>
      <c r="C250" s="2" t="s">
        <v>1892</v>
      </c>
      <c r="D250" s="2" t="s">
        <v>1893</v>
      </c>
      <c r="E250" s="2" t="s">
        <v>1894</v>
      </c>
      <c r="F250" s="2" t="s">
        <v>33</v>
      </c>
      <c r="G250" s="2" t="s">
        <v>19</v>
      </c>
      <c r="H250" s="2">
        <v>55458</v>
      </c>
      <c r="I250" s="3" t="s">
        <v>6190</v>
      </c>
    </row>
    <row r="251" spans="1:9" x14ac:dyDescent="0.3">
      <c r="A251" s="2" t="s">
        <v>1896</v>
      </c>
      <c r="B251" s="2" t="s">
        <v>1897</v>
      </c>
      <c r="C251" s="2"/>
      <c r="D251" s="2" t="s">
        <v>1898</v>
      </c>
      <c r="E251" s="2" t="s">
        <v>1899</v>
      </c>
      <c r="F251" s="2" t="s">
        <v>150</v>
      </c>
      <c r="G251" s="2" t="s">
        <v>19</v>
      </c>
      <c r="H251" s="2">
        <v>94159</v>
      </c>
      <c r="I251" s="3" t="s">
        <v>6191</v>
      </c>
    </row>
    <row r="252" spans="1:9" x14ac:dyDescent="0.3">
      <c r="A252" s="2" t="s">
        <v>1901</v>
      </c>
      <c r="B252" s="2" t="s">
        <v>1902</v>
      </c>
      <c r="C252" s="2" t="s">
        <v>1903</v>
      </c>
      <c r="D252" s="2" t="s">
        <v>1904</v>
      </c>
      <c r="E252" s="2" t="s">
        <v>1905</v>
      </c>
      <c r="F252" s="2" t="s">
        <v>35</v>
      </c>
      <c r="G252" s="2" t="s">
        <v>19</v>
      </c>
      <c r="H252" s="2">
        <v>28225</v>
      </c>
      <c r="I252" s="3" t="s">
        <v>6190</v>
      </c>
    </row>
    <row r="253" spans="1:9" x14ac:dyDescent="0.3">
      <c r="A253" s="2" t="s">
        <v>1907</v>
      </c>
      <c r="B253" s="2" t="s">
        <v>1908</v>
      </c>
      <c r="C253" s="2" t="s">
        <v>1909</v>
      </c>
      <c r="D253" s="2" t="s">
        <v>1910</v>
      </c>
      <c r="E253" s="2" t="s">
        <v>1911</v>
      </c>
      <c r="F253" s="2" t="s">
        <v>184</v>
      </c>
      <c r="G253" s="2" t="s">
        <v>19</v>
      </c>
      <c r="H253" s="2">
        <v>85099</v>
      </c>
      <c r="I253" s="3" t="s">
        <v>6190</v>
      </c>
    </row>
    <row r="254" spans="1:9" x14ac:dyDescent="0.3">
      <c r="A254" s="2" t="s">
        <v>1913</v>
      </c>
      <c r="B254" s="2" t="s">
        <v>1914</v>
      </c>
      <c r="C254" s="2"/>
      <c r="D254" s="2" t="s">
        <v>1915</v>
      </c>
      <c r="E254" s="2" t="s">
        <v>1916</v>
      </c>
      <c r="F254" s="2" t="s">
        <v>132</v>
      </c>
      <c r="G254" s="2" t="s">
        <v>19</v>
      </c>
      <c r="H254" s="2">
        <v>11407</v>
      </c>
      <c r="I254" s="3" t="s">
        <v>6191</v>
      </c>
    </row>
    <row r="255" spans="1:9" x14ac:dyDescent="0.3">
      <c r="A255" s="2" t="s">
        <v>1918</v>
      </c>
      <c r="B255" s="2" t="s">
        <v>1919</v>
      </c>
      <c r="C255" s="2" t="s">
        <v>1920</v>
      </c>
      <c r="D255" s="2" t="s">
        <v>1921</v>
      </c>
      <c r="E255" s="2" t="s">
        <v>1922</v>
      </c>
      <c r="F255" s="2" t="s">
        <v>194</v>
      </c>
      <c r="G255" s="2" t="s">
        <v>19</v>
      </c>
      <c r="H255" s="2">
        <v>61825</v>
      </c>
      <c r="I255" s="3" t="s">
        <v>6191</v>
      </c>
    </row>
    <row r="256" spans="1:9" x14ac:dyDescent="0.3">
      <c r="A256" s="2" t="s">
        <v>1924</v>
      </c>
      <c r="B256" s="2" t="s">
        <v>1925</v>
      </c>
      <c r="C256" s="2" t="s">
        <v>1926</v>
      </c>
      <c r="D256" s="2"/>
      <c r="E256" s="2" t="s">
        <v>1927</v>
      </c>
      <c r="F256" s="2" t="s">
        <v>238</v>
      </c>
      <c r="G256" s="2" t="s">
        <v>28</v>
      </c>
      <c r="H256" s="2" t="s">
        <v>239</v>
      </c>
      <c r="I256" s="3" t="s">
        <v>6191</v>
      </c>
    </row>
    <row r="257" spans="1:9" x14ac:dyDescent="0.3">
      <c r="A257" s="2" t="s">
        <v>1929</v>
      </c>
      <c r="B257" s="2" t="s">
        <v>1930</v>
      </c>
      <c r="C257" s="2" t="s">
        <v>1931</v>
      </c>
      <c r="D257" s="2" t="s">
        <v>1932</v>
      </c>
      <c r="E257" s="2" t="s">
        <v>1933</v>
      </c>
      <c r="F257" s="2" t="s">
        <v>126</v>
      </c>
      <c r="G257" s="2" t="s">
        <v>19</v>
      </c>
      <c r="H257" s="2">
        <v>85715</v>
      </c>
      <c r="I257" s="3" t="s">
        <v>6191</v>
      </c>
    </row>
    <row r="258" spans="1:9" x14ac:dyDescent="0.3">
      <c r="A258" s="2" t="s">
        <v>1935</v>
      </c>
      <c r="B258" s="2" t="s">
        <v>1936</v>
      </c>
      <c r="C258" s="2" t="s">
        <v>1937</v>
      </c>
      <c r="D258" s="2" t="s">
        <v>1938</v>
      </c>
      <c r="E258" s="2" t="s">
        <v>1939</v>
      </c>
      <c r="F258" s="2" t="s">
        <v>45</v>
      </c>
      <c r="G258" s="2" t="s">
        <v>19</v>
      </c>
      <c r="H258" s="2">
        <v>53205</v>
      </c>
      <c r="I258" s="3" t="s">
        <v>6190</v>
      </c>
    </row>
    <row r="259" spans="1:9" x14ac:dyDescent="0.3">
      <c r="A259" s="2" t="s">
        <v>1941</v>
      </c>
      <c r="B259" s="2" t="s">
        <v>1942</v>
      </c>
      <c r="C259" s="2" t="s">
        <v>1943</v>
      </c>
      <c r="D259" s="2" t="s">
        <v>1944</v>
      </c>
      <c r="E259" s="2" t="s">
        <v>1945</v>
      </c>
      <c r="F259" s="2" t="s">
        <v>121</v>
      </c>
      <c r="G259" s="2" t="s">
        <v>19</v>
      </c>
      <c r="H259" s="2">
        <v>33064</v>
      </c>
      <c r="I259" s="3" t="s">
        <v>6190</v>
      </c>
    </row>
    <row r="260" spans="1:9" x14ac:dyDescent="0.3">
      <c r="A260" s="2" t="s">
        <v>1947</v>
      </c>
      <c r="B260" s="2" t="s">
        <v>1948</v>
      </c>
      <c r="C260" s="2" t="s">
        <v>1949</v>
      </c>
      <c r="D260" s="2" t="s">
        <v>1950</v>
      </c>
      <c r="E260" s="2" t="s">
        <v>1951</v>
      </c>
      <c r="F260" s="2" t="s">
        <v>146</v>
      </c>
      <c r="G260" s="2" t="s">
        <v>19</v>
      </c>
      <c r="H260" s="2">
        <v>90610</v>
      </c>
      <c r="I260" s="3" t="s">
        <v>6191</v>
      </c>
    </row>
    <row r="261" spans="1:9" x14ac:dyDescent="0.3">
      <c r="A261" s="2" t="s">
        <v>1953</v>
      </c>
      <c r="B261" s="2" t="s">
        <v>1954</v>
      </c>
      <c r="C261" s="2" t="s">
        <v>1955</v>
      </c>
      <c r="D261" s="2" t="s">
        <v>1956</v>
      </c>
      <c r="E261" s="2" t="s">
        <v>1957</v>
      </c>
      <c r="F261" s="2" t="s">
        <v>176</v>
      </c>
      <c r="G261" s="2" t="s">
        <v>28</v>
      </c>
      <c r="H261" s="2" t="s">
        <v>177</v>
      </c>
      <c r="I261" s="3" t="s">
        <v>6191</v>
      </c>
    </row>
    <row r="262" spans="1:9" x14ac:dyDescent="0.3">
      <c r="A262" s="2" t="s">
        <v>1959</v>
      </c>
      <c r="B262" s="2" t="s">
        <v>1960</v>
      </c>
      <c r="C262" s="2" t="s">
        <v>1961</v>
      </c>
      <c r="D262" s="2"/>
      <c r="E262" s="2" t="s">
        <v>1962</v>
      </c>
      <c r="F262" s="2" t="s">
        <v>104</v>
      </c>
      <c r="G262" s="2" t="s">
        <v>19</v>
      </c>
      <c r="H262" s="2">
        <v>63180</v>
      </c>
      <c r="I262" s="3" t="s">
        <v>6190</v>
      </c>
    </row>
    <row r="263" spans="1:9" x14ac:dyDescent="0.3">
      <c r="A263" s="2" t="s">
        <v>1964</v>
      </c>
      <c r="B263" s="2" t="s">
        <v>1965</v>
      </c>
      <c r="C263" s="2" t="s">
        <v>1966</v>
      </c>
      <c r="D263" s="2" t="s">
        <v>1967</v>
      </c>
      <c r="E263" s="2" t="s">
        <v>1968</v>
      </c>
      <c r="F263" s="2" t="s">
        <v>179</v>
      </c>
      <c r="G263" s="2" t="s">
        <v>19</v>
      </c>
      <c r="H263" s="2">
        <v>16522</v>
      </c>
      <c r="I263" s="3" t="s">
        <v>6190</v>
      </c>
    </row>
    <row r="264" spans="1:9" x14ac:dyDescent="0.3">
      <c r="A264" s="2" t="s">
        <v>1970</v>
      </c>
      <c r="B264" s="2" t="s">
        <v>1971</v>
      </c>
      <c r="C264" s="2" t="s">
        <v>1972</v>
      </c>
      <c r="D264" s="2" t="s">
        <v>1973</v>
      </c>
      <c r="E264" s="2" t="s">
        <v>1974</v>
      </c>
      <c r="F264" s="2" t="s">
        <v>134</v>
      </c>
      <c r="G264" s="2" t="s">
        <v>19</v>
      </c>
      <c r="H264" s="2">
        <v>98464</v>
      </c>
      <c r="I264" s="3" t="s">
        <v>6191</v>
      </c>
    </row>
    <row r="265" spans="1:9" x14ac:dyDescent="0.3">
      <c r="A265" s="2" t="s">
        <v>1976</v>
      </c>
      <c r="B265" s="2" t="s">
        <v>1977</v>
      </c>
      <c r="C265" s="2"/>
      <c r="D265" s="2" t="s">
        <v>1978</v>
      </c>
      <c r="E265" s="2" t="s">
        <v>1979</v>
      </c>
      <c r="F265" s="2" t="s">
        <v>38</v>
      </c>
      <c r="G265" s="2" t="s">
        <v>19</v>
      </c>
      <c r="H265" s="2">
        <v>23277</v>
      </c>
      <c r="I265" s="3" t="s">
        <v>6191</v>
      </c>
    </row>
    <row r="266" spans="1:9" x14ac:dyDescent="0.3">
      <c r="A266" s="2" t="s">
        <v>1981</v>
      </c>
      <c r="B266" s="2" t="s">
        <v>1982</v>
      </c>
      <c r="C266" s="2"/>
      <c r="D266" s="2" t="s">
        <v>1983</v>
      </c>
      <c r="E266" s="2" t="s">
        <v>1984</v>
      </c>
      <c r="F266" s="2" t="s">
        <v>1985</v>
      </c>
      <c r="G266" s="2" t="s">
        <v>318</v>
      </c>
      <c r="H266" s="2" t="s">
        <v>444</v>
      </c>
      <c r="I266" s="3" t="s">
        <v>6190</v>
      </c>
    </row>
    <row r="267" spans="1:9" x14ac:dyDescent="0.3">
      <c r="A267" s="2" t="s">
        <v>1987</v>
      </c>
      <c r="B267" s="2" t="s">
        <v>1988</v>
      </c>
      <c r="C267" s="2" t="s">
        <v>1989</v>
      </c>
      <c r="D267" s="2" t="s">
        <v>1990</v>
      </c>
      <c r="E267" s="2" t="s">
        <v>1991</v>
      </c>
      <c r="F267" s="2" t="s">
        <v>88</v>
      </c>
      <c r="G267" s="2" t="s">
        <v>19</v>
      </c>
      <c r="H267" s="2">
        <v>72204</v>
      </c>
      <c r="I267" s="3" t="s">
        <v>6190</v>
      </c>
    </row>
    <row r="268" spans="1:9" x14ac:dyDescent="0.3">
      <c r="A268" s="2" t="s">
        <v>1993</v>
      </c>
      <c r="B268" s="2" t="s">
        <v>1994</v>
      </c>
      <c r="C268" s="2" t="s">
        <v>1995</v>
      </c>
      <c r="D268" s="2" t="s">
        <v>1996</v>
      </c>
      <c r="E268" s="2" t="s">
        <v>1997</v>
      </c>
      <c r="F268" s="2" t="s">
        <v>280</v>
      </c>
      <c r="G268" s="2" t="s">
        <v>28</v>
      </c>
      <c r="H268" s="2" t="s">
        <v>310</v>
      </c>
      <c r="I268" s="3" t="s">
        <v>6191</v>
      </c>
    </row>
    <row r="269" spans="1:9" x14ac:dyDescent="0.3">
      <c r="A269" s="2" t="s">
        <v>1999</v>
      </c>
      <c r="B269" s="2" t="s">
        <v>2000</v>
      </c>
      <c r="C269" s="2" t="s">
        <v>2001</v>
      </c>
      <c r="D269" s="2" t="s">
        <v>2002</v>
      </c>
      <c r="E269" s="2" t="s">
        <v>2003</v>
      </c>
      <c r="F269" s="2" t="s">
        <v>351</v>
      </c>
      <c r="G269" s="2" t="s">
        <v>19</v>
      </c>
      <c r="H269" s="2">
        <v>89436</v>
      </c>
      <c r="I269" s="3" t="s">
        <v>6190</v>
      </c>
    </row>
    <row r="270" spans="1:9" x14ac:dyDescent="0.3">
      <c r="A270" s="2" t="s">
        <v>2005</v>
      </c>
      <c r="B270" s="2" t="s">
        <v>2006</v>
      </c>
      <c r="C270" s="2"/>
      <c r="D270" s="2" t="s">
        <v>2007</v>
      </c>
      <c r="E270" s="2" t="s">
        <v>2008</v>
      </c>
      <c r="F270" s="2" t="s">
        <v>242</v>
      </c>
      <c r="G270" s="2" t="s">
        <v>19</v>
      </c>
      <c r="H270" s="2">
        <v>77806</v>
      </c>
      <c r="I270" s="3" t="s">
        <v>6190</v>
      </c>
    </row>
    <row r="271" spans="1:9" x14ac:dyDescent="0.3">
      <c r="A271" s="2" t="s">
        <v>2010</v>
      </c>
      <c r="B271" s="2" t="s">
        <v>2011</v>
      </c>
      <c r="C271" s="2" t="s">
        <v>2012</v>
      </c>
      <c r="D271" s="2" t="s">
        <v>2013</v>
      </c>
      <c r="E271" s="2" t="s">
        <v>2014</v>
      </c>
      <c r="F271" s="2" t="s">
        <v>190</v>
      </c>
      <c r="G271" s="2" t="s">
        <v>19</v>
      </c>
      <c r="H271" s="2">
        <v>76210</v>
      </c>
      <c r="I271" s="3" t="s">
        <v>6191</v>
      </c>
    </row>
    <row r="272" spans="1:9" x14ac:dyDescent="0.3">
      <c r="A272" s="2" t="s">
        <v>2016</v>
      </c>
      <c r="B272" s="2" t="s">
        <v>2017</v>
      </c>
      <c r="C272" s="2"/>
      <c r="D272" s="2"/>
      <c r="E272" s="2" t="s">
        <v>2018</v>
      </c>
      <c r="F272" s="2" t="s">
        <v>441</v>
      </c>
      <c r="G272" s="2" t="s">
        <v>318</v>
      </c>
      <c r="H272" s="2" t="s">
        <v>442</v>
      </c>
      <c r="I272" s="3" t="s">
        <v>6190</v>
      </c>
    </row>
    <row r="273" spans="1:9" x14ac:dyDescent="0.3">
      <c r="A273" s="2" t="s">
        <v>2020</v>
      </c>
      <c r="B273" s="2" t="s">
        <v>2021</v>
      </c>
      <c r="C273" s="2" t="s">
        <v>2022</v>
      </c>
      <c r="D273" s="2" t="s">
        <v>2023</v>
      </c>
      <c r="E273" s="2" t="s">
        <v>2024</v>
      </c>
      <c r="F273" s="2" t="s">
        <v>335</v>
      </c>
      <c r="G273" s="2" t="s">
        <v>19</v>
      </c>
      <c r="H273" s="2">
        <v>27635</v>
      </c>
      <c r="I273" s="3" t="s">
        <v>6190</v>
      </c>
    </row>
    <row r="274" spans="1:9" x14ac:dyDescent="0.3">
      <c r="A274" s="2" t="s">
        <v>2026</v>
      </c>
      <c r="B274" s="2" t="s">
        <v>2027</v>
      </c>
      <c r="C274" s="2" t="s">
        <v>2028</v>
      </c>
      <c r="D274" s="2" t="s">
        <v>2029</v>
      </c>
      <c r="E274" s="2" t="s">
        <v>2030</v>
      </c>
      <c r="F274" s="2" t="s">
        <v>2031</v>
      </c>
      <c r="G274" s="2" t="s">
        <v>318</v>
      </c>
      <c r="H274" s="2" t="s">
        <v>454</v>
      </c>
      <c r="I274" s="3" t="s">
        <v>6190</v>
      </c>
    </row>
    <row r="275" spans="1:9" x14ac:dyDescent="0.3">
      <c r="A275" s="2" t="s">
        <v>2033</v>
      </c>
      <c r="B275" s="2" t="s">
        <v>2034</v>
      </c>
      <c r="C275" s="2" t="s">
        <v>2035</v>
      </c>
      <c r="D275" s="2" t="s">
        <v>2036</v>
      </c>
      <c r="E275" s="2" t="s">
        <v>2037</v>
      </c>
      <c r="F275" s="2" t="s">
        <v>57</v>
      </c>
      <c r="G275" s="2" t="s">
        <v>19</v>
      </c>
      <c r="H275" s="2">
        <v>10105</v>
      </c>
      <c r="I275" s="3" t="s">
        <v>6191</v>
      </c>
    </row>
    <row r="276" spans="1:9" x14ac:dyDescent="0.3">
      <c r="A276" s="2" t="s">
        <v>2039</v>
      </c>
      <c r="B276" s="2" t="s">
        <v>2040</v>
      </c>
      <c r="C276" s="2" t="s">
        <v>2041</v>
      </c>
      <c r="D276" s="2" t="s">
        <v>2042</v>
      </c>
      <c r="E276" s="2" t="s">
        <v>2043</v>
      </c>
      <c r="F276" s="2" t="s">
        <v>165</v>
      </c>
      <c r="G276" s="2" t="s">
        <v>19</v>
      </c>
      <c r="H276" s="2">
        <v>6905</v>
      </c>
      <c r="I276" s="3" t="s">
        <v>6191</v>
      </c>
    </row>
    <row r="277" spans="1:9" x14ac:dyDescent="0.3">
      <c r="A277" s="2" t="s">
        <v>2045</v>
      </c>
      <c r="B277" s="2" t="s">
        <v>2046</v>
      </c>
      <c r="C277" s="2" t="s">
        <v>2047</v>
      </c>
      <c r="D277" s="2" t="s">
        <v>2048</v>
      </c>
      <c r="E277" s="2" t="s">
        <v>2049</v>
      </c>
      <c r="F277" s="2" t="s">
        <v>260</v>
      </c>
      <c r="G277" s="2" t="s">
        <v>19</v>
      </c>
      <c r="H277" s="2">
        <v>43666</v>
      </c>
      <c r="I277" s="3" t="s">
        <v>6191</v>
      </c>
    </row>
    <row r="278" spans="1:9" x14ac:dyDescent="0.3">
      <c r="A278" s="2" t="s">
        <v>2051</v>
      </c>
      <c r="B278" s="2" t="s">
        <v>2052</v>
      </c>
      <c r="C278" s="2" t="s">
        <v>2053</v>
      </c>
      <c r="D278" s="2" t="s">
        <v>2054</v>
      </c>
      <c r="E278" s="2" t="s">
        <v>2055</v>
      </c>
      <c r="F278" s="2" t="s">
        <v>325</v>
      </c>
      <c r="G278" s="2" t="s">
        <v>318</v>
      </c>
      <c r="H278" s="2" t="s">
        <v>326</v>
      </c>
      <c r="I278" s="3" t="s">
        <v>6190</v>
      </c>
    </row>
    <row r="279" spans="1:9" x14ac:dyDescent="0.3">
      <c r="A279" s="2" t="s">
        <v>2057</v>
      </c>
      <c r="B279" s="2" t="s">
        <v>2058</v>
      </c>
      <c r="C279" s="2" t="s">
        <v>2059</v>
      </c>
      <c r="D279" s="2" t="s">
        <v>2060</v>
      </c>
      <c r="E279" s="2" t="s">
        <v>2061</v>
      </c>
      <c r="F279" s="2" t="s">
        <v>60</v>
      </c>
      <c r="G279" s="2" t="s">
        <v>19</v>
      </c>
      <c r="H279" s="2">
        <v>65211</v>
      </c>
      <c r="I279" s="3" t="s">
        <v>6191</v>
      </c>
    </row>
    <row r="280" spans="1:9" x14ac:dyDescent="0.3">
      <c r="A280" s="2" t="s">
        <v>2063</v>
      </c>
      <c r="B280" s="2" t="s">
        <v>2064</v>
      </c>
      <c r="C280" s="2" t="s">
        <v>2065</v>
      </c>
      <c r="D280" s="2" t="s">
        <v>2066</v>
      </c>
      <c r="E280" s="2" t="s">
        <v>2067</v>
      </c>
      <c r="F280" s="2" t="s">
        <v>66</v>
      </c>
      <c r="G280" s="2" t="s">
        <v>19</v>
      </c>
      <c r="H280" s="2">
        <v>46852</v>
      </c>
      <c r="I280" s="3" t="s">
        <v>6190</v>
      </c>
    </row>
    <row r="281" spans="1:9" x14ac:dyDescent="0.3">
      <c r="A281" s="2" t="s">
        <v>2069</v>
      </c>
      <c r="B281" s="2" t="s">
        <v>2070</v>
      </c>
      <c r="C281" s="2" t="s">
        <v>2071</v>
      </c>
      <c r="D281" s="2" t="s">
        <v>2072</v>
      </c>
      <c r="E281" s="2" t="s">
        <v>2073</v>
      </c>
      <c r="F281" s="2" t="s">
        <v>104</v>
      </c>
      <c r="G281" s="2" t="s">
        <v>19</v>
      </c>
      <c r="H281" s="2">
        <v>63143</v>
      </c>
      <c r="I281" s="3" t="s">
        <v>6190</v>
      </c>
    </row>
    <row r="282" spans="1:9" x14ac:dyDescent="0.3">
      <c r="A282" s="2" t="s">
        <v>2075</v>
      </c>
      <c r="B282" s="2" t="s">
        <v>2076</v>
      </c>
      <c r="C282" s="2"/>
      <c r="D282" s="2" t="s">
        <v>2077</v>
      </c>
      <c r="E282" s="2" t="s">
        <v>2078</v>
      </c>
      <c r="F282" s="2" t="s">
        <v>189</v>
      </c>
      <c r="G282" s="2" t="s">
        <v>19</v>
      </c>
      <c r="H282" s="2">
        <v>97211</v>
      </c>
      <c r="I282" s="3" t="s">
        <v>6190</v>
      </c>
    </row>
    <row r="283" spans="1:9" x14ac:dyDescent="0.3">
      <c r="A283" s="2" t="s">
        <v>2080</v>
      </c>
      <c r="B283" s="2" t="s">
        <v>2081</v>
      </c>
      <c r="C283" s="2" t="s">
        <v>2082</v>
      </c>
      <c r="D283" s="2" t="s">
        <v>2083</v>
      </c>
      <c r="E283" s="2" t="s">
        <v>2084</v>
      </c>
      <c r="F283" s="2" t="s">
        <v>112</v>
      </c>
      <c r="G283" s="2" t="s">
        <v>19</v>
      </c>
      <c r="H283" s="2">
        <v>80305</v>
      </c>
      <c r="I283" s="3" t="s">
        <v>6190</v>
      </c>
    </row>
    <row r="284" spans="1:9" x14ac:dyDescent="0.3">
      <c r="A284" s="2" t="s">
        <v>2086</v>
      </c>
      <c r="B284" s="2" t="s">
        <v>2087</v>
      </c>
      <c r="C284" s="2" t="s">
        <v>2088</v>
      </c>
      <c r="D284" s="2" t="s">
        <v>2089</v>
      </c>
      <c r="E284" s="2" t="s">
        <v>2090</v>
      </c>
      <c r="F284" s="2" t="s">
        <v>220</v>
      </c>
      <c r="G284" s="2" t="s">
        <v>28</v>
      </c>
      <c r="H284" s="2" t="s">
        <v>336</v>
      </c>
      <c r="I284" s="3" t="s">
        <v>6191</v>
      </c>
    </row>
    <row r="285" spans="1:9" x14ac:dyDescent="0.3">
      <c r="A285" s="2" t="s">
        <v>2092</v>
      </c>
      <c r="B285" s="2" t="s">
        <v>2093</v>
      </c>
      <c r="C285" s="2" t="s">
        <v>2094</v>
      </c>
      <c r="D285" s="2" t="s">
        <v>2095</v>
      </c>
      <c r="E285" s="2" t="s">
        <v>2096</v>
      </c>
      <c r="F285" s="2" t="s">
        <v>176</v>
      </c>
      <c r="G285" s="2" t="s">
        <v>28</v>
      </c>
      <c r="H285" s="2" t="s">
        <v>177</v>
      </c>
      <c r="I285" s="3" t="s">
        <v>6190</v>
      </c>
    </row>
    <row r="286" spans="1:9" x14ac:dyDescent="0.3">
      <c r="A286" s="2" t="s">
        <v>2098</v>
      </c>
      <c r="B286" s="2" t="s">
        <v>2099</v>
      </c>
      <c r="C286" s="2"/>
      <c r="D286" s="2" t="s">
        <v>2100</v>
      </c>
      <c r="E286" s="2" t="s">
        <v>2101</v>
      </c>
      <c r="F286" s="2" t="s">
        <v>44</v>
      </c>
      <c r="G286" s="2" t="s">
        <v>19</v>
      </c>
      <c r="H286" s="2">
        <v>40298</v>
      </c>
      <c r="I286" s="3" t="s">
        <v>6191</v>
      </c>
    </row>
    <row r="287" spans="1:9" x14ac:dyDescent="0.3">
      <c r="A287" s="2" t="s">
        <v>2103</v>
      </c>
      <c r="B287" s="2" t="s">
        <v>2104</v>
      </c>
      <c r="C287" s="2"/>
      <c r="D287" s="2" t="s">
        <v>2105</v>
      </c>
      <c r="E287" s="2" t="s">
        <v>2106</v>
      </c>
      <c r="F287" s="2" t="s">
        <v>120</v>
      </c>
      <c r="G287" s="2" t="s">
        <v>19</v>
      </c>
      <c r="H287" s="2">
        <v>14276</v>
      </c>
      <c r="I287" s="3" t="s">
        <v>6191</v>
      </c>
    </row>
    <row r="288" spans="1:9" x14ac:dyDescent="0.3">
      <c r="A288" s="2" t="s">
        <v>2108</v>
      </c>
      <c r="B288" s="2" t="s">
        <v>2109</v>
      </c>
      <c r="C288" s="2" t="s">
        <v>2110</v>
      </c>
      <c r="D288" s="2"/>
      <c r="E288" s="2" t="s">
        <v>2111</v>
      </c>
      <c r="F288" s="2" t="s">
        <v>303</v>
      </c>
      <c r="G288" s="2" t="s">
        <v>19</v>
      </c>
      <c r="H288" s="2">
        <v>44710</v>
      </c>
      <c r="I288" s="3" t="s">
        <v>6190</v>
      </c>
    </row>
    <row r="289" spans="1:9" x14ac:dyDescent="0.3">
      <c r="A289" s="2" t="s">
        <v>2113</v>
      </c>
      <c r="B289" s="2" t="s">
        <v>2114</v>
      </c>
      <c r="C289" s="2" t="s">
        <v>2115</v>
      </c>
      <c r="D289" s="2" t="s">
        <v>2116</v>
      </c>
      <c r="E289" s="2" t="s">
        <v>2117</v>
      </c>
      <c r="F289" s="2" t="s">
        <v>241</v>
      </c>
      <c r="G289" s="2" t="s">
        <v>19</v>
      </c>
      <c r="H289" s="2">
        <v>2114</v>
      </c>
      <c r="I289" s="3" t="s">
        <v>6191</v>
      </c>
    </row>
    <row r="290" spans="1:9" x14ac:dyDescent="0.3">
      <c r="A290" s="2" t="s">
        <v>2119</v>
      </c>
      <c r="B290" s="2" t="s">
        <v>2120</v>
      </c>
      <c r="C290" s="2"/>
      <c r="D290" s="2" t="s">
        <v>2121</v>
      </c>
      <c r="E290" s="2" t="s">
        <v>2122</v>
      </c>
      <c r="F290" s="2" t="s">
        <v>403</v>
      </c>
      <c r="G290" s="2" t="s">
        <v>318</v>
      </c>
      <c r="H290" s="2" t="s">
        <v>404</v>
      </c>
      <c r="I290" s="3" t="s">
        <v>6190</v>
      </c>
    </row>
    <row r="291" spans="1:9" x14ac:dyDescent="0.3">
      <c r="A291" s="2" t="s">
        <v>2124</v>
      </c>
      <c r="B291" s="2" t="s">
        <v>2125</v>
      </c>
      <c r="C291" s="2"/>
      <c r="D291" s="2"/>
      <c r="E291" s="2" t="s">
        <v>2126</v>
      </c>
      <c r="F291" s="2" t="s">
        <v>222</v>
      </c>
      <c r="G291" s="2" t="s">
        <v>19</v>
      </c>
      <c r="H291" s="2">
        <v>24515</v>
      </c>
      <c r="I291" s="3" t="s">
        <v>6190</v>
      </c>
    </row>
    <row r="292" spans="1:9" x14ac:dyDescent="0.3">
      <c r="A292" s="2" t="s">
        <v>2128</v>
      </c>
      <c r="B292" s="2" t="s">
        <v>2129</v>
      </c>
      <c r="C292" s="2" t="s">
        <v>2130</v>
      </c>
      <c r="D292" s="2" t="s">
        <v>2131</v>
      </c>
      <c r="E292" s="2" t="s">
        <v>2132</v>
      </c>
      <c r="F292" s="2" t="s">
        <v>27</v>
      </c>
      <c r="G292" s="2" t="s">
        <v>19</v>
      </c>
      <c r="H292" s="2">
        <v>90071</v>
      </c>
      <c r="I292" s="3" t="s">
        <v>6191</v>
      </c>
    </row>
    <row r="293" spans="1:9" x14ac:dyDescent="0.3">
      <c r="A293" s="2" t="s">
        <v>2134</v>
      </c>
      <c r="B293" s="2" t="s">
        <v>2135</v>
      </c>
      <c r="C293" s="2"/>
      <c r="D293" s="2"/>
      <c r="E293" s="2" t="s">
        <v>2136</v>
      </c>
      <c r="F293" s="2" t="s">
        <v>447</v>
      </c>
      <c r="G293" s="2" t="s">
        <v>318</v>
      </c>
      <c r="H293" s="2" t="s">
        <v>410</v>
      </c>
      <c r="I293" s="3" t="s">
        <v>6191</v>
      </c>
    </row>
    <row r="294" spans="1:9" x14ac:dyDescent="0.3">
      <c r="A294" s="2" t="s">
        <v>2138</v>
      </c>
      <c r="B294" s="2" t="s">
        <v>2139</v>
      </c>
      <c r="C294" s="2" t="s">
        <v>2140</v>
      </c>
      <c r="D294" s="2"/>
      <c r="E294" s="2" t="s">
        <v>2141</v>
      </c>
      <c r="F294" s="2" t="s">
        <v>144</v>
      </c>
      <c r="G294" s="2" t="s">
        <v>19</v>
      </c>
      <c r="H294" s="2">
        <v>35236</v>
      </c>
      <c r="I294" s="3" t="s">
        <v>6191</v>
      </c>
    </row>
    <row r="295" spans="1:9" x14ac:dyDescent="0.3">
      <c r="A295" s="2" t="s">
        <v>2143</v>
      </c>
      <c r="B295" s="2" t="s">
        <v>2144</v>
      </c>
      <c r="C295" s="2" t="s">
        <v>2145</v>
      </c>
      <c r="D295" s="2" t="s">
        <v>2146</v>
      </c>
      <c r="E295" s="2" t="s">
        <v>2147</v>
      </c>
      <c r="F295" s="2" t="s">
        <v>164</v>
      </c>
      <c r="G295" s="2" t="s">
        <v>19</v>
      </c>
      <c r="H295" s="2">
        <v>22309</v>
      </c>
      <c r="I295" s="3" t="s">
        <v>6191</v>
      </c>
    </row>
    <row r="296" spans="1:9" x14ac:dyDescent="0.3">
      <c r="A296" s="2" t="s">
        <v>2149</v>
      </c>
      <c r="B296" s="2" t="s">
        <v>2150</v>
      </c>
      <c r="C296" s="2"/>
      <c r="D296" s="2" t="s">
        <v>2151</v>
      </c>
      <c r="E296" s="2" t="s">
        <v>2152</v>
      </c>
      <c r="F296" s="2" t="s">
        <v>170</v>
      </c>
      <c r="G296" s="2" t="s">
        <v>19</v>
      </c>
      <c r="H296" s="2">
        <v>6816</v>
      </c>
      <c r="I296" s="3" t="s">
        <v>6191</v>
      </c>
    </row>
    <row r="297" spans="1:9" x14ac:dyDescent="0.3">
      <c r="A297" s="2" t="s">
        <v>2154</v>
      </c>
      <c r="B297" s="2" t="s">
        <v>2155</v>
      </c>
      <c r="C297" s="2"/>
      <c r="D297" s="2"/>
      <c r="E297" s="2" t="s">
        <v>2156</v>
      </c>
      <c r="F297" s="2" t="s">
        <v>198</v>
      </c>
      <c r="G297" s="2" t="s">
        <v>19</v>
      </c>
      <c r="H297" s="2">
        <v>12205</v>
      </c>
      <c r="I297" s="3" t="s">
        <v>6191</v>
      </c>
    </row>
    <row r="298" spans="1:9" x14ac:dyDescent="0.3">
      <c r="A298" s="2" t="s">
        <v>2158</v>
      </c>
      <c r="B298" s="2" t="s">
        <v>2159</v>
      </c>
      <c r="C298" s="2" t="s">
        <v>2160</v>
      </c>
      <c r="D298" s="2" t="s">
        <v>2161</v>
      </c>
      <c r="E298" s="2" t="s">
        <v>2162</v>
      </c>
      <c r="F298" s="2" t="s">
        <v>267</v>
      </c>
      <c r="G298" s="2" t="s">
        <v>19</v>
      </c>
      <c r="H298" s="2">
        <v>34108</v>
      </c>
      <c r="I298" s="3" t="s">
        <v>6190</v>
      </c>
    </row>
    <row r="299" spans="1:9" x14ac:dyDescent="0.3">
      <c r="A299" s="2" t="s">
        <v>2164</v>
      </c>
      <c r="B299" s="2" t="s">
        <v>2165</v>
      </c>
      <c r="C299" s="2" t="s">
        <v>2166</v>
      </c>
      <c r="D299" s="2" t="s">
        <v>2167</v>
      </c>
      <c r="E299" s="2" t="s">
        <v>2168</v>
      </c>
      <c r="F299" s="2" t="s">
        <v>195</v>
      </c>
      <c r="G299" s="2" t="s">
        <v>19</v>
      </c>
      <c r="H299" s="2">
        <v>33141</v>
      </c>
      <c r="I299" s="3" t="s">
        <v>6190</v>
      </c>
    </row>
    <row r="300" spans="1:9" x14ac:dyDescent="0.3">
      <c r="A300" s="2" t="s">
        <v>2170</v>
      </c>
      <c r="B300" s="2" t="s">
        <v>2171</v>
      </c>
      <c r="C300" s="2" t="s">
        <v>2172</v>
      </c>
      <c r="D300" s="2" t="s">
        <v>2173</v>
      </c>
      <c r="E300" s="2" t="s">
        <v>2174</v>
      </c>
      <c r="F300" s="2" t="s">
        <v>84</v>
      </c>
      <c r="G300" s="2" t="s">
        <v>19</v>
      </c>
      <c r="H300" s="2">
        <v>30358</v>
      </c>
      <c r="I300" s="3" t="s">
        <v>6190</v>
      </c>
    </row>
    <row r="301" spans="1:9" x14ac:dyDescent="0.3">
      <c r="A301" s="2" t="s">
        <v>2176</v>
      </c>
      <c r="B301" s="2" t="s">
        <v>2177</v>
      </c>
      <c r="C301" s="2" t="s">
        <v>2178</v>
      </c>
      <c r="D301" s="2" t="s">
        <v>2179</v>
      </c>
      <c r="E301" s="2" t="s">
        <v>2180</v>
      </c>
      <c r="F301" s="2" t="s">
        <v>228</v>
      </c>
      <c r="G301" s="2" t="s">
        <v>19</v>
      </c>
      <c r="H301" s="2">
        <v>78405</v>
      </c>
      <c r="I301" s="3" t="s">
        <v>6190</v>
      </c>
    </row>
    <row r="302" spans="1:9" x14ac:dyDescent="0.3">
      <c r="A302" s="2" t="s">
        <v>2182</v>
      </c>
      <c r="B302" s="2" t="s">
        <v>2183</v>
      </c>
      <c r="C302" s="2" t="s">
        <v>2184</v>
      </c>
      <c r="D302" s="2" t="s">
        <v>2185</v>
      </c>
      <c r="E302" s="2" t="s">
        <v>2186</v>
      </c>
      <c r="F302" s="2" t="s">
        <v>73</v>
      </c>
      <c r="G302" s="2" t="s">
        <v>19</v>
      </c>
      <c r="H302" s="2">
        <v>96835</v>
      </c>
      <c r="I302" s="3" t="s">
        <v>6190</v>
      </c>
    </row>
    <row r="303" spans="1:9" x14ac:dyDescent="0.3">
      <c r="A303" s="2" t="s">
        <v>2188</v>
      </c>
      <c r="B303" s="2" t="s">
        <v>2189</v>
      </c>
      <c r="C303" s="2" t="s">
        <v>2190</v>
      </c>
      <c r="D303" s="2" t="s">
        <v>2191</v>
      </c>
      <c r="E303" s="2" t="s">
        <v>2192</v>
      </c>
      <c r="F303" s="2" t="s">
        <v>123</v>
      </c>
      <c r="G303" s="2" t="s">
        <v>19</v>
      </c>
      <c r="H303" s="2">
        <v>78737</v>
      </c>
      <c r="I303" s="3" t="s">
        <v>6190</v>
      </c>
    </row>
    <row r="304" spans="1:9" x14ac:dyDescent="0.3">
      <c r="A304" s="2" t="s">
        <v>2194</v>
      </c>
      <c r="B304" s="2" t="s">
        <v>2195</v>
      </c>
      <c r="C304" s="2" t="s">
        <v>2196</v>
      </c>
      <c r="D304" s="2" t="s">
        <v>2197</v>
      </c>
      <c r="E304" s="2" t="s">
        <v>2198</v>
      </c>
      <c r="F304" s="2" t="s">
        <v>20</v>
      </c>
      <c r="G304" s="2" t="s">
        <v>19</v>
      </c>
      <c r="H304" s="2">
        <v>21290</v>
      </c>
      <c r="I304" s="3" t="s">
        <v>6191</v>
      </c>
    </row>
    <row r="305" spans="1:9" x14ac:dyDescent="0.3">
      <c r="A305" s="2" t="s">
        <v>2200</v>
      </c>
      <c r="B305" s="2" t="s">
        <v>2201</v>
      </c>
      <c r="C305" s="2" t="s">
        <v>2202</v>
      </c>
      <c r="D305" s="2"/>
      <c r="E305" s="2" t="s">
        <v>2203</v>
      </c>
      <c r="F305" s="2" t="s">
        <v>43</v>
      </c>
      <c r="G305" s="2" t="s">
        <v>19</v>
      </c>
      <c r="H305" s="2">
        <v>40596</v>
      </c>
      <c r="I305" s="3" t="s">
        <v>6190</v>
      </c>
    </row>
    <row r="306" spans="1:9" x14ac:dyDescent="0.3">
      <c r="A306" s="2" t="s">
        <v>2205</v>
      </c>
      <c r="B306" s="2" t="s">
        <v>2206</v>
      </c>
      <c r="C306" s="2" t="s">
        <v>2207</v>
      </c>
      <c r="D306" s="2"/>
      <c r="E306" s="2" t="s">
        <v>2208</v>
      </c>
      <c r="F306" s="2" t="s">
        <v>316</v>
      </c>
      <c r="G306" s="2" t="s">
        <v>19</v>
      </c>
      <c r="H306" s="2">
        <v>60435</v>
      </c>
      <c r="I306" s="3" t="s">
        <v>6190</v>
      </c>
    </row>
    <row r="307" spans="1:9" x14ac:dyDescent="0.3">
      <c r="A307" s="2" t="s">
        <v>2210</v>
      </c>
      <c r="B307" s="2" t="s">
        <v>2211</v>
      </c>
      <c r="C307" s="2" t="s">
        <v>2212</v>
      </c>
      <c r="D307" s="2" t="s">
        <v>2213</v>
      </c>
      <c r="E307" s="2" t="s">
        <v>2214</v>
      </c>
      <c r="F307" s="2" t="s">
        <v>273</v>
      </c>
      <c r="G307" s="2" t="s">
        <v>28</v>
      </c>
      <c r="H307" s="2" t="s">
        <v>274</v>
      </c>
      <c r="I307" s="3" t="s">
        <v>6191</v>
      </c>
    </row>
    <row r="308" spans="1:9" x14ac:dyDescent="0.3">
      <c r="A308" s="2" t="s">
        <v>2216</v>
      </c>
      <c r="B308" s="2" t="s">
        <v>2217</v>
      </c>
      <c r="C308" s="2" t="s">
        <v>2218</v>
      </c>
      <c r="D308" s="2" t="s">
        <v>2219</v>
      </c>
      <c r="E308" s="2" t="s">
        <v>2220</v>
      </c>
      <c r="F308" s="2" t="s">
        <v>236</v>
      </c>
      <c r="G308" s="2" t="s">
        <v>19</v>
      </c>
      <c r="H308" s="2">
        <v>68505</v>
      </c>
      <c r="I308" s="3" t="s">
        <v>6191</v>
      </c>
    </row>
    <row r="309" spans="1:9" x14ac:dyDescent="0.3">
      <c r="A309" s="2" t="s">
        <v>2222</v>
      </c>
      <c r="B309" s="2" t="s">
        <v>2223</v>
      </c>
      <c r="C309" s="2" t="s">
        <v>2224</v>
      </c>
      <c r="D309" s="2" t="s">
        <v>2225</v>
      </c>
      <c r="E309" s="2" t="s">
        <v>2226</v>
      </c>
      <c r="F309" s="2" t="s">
        <v>51</v>
      </c>
      <c r="G309" s="2" t="s">
        <v>19</v>
      </c>
      <c r="H309" s="2">
        <v>45254</v>
      </c>
      <c r="I309" s="3" t="s">
        <v>6190</v>
      </c>
    </row>
    <row r="310" spans="1:9" x14ac:dyDescent="0.3">
      <c r="A310" s="2" t="s">
        <v>2228</v>
      </c>
      <c r="B310" s="2" t="s">
        <v>2229</v>
      </c>
      <c r="C310" s="2" t="s">
        <v>2230</v>
      </c>
      <c r="D310" s="2"/>
      <c r="E310" s="2" t="s">
        <v>2231</v>
      </c>
      <c r="F310" s="2" t="s">
        <v>176</v>
      </c>
      <c r="G310" s="2" t="s">
        <v>28</v>
      </c>
      <c r="H310" s="2" t="s">
        <v>177</v>
      </c>
      <c r="I310" s="3" t="s">
        <v>6191</v>
      </c>
    </row>
    <row r="311" spans="1:9" x14ac:dyDescent="0.3">
      <c r="A311" s="2" t="s">
        <v>2233</v>
      </c>
      <c r="B311" s="2" t="s">
        <v>2234</v>
      </c>
      <c r="C311" s="2" t="s">
        <v>2235</v>
      </c>
      <c r="D311" s="2" t="s">
        <v>2236</v>
      </c>
      <c r="E311" s="2" t="s">
        <v>2237</v>
      </c>
      <c r="F311" s="2" t="s">
        <v>379</v>
      </c>
      <c r="G311" s="2" t="s">
        <v>19</v>
      </c>
      <c r="H311" s="2">
        <v>6127</v>
      </c>
      <c r="I311" s="3" t="s">
        <v>6190</v>
      </c>
    </row>
    <row r="312" spans="1:9" x14ac:dyDescent="0.3">
      <c r="A312" s="2" t="s">
        <v>2239</v>
      </c>
      <c r="B312" s="2" t="s">
        <v>2240</v>
      </c>
      <c r="C312" s="2" t="s">
        <v>2241</v>
      </c>
      <c r="D312" s="2" t="s">
        <v>2242</v>
      </c>
      <c r="E312" s="2" t="s">
        <v>2243</v>
      </c>
      <c r="F312" s="2" t="s">
        <v>327</v>
      </c>
      <c r="G312" s="2" t="s">
        <v>318</v>
      </c>
      <c r="H312" s="2" t="s">
        <v>321</v>
      </c>
      <c r="I312" s="3" t="s">
        <v>6191</v>
      </c>
    </row>
    <row r="313" spans="1:9" x14ac:dyDescent="0.3">
      <c r="A313" s="2" t="s">
        <v>2245</v>
      </c>
      <c r="B313" s="2" t="s">
        <v>2246</v>
      </c>
      <c r="C313" s="2" t="s">
        <v>2247</v>
      </c>
      <c r="D313" s="2" t="s">
        <v>2248</v>
      </c>
      <c r="E313" s="2" t="s">
        <v>2249</v>
      </c>
      <c r="F313" s="2" t="s">
        <v>35</v>
      </c>
      <c r="G313" s="2" t="s">
        <v>19</v>
      </c>
      <c r="H313" s="2">
        <v>28299</v>
      </c>
      <c r="I313" s="3" t="s">
        <v>6190</v>
      </c>
    </row>
    <row r="314" spans="1:9" x14ac:dyDescent="0.3">
      <c r="A314" s="2" t="s">
        <v>2251</v>
      </c>
      <c r="B314" s="2" t="s">
        <v>2252</v>
      </c>
      <c r="C314" s="2" t="s">
        <v>2253</v>
      </c>
      <c r="D314" s="2" t="s">
        <v>2254</v>
      </c>
      <c r="E314" s="2" t="s">
        <v>2255</v>
      </c>
      <c r="F314" s="2" t="s">
        <v>164</v>
      </c>
      <c r="G314" s="2" t="s">
        <v>19</v>
      </c>
      <c r="H314" s="2">
        <v>71307</v>
      </c>
      <c r="I314" s="3" t="s">
        <v>6190</v>
      </c>
    </row>
    <row r="315" spans="1:9" x14ac:dyDescent="0.3">
      <c r="A315" s="2" t="s">
        <v>2257</v>
      </c>
      <c r="B315" s="2" t="s">
        <v>2258</v>
      </c>
      <c r="C315" s="2" t="s">
        <v>2259</v>
      </c>
      <c r="D315" s="2" t="s">
        <v>2260</v>
      </c>
      <c r="E315" s="2" t="s">
        <v>2261</v>
      </c>
      <c r="F315" s="2" t="s">
        <v>365</v>
      </c>
      <c r="G315" s="2" t="s">
        <v>28</v>
      </c>
      <c r="H315" s="2" t="s">
        <v>366</v>
      </c>
      <c r="I315" s="3" t="s">
        <v>6190</v>
      </c>
    </row>
    <row r="316" spans="1:9" x14ac:dyDescent="0.3">
      <c r="A316" s="2" t="s">
        <v>2263</v>
      </c>
      <c r="B316" s="2" t="s">
        <v>2264</v>
      </c>
      <c r="C316" s="2"/>
      <c r="D316" s="2" t="s">
        <v>2265</v>
      </c>
      <c r="E316" s="2" t="s">
        <v>2266</v>
      </c>
      <c r="F316" s="2" t="s">
        <v>107</v>
      </c>
      <c r="G316" s="2" t="s">
        <v>19</v>
      </c>
      <c r="H316" s="2">
        <v>89115</v>
      </c>
      <c r="I316" s="3" t="s">
        <v>6191</v>
      </c>
    </row>
    <row r="317" spans="1:9" x14ac:dyDescent="0.3">
      <c r="A317" s="2" t="s">
        <v>2268</v>
      </c>
      <c r="B317" s="2" t="s">
        <v>2269</v>
      </c>
      <c r="C317" s="2" t="s">
        <v>2270</v>
      </c>
      <c r="D317" s="2" t="s">
        <v>2271</v>
      </c>
      <c r="E317" s="2" t="s">
        <v>2272</v>
      </c>
      <c r="F317" s="2" t="s">
        <v>169</v>
      </c>
      <c r="G317" s="2" t="s">
        <v>19</v>
      </c>
      <c r="H317" s="2">
        <v>50369</v>
      </c>
      <c r="I317" s="3" t="s">
        <v>6190</v>
      </c>
    </row>
    <row r="318" spans="1:9" x14ac:dyDescent="0.3">
      <c r="A318" s="2" t="s">
        <v>2274</v>
      </c>
      <c r="B318" s="2" t="s">
        <v>2275</v>
      </c>
      <c r="C318" s="2" t="s">
        <v>2276</v>
      </c>
      <c r="D318" s="2" t="s">
        <v>2277</v>
      </c>
      <c r="E318" s="2" t="s">
        <v>2278</v>
      </c>
      <c r="F318" s="2" t="s">
        <v>1282</v>
      </c>
      <c r="G318" s="2" t="s">
        <v>318</v>
      </c>
      <c r="H318" s="2" t="s">
        <v>444</v>
      </c>
      <c r="I318" s="3" t="s">
        <v>6191</v>
      </c>
    </row>
    <row r="319" spans="1:9" x14ac:dyDescent="0.3">
      <c r="A319" s="2" t="s">
        <v>2280</v>
      </c>
      <c r="B319" s="2" t="s">
        <v>2281</v>
      </c>
      <c r="C319" s="2" t="s">
        <v>2282</v>
      </c>
      <c r="D319" s="2" t="s">
        <v>2283</v>
      </c>
      <c r="E319" s="2" t="s">
        <v>2284</v>
      </c>
      <c r="F319" s="2" t="s">
        <v>75</v>
      </c>
      <c r="G319" s="2" t="s">
        <v>19</v>
      </c>
      <c r="H319" s="2">
        <v>44315</v>
      </c>
      <c r="I319" s="3" t="s">
        <v>6191</v>
      </c>
    </row>
    <row r="320" spans="1:9" x14ac:dyDescent="0.3">
      <c r="A320" s="2" t="s">
        <v>2286</v>
      </c>
      <c r="B320" s="2" t="s">
        <v>2287</v>
      </c>
      <c r="C320" s="2" t="s">
        <v>2288</v>
      </c>
      <c r="D320" s="2" t="s">
        <v>2289</v>
      </c>
      <c r="E320" s="2" t="s">
        <v>2290</v>
      </c>
      <c r="F320" s="2" t="s">
        <v>29</v>
      </c>
      <c r="G320" s="2" t="s">
        <v>19</v>
      </c>
      <c r="H320" s="2">
        <v>33405</v>
      </c>
      <c r="I320" s="3" t="s">
        <v>6190</v>
      </c>
    </row>
    <row r="321" spans="1:9" x14ac:dyDescent="0.3">
      <c r="A321" s="2" t="s">
        <v>2292</v>
      </c>
      <c r="B321" s="2" t="s">
        <v>2293</v>
      </c>
      <c r="C321" s="2" t="s">
        <v>2294</v>
      </c>
      <c r="D321" s="2"/>
      <c r="E321" s="2" t="s">
        <v>2295</v>
      </c>
      <c r="F321" s="2" t="s">
        <v>30</v>
      </c>
      <c r="G321" s="2" t="s">
        <v>19</v>
      </c>
      <c r="H321" s="2">
        <v>93715</v>
      </c>
      <c r="I321" s="3" t="s">
        <v>6190</v>
      </c>
    </row>
    <row r="322" spans="1:9" x14ac:dyDescent="0.3">
      <c r="A322" s="2" t="s">
        <v>2296</v>
      </c>
      <c r="B322" s="2" t="s">
        <v>2297</v>
      </c>
      <c r="C322" s="2" t="s">
        <v>2298</v>
      </c>
      <c r="D322" s="2" t="s">
        <v>2299</v>
      </c>
      <c r="E322" s="2" t="s">
        <v>2300</v>
      </c>
      <c r="F322" s="2" t="s">
        <v>213</v>
      </c>
      <c r="G322" s="2" t="s">
        <v>19</v>
      </c>
      <c r="H322" s="2">
        <v>52245</v>
      </c>
      <c r="I322" s="3" t="s">
        <v>6190</v>
      </c>
    </row>
    <row r="323" spans="1:9" x14ac:dyDescent="0.3">
      <c r="A323" s="2" t="s">
        <v>2302</v>
      </c>
      <c r="B323" s="2" t="s">
        <v>2303</v>
      </c>
      <c r="C323" s="2" t="s">
        <v>2304</v>
      </c>
      <c r="D323" s="2" t="s">
        <v>2305</v>
      </c>
      <c r="E323" s="2" t="s">
        <v>2306</v>
      </c>
      <c r="F323" s="2" t="s">
        <v>390</v>
      </c>
      <c r="G323" s="2" t="s">
        <v>318</v>
      </c>
      <c r="H323" s="2" t="s">
        <v>348</v>
      </c>
      <c r="I323" s="3" t="s">
        <v>6190</v>
      </c>
    </row>
    <row r="324" spans="1:9" x14ac:dyDescent="0.3">
      <c r="A324" s="2" t="s">
        <v>2308</v>
      </c>
      <c r="B324" s="2" t="s">
        <v>2309</v>
      </c>
      <c r="C324" s="2" t="s">
        <v>2310</v>
      </c>
      <c r="D324" s="2" t="s">
        <v>2311</v>
      </c>
      <c r="E324" s="2" t="s">
        <v>2312</v>
      </c>
      <c r="F324" s="2" t="s">
        <v>455</v>
      </c>
      <c r="G324" s="2" t="s">
        <v>318</v>
      </c>
      <c r="H324" s="2" t="s">
        <v>348</v>
      </c>
      <c r="I324" s="3" t="s">
        <v>6191</v>
      </c>
    </row>
    <row r="325" spans="1:9" x14ac:dyDescent="0.3">
      <c r="A325" s="2" t="s">
        <v>2314</v>
      </c>
      <c r="B325" s="2" t="s">
        <v>2315</v>
      </c>
      <c r="C325" s="2" t="s">
        <v>2316</v>
      </c>
      <c r="D325" s="2" t="s">
        <v>2317</v>
      </c>
      <c r="E325" s="2" t="s">
        <v>2318</v>
      </c>
      <c r="F325" s="2" t="s">
        <v>49</v>
      </c>
      <c r="G325" s="2" t="s">
        <v>19</v>
      </c>
      <c r="H325" s="2">
        <v>37924</v>
      </c>
      <c r="I325" s="3" t="s">
        <v>6190</v>
      </c>
    </row>
    <row r="326" spans="1:9" x14ac:dyDescent="0.3">
      <c r="A326" s="2" t="s">
        <v>2320</v>
      </c>
      <c r="B326" s="2" t="s">
        <v>2321</v>
      </c>
      <c r="C326" s="2"/>
      <c r="D326" s="2" t="s">
        <v>2322</v>
      </c>
      <c r="E326" s="2" t="s">
        <v>2323</v>
      </c>
      <c r="F326" s="2" t="s">
        <v>67</v>
      </c>
      <c r="G326" s="2" t="s">
        <v>19</v>
      </c>
      <c r="H326" s="2">
        <v>66276</v>
      </c>
      <c r="I326" s="3" t="s">
        <v>6191</v>
      </c>
    </row>
    <row r="327" spans="1:9" x14ac:dyDescent="0.3">
      <c r="A327" s="2" t="s">
        <v>2325</v>
      </c>
      <c r="B327" s="2" t="s">
        <v>2326</v>
      </c>
      <c r="C327" s="2" t="s">
        <v>2327</v>
      </c>
      <c r="D327" s="2" t="s">
        <v>2328</v>
      </c>
      <c r="E327" s="2" t="s">
        <v>2329</v>
      </c>
      <c r="F327" s="2" t="s">
        <v>150</v>
      </c>
      <c r="G327" s="2" t="s">
        <v>19</v>
      </c>
      <c r="H327" s="2">
        <v>94132</v>
      </c>
      <c r="I327" s="3" t="s">
        <v>6190</v>
      </c>
    </row>
    <row r="328" spans="1:9" x14ac:dyDescent="0.3">
      <c r="A328" s="2" t="s">
        <v>2331</v>
      </c>
      <c r="B328" s="2" t="s">
        <v>2332</v>
      </c>
      <c r="C328" s="2"/>
      <c r="D328" s="2" t="s">
        <v>2333</v>
      </c>
      <c r="E328" s="2" t="s">
        <v>2334</v>
      </c>
      <c r="F328" s="2" t="s">
        <v>144</v>
      </c>
      <c r="G328" s="2" t="s">
        <v>19</v>
      </c>
      <c r="H328" s="2">
        <v>35244</v>
      </c>
      <c r="I328" s="3" t="s">
        <v>6191</v>
      </c>
    </row>
    <row r="329" spans="1:9" x14ac:dyDescent="0.3">
      <c r="A329" s="2" t="s">
        <v>2336</v>
      </c>
      <c r="B329" s="2" t="s">
        <v>2337</v>
      </c>
      <c r="C329" s="2" t="s">
        <v>2338</v>
      </c>
      <c r="D329" s="2" t="s">
        <v>2339</v>
      </c>
      <c r="E329" s="2" t="s">
        <v>2340</v>
      </c>
      <c r="F329" s="2" t="s">
        <v>139</v>
      </c>
      <c r="G329" s="2" t="s">
        <v>19</v>
      </c>
      <c r="H329" s="2">
        <v>11215</v>
      </c>
      <c r="I329" s="3" t="s">
        <v>6190</v>
      </c>
    </row>
    <row r="330" spans="1:9" x14ac:dyDescent="0.3">
      <c r="A330" s="2" t="s">
        <v>2342</v>
      </c>
      <c r="B330" s="2" t="s">
        <v>2343</v>
      </c>
      <c r="C330" s="2"/>
      <c r="D330" s="2" t="s">
        <v>2344</v>
      </c>
      <c r="E330" s="2" t="s">
        <v>2345</v>
      </c>
      <c r="F330" s="2" t="s">
        <v>50</v>
      </c>
      <c r="G330" s="2" t="s">
        <v>19</v>
      </c>
      <c r="H330" s="2">
        <v>79934</v>
      </c>
      <c r="I330" s="3" t="s">
        <v>6190</v>
      </c>
    </row>
    <row r="331" spans="1:9" x14ac:dyDescent="0.3">
      <c r="A331" s="2" t="s">
        <v>2347</v>
      </c>
      <c r="B331" s="2" t="s">
        <v>2348</v>
      </c>
      <c r="C331" s="2" t="s">
        <v>2349</v>
      </c>
      <c r="D331" s="2"/>
      <c r="E331" s="2" t="s">
        <v>2350</v>
      </c>
      <c r="F331" s="2" t="s">
        <v>131</v>
      </c>
      <c r="G331" s="2" t="s">
        <v>19</v>
      </c>
      <c r="H331" s="2">
        <v>94250</v>
      </c>
      <c r="I331" s="3" t="s">
        <v>6190</v>
      </c>
    </row>
    <row r="332" spans="1:9" x14ac:dyDescent="0.3">
      <c r="A332" s="2" t="s">
        <v>2352</v>
      </c>
      <c r="B332" s="2" t="s">
        <v>2353</v>
      </c>
      <c r="C332" s="2" t="s">
        <v>2354</v>
      </c>
      <c r="D332" s="2" t="s">
        <v>2355</v>
      </c>
      <c r="E332" s="2" t="s">
        <v>2356</v>
      </c>
      <c r="F332" s="2" t="s">
        <v>47</v>
      </c>
      <c r="G332" s="2" t="s">
        <v>19</v>
      </c>
      <c r="H332" s="2">
        <v>20220</v>
      </c>
      <c r="I332" s="3" t="s">
        <v>6191</v>
      </c>
    </row>
    <row r="333" spans="1:9" x14ac:dyDescent="0.3">
      <c r="A333" s="2" t="s">
        <v>2358</v>
      </c>
      <c r="B333" s="2" t="s">
        <v>2359</v>
      </c>
      <c r="C333" s="2" t="s">
        <v>2360</v>
      </c>
      <c r="D333" s="2" t="s">
        <v>2361</v>
      </c>
      <c r="E333" s="2" t="s">
        <v>2362</v>
      </c>
      <c r="F333" s="2" t="s">
        <v>117</v>
      </c>
      <c r="G333" s="2" t="s">
        <v>19</v>
      </c>
      <c r="H333" s="2">
        <v>33436</v>
      </c>
      <c r="I333" s="3" t="s">
        <v>6190</v>
      </c>
    </row>
    <row r="334" spans="1:9" x14ac:dyDescent="0.3">
      <c r="A334" s="2" t="s">
        <v>2364</v>
      </c>
      <c r="B334" s="2" t="s">
        <v>2365</v>
      </c>
      <c r="C334" s="2" t="s">
        <v>2366</v>
      </c>
      <c r="D334" s="2" t="s">
        <v>2367</v>
      </c>
      <c r="E334" s="2" t="s">
        <v>2368</v>
      </c>
      <c r="F334" s="2" t="s">
        <v>27</v>
      </c>
      <c r="G334" s="2" t="s">
        <v>19</v>
      </c>
      <c r="H334" s="2">
        <v>90094</v>
      </c>
      <c r="I334" s="3" t="s">
        <v>6190</v>
      </c>
    </row>
    <row r="335" spans="1:9" x14ac:dyDescent="0.3">
      <c r="A335" s="2" t="s">
        <v>2370</v>
      </c>
      <c r="B335" s="2" t="s">
        <v>2371</v>
      </c>
      <c r="C335" s="2" t="s">
        <v>2372</v>
      </c>
      <c r="D335" s="2" t="s">
        <v>2373</v>
      </c>
      <c r="E335" s="2" t="s">
        <v>2374</v>
      </c>
      <c r="F335" s="2" t="s">
        <v>20</v>
      </c>
      <c r="G335" s="2" t="s">
        <v>19</v>
      </c>
      <c r="H335" s="2">
        <v>21275</v>
      </c>
      <c r="I335" s="3" t="s">
        <v>6190</v>
      </c>
    </row>
    <row r="336" spans="1:9" x14ac:dyDescent="0.3">
      <c r="A336" s="2" t="s">
        <v>2376</v>
      </c>
      <c r="B336" s="2" t="s">
        <v>2377</v>
      </c>
      <c r="C336" s="2"/>
      <c r="D336" s="2"/>
      <c r="E336" s="2" t="s">
        <v>2378</v>
      </c>
      <c r="F336" s="2" t="s">
        <v>216</v>
      </c>
      <c r="G336" s="2" t="s">
        <v>19</v>
      </c>
      <c r="H336" s="2">
        <v>84125</v>
      </c>
      <c r="I336" s="3" t="s">
        <v>6191</v>
      </c>
    </row>
    <row r="337" spans="1:9" x14ac:dyDescent="0.3">
      <c r="A337" s="2" t="s">
        <v>2380</v>
      </c>
      <c r="B337" s="2" t="s">
        <v>2381</v>
      </c>
      <c r="C337" s="2" t="s">
        <v>2382</v>
      </c>
      <c r="D337" s="2" t="s">
        <v>2383</v>
      </c>
      <c r="E337" s="2" t="s">
        <v>2384</v>
      </c>
      <c r="F337" s="2" t="s">
        <v>115</v>
      </c>
      <c r="G337" s="2" t="s">
        <v>19</v>
      </c>
      <c r="H337" s="2">
        <v>75049</v>
      </c>
      <c r="I337" s="3" t="s">
        <v>6190</v>
      </c>
    </row>
    <row r="338" spans="1:9" x14ac:dyDescent="0.3">
      <c r="A338" s="2" t="s">
        <v>2386</v>
      </c>
      <c r="B338" s="2" t="s">
        <v>2387</v>
      </c>
      <c r="C338" s="2" t="s">
        <v>2388</v>
      </c>
      <c r="D338" s="2" t="s">
        <v>2389</v>
      </c>
      <c r="E338" s="2" t="s">
        <v>2390</v>
      </c>
      <c r="F338" s="2" t="s">
        <v>253</v>
      </c>
      <c r="G338" s="2" t="s">
        <v>28</v>
      </c>
      <c r="H338" s="2" t="s">
        <v>254</v>
      </c>
      <c r="I338" s="3" t="s">
        <v>6191</v>
      </c>
    </row>
    <row r="339" spans="1:9" x14ac:dyDescent="0.3">
      <c r="A339" s="2" t="s">
        <v>2392</v>
      </c>
      <c r="B339" s="2" t="s">
        <v>2393</v>
      </c>
      <c r="C339" s="2"/>
      <c r="D339" s="2" t="s">
        <v>2394</v>
      </c>
      <c r="E339" s="2" t="s">
        <v>2395</v>
      </c>
      <c r="F339" s="2" t="s">
        <v>39</v>
      </c>
      <c r="G339" s="2" t="s">
        <v>19</v>
      </c>
      <c r="H339" s="2">
        <v>43240</v>
      </c>
      <c r="I339" s="3" t="s">
        <v>6191</v>
      </c>
    </row>
    <row r="340" spans="1:9" x14ac:dyDescent="0.3">
      <c r="A340" s="2" t="s">
        <v>2397</v>
      </c>
      <c r="B340" s="2" t="s">
        <v>2398</v>
      </c>
      <c r="C340" s="2" t="s">
        <v>2399</v>
      </c>
      <c r="D340" s="2" t="s">
        <v>2400</v>
      </c>
      <c r="E340" s="2" t="s">
        <v>2401</v>
      </c>
      <c r="F340" s="2" t="s">
        <v>57</v>
      </c>
      <c r="G340" s="2" t="s">
        <v>19</v>
      </c>
      <c r="H340" s="2">
        <v>10184</v>
      </c>
      <c r="I340" s="3" t="s">
        <v>6191</v>
      </c>
    </row>
    <row r="341" spans="1:9" x14ac:dyDescent="0.3">
      <c r="A341" s="2" t="s">
        <v>2403</v>
      </c>
      <c r="B341" s="2" t="s">
        <v>2404</v>
      </c>
      <c r="C341" s="2" t="s">
        <v>2405</v>
      </c>
      <c r="D341" s="2" t="s">
        <v>2406</v>
      </c>
      <c r="E341" s="2" t="s">
        <v>2407</v>
      </c>
      <c r="F341" s="2" t="s">
        <v>241</v>
      </c>
      <c r="G341" s="2" t="s">
        <v>19</v>
      </c>
      <c r="H341" s="2">
        <v>2216</v>
      </c>
      <c r="I341" s="3" t="s">
        <v>6190</v>
      </c>
    </row>
    <row r="342" spans="1:9" x14ac:dyDescent="0.3">
      <c r="A342" s="2" t="s">
        <v>2409</v>
      </c>
      <c r="B342" s="2" t="s">
        <v>2410</v>
      </c>
      <c r="C342" s="2" t="s">
        <v>2411</v>
      </c>
      <c r="D342" s="2" t="s">
        <v>2412</v>
      </c>
      <c r="E342" s="2" t="s">
        <v>2413</v>
      </c>
      <c r="F342" s="2" t="s">
        <v>150</v>
      </c>
      <c r="G342" s="2" t="s">
        <v>19</v>
      </c>
      <c r="H342" s="2">
        <v>94132</v>
      </c>
      <c r="I342" s="3" t="s">
        <v>6190</v>
      </c>
    </row>
    <row r="343" spans="1:9" x14ac:dyDescent="0.3">
      <c r="A343" s="2" t="s">
        <v>2415</v>
      </c>
      <c r="B343" s="2" t="s">
        <v>2416</v>
      </c>
      <c r="C343" s="2" t="s">
        <v>2417</v>
      </c>
      <c r="D343" s="2" t="s">
        <v>2418</v>
      </c>
      <c r="E343" s="2" t="s">
        <v>2419</v>
      </c>
      <c r="F343" s="2" t="s">
        <v>36</v>
      </c>
      <c r="G343" s="2" t="s">
        <v>19</v>
      </c>
      <c r="H343" s="2">
        <v>46295</v>
      </c>
      <c r="I343" s="3" t="s">
        <v>6191</v>
      </c>
    </row>
    <row r="344" spans="1:9" x14ac:dyDescent="0.3">
      <c r="A344" s="2" t="s">
        <v>2420</v>
      </c>
      <c r="B344" s="2" t="s">
        <v>2421</v>
      </c>
      <c r="C344" s="2" t="s">
        <v>2422</v>
      </c>
      <c r="D344" s="2"/>
      <c r="E344" s="2" t="s">
        <v>2423</v>
      </c>
      <c r="F344" s="2" t="s">
        <v>22</v>
      </c>
      <c r="G344" s="2" t="s">
        <v>19</v>
      </c>
      <c r="H344" s="2">
        <v>32209</v>
      </c>
      <c r="I344" s="3" t="s">
        <v>6191</v>
      </c>
    </row>
    <row r="345" spans="1:9" x14ac:dyDescent="0.3">
      <c r="A345" s="2" t="s">
        <v>2425</v>
      </c>
      <c r="B345" s="2" t="s">
        <v>2426</v>
      </c>
      <c r="C345" s="2" t="s">
        <v>2427</v>
      </c>
      <c r="D345" s="2"/>
      <c r="E345" s="2" t="s">
        <v>2428</v>
      </c>
      <c r="F345" s="2" t="s">
        <v>105</v>
      </c>
      <c r="G345" s="2" t="s">
        <v>19</v>
      </c>
      <c r="H345" s="2">
        <v>98148</v>
      </c>
      <c r="I345" s="3" t="s">
        <v>6191</v>
      </c>
    </row>
    <row r="346" spans="1:9" x14ac:dyDescent="0.3">
      <c r="A346" s="2" t="s">
        <v>2430</v>
      </c>
      <c r="B346" s="2" t="s">
        <v>2431</v>
      </c>
      <c r="C346" s="2"/>
      <c r="D346" s="2" t="s">
        <v>2432</v>
      </c>
      <c r="E346" s="2" t="s">
        <v>2433</v>
      </c>
      <c r="F346" s="2" t="s">
        <v>428</v>
      </c>
      <c r="G346" s="2" t="s">
        <v>318</v>
      </c>
      <c r="H346" s="2" t="s">
        <v>429</v>
      </c>
      <c r="I346" s="3" t="s">
        <v>6190</v>
      </c>
    </row>
    <row r="347" spans="1:9" x14ac:dyDescent="0.3">
      <c r="A347" s="2" t="s">
        <v>2435</v>
      </c>
      <c r="B347" s="2" t="s">
        <v>2436</v>
      </c>
      <c r="C347" s="2" t="s">
        <v>2437</v>
      </c>
      <c r="D347" s="2" t="s">
        <v>2438</v>
      </c>
      <c r="E347" s="2" t="s">
        <v>2439</v>
      </c>
      <c r="F347" s="2" t="s">
        <v>187</v>
      </c>
      <c r="G347" s="2" t="s">
        <v>19</v>
      </c>
      <c r="H347" s="2">
        <v>36109</v>
      </c>
      <c r="I347" s="3" t="s">
        <v>6191</v>
      </c>
    </row>
    <row r="348" spans="1:9" x14ac:dyDescent="0.3">
      <c r="A348" s="2" t="s">
        <v>2441</v>
      </c>
      <c r="B348" s="2" t="s">
        <v>2442</v>
      </c>
      <c r="C348" s="2" t="s">
        <v>2443</v>
      </c>
      <c r="D348" s="2" t="s">
        <v>2444</v>
      </c>
      <c r="E348" s="2" t="s">
        <v>2445</v>
      </c>
      <c r="F348" s="2" t="s">
        <v>52</v>
      </c>
      <c r="G348" s="2" t="s">
        <v>19</v>
      </c>
      <c r="H348" s="2">
        <v>75372</v>
      </c>
      <c r="I348" s="3" t="s">
        <v>6190</v>
      </c>
    </row>
    <row r="349" spans="1:9" x14ac:dyDescent="0.3">
      <c r="A349" s="2" t="s">
        <v>2447</v>
      </c>
      <c r="B349" s="2" t="s">
        <v>2448</v>
      </c>
      <c r="C349" s="2" t="s">
        <v>2449</v>
      </c>
      <c r="D349" s="2" t="s">
        <v>2450</v>
      </c>
      <c r="E349" s="2" t="s">
        <v>2451</v>
      </c>
      <c r="F349" s="2" t="s">
        <v>148</v>
      </c>
      <c r="G349" s="2" t="s">
        <v>19</v>
      </c>
      <c r="H349" s="2">
        <v>66622</v>
      </c>
      <c r="I349" s="3" t="s">
        <v>6191</v>
      </c>
    </row>
    <row r="350" spans="1:9" x14ac:dyDescent="0.3">
      <c r="A350" s="2" t="s">
        <v>2453</v>
      </c>
      <c r="B350" s="2" t="s">
        <v>2454</v>
      </c>
      <c r="C350" s="2" t="s">
        <v>2455</v>
      </c>
      <c r="D350" s="2" t="s">
        <v>2456</v>
      </c>
      <c r="E350" s="2" t="s">
        <v>2457</v>
      </c>
      <c r="F350" s="2" t="s">
        <v>185</v>
      </c>
      <c r="G350" s="2" t="s">
        <v>19</v>
      </c>
      <c r="H350" s="2">
        <v>75799</v>
      </c>
      <c r="I350" s="3" t="s">
        <v>6191</v>
      </c>
    </row>
    <row r="351" spans="1:9" x14ac:dyDescent="0.3">
      <c r="A351" s="2" t="s">
        <v>2459</v>
      </c>
      <c r="B351" s="2" t="s">
        <v>2460</v>
      </c>
      <c r="C351" s="2" t="s">
        <v>2461</v>
      </c>
      <c r="D351" s="2" t="s">
        <v>2462</v>
      </c>
      <c r="E351" s="2" t="s">
        <v>2463</v>
      </c>
      <c r="F351" s="2" t="s">
        <v>27</v>
      </c>
      <c r="G351" s="2" t="s">
        <v>19</v>
      </c>
      <c r="H351" s="2">
        <v>90065</v>
      </c>
      <c r="I351" s="3" t="s">
        <v>6191</v>
      </c>
    </row>
    <row r="352" spans="1:9" x14ac:dyDescent="0.3">
      <c r="A352" s="2" t="s">
        <v>2465</v>
      </c>
      <c r="B352" s="2" t="s">
        <v>2466</v>
      </c>
      <c r="C352" s="2" t="s">
        <v>2467</v>
      </c>
      <c r="D352" s="2" t="s">
        <v>2468</v>
      </c>
      <c r="E352" s="2" t="s">
        <v>2469</v>
      </c>
      <c r="F352" s="2" t="s">
        <v>175</v>
      </c>
      <c r="G352" s="2" t="s">
        <v>19</v>
      </c>
      <c r="H352" s="2">
        <v>71137</v>
      </c>
      <c r="I352" s="3" t="s">
        <v>6191</v>
      </c>
    </row>
    <row r="353" spans="1:9" x14ac:dyDescent="0.3">
      <c r="A353" s="2" t="s">
        <v>2471</v>
      </c>
      <c r="B353" s="2" t="s">
        <v>2472</v>
      </c>
      <c r="C353" s="2" t="s">
        <v>2473</v>
      </c>
      <c r="D353" s="2" t="s">
        <v>2474</v>
      </c>
      <c r="E353" s="2" t="s">
        <v>2475</v>
      </c>
      <c r="F353" s="2" t="s">
        <v>196</v>
      </c>
      <c r="G353" s="2" t="s">
        <v>19</v>
      </c>
      <c r="H353" s="2">
        <v>83722</v>
      </c>
      <c r="I353" s="3" t="s">
        <v>6191</v>
      </c>
    </row>
    <row r="354" spans="1:9" x14ac:dyDescent="0.3">
      <c r="A354" s="2" t="s">
        <v>2477</v>
      </c>
      <c r="B354" s="2" t="s">
        <v>2478</v>
      </c>
      <c r="C354" s="2" t="s">
        <v>2479</v>
      </c>
      <c r="D354" s="2" t="s">
        <v>2480</v>
      </c>
      <c r="E354" s="2" t="s">
        <v>2481</v>
      </c>
      <c r="F354" s="2" t="s">
        <v>272</v>
      </c>
      <c r="G354" s="2" t="s">
        <v>19</v>
      </c>
      <c r="H354" s="2">
        <v>92415</v>
      </c>
      <c r="I354" s="3" t="s">
        <v>6191</v>
      </c>
    </row>
    <row r="355" spans="1:9" x14ac:dyDescent="0.3">
      <c r="A355" s="2" t="s">
        <v>2483</v>
      </c>
      <c r="B355" s="2" t="s">
        <v>2484</v>
      </c>
      <c r="C355" s="2"/>
      <c r="D355" s="2" t="s">
        <v>2485</v>
      </c>
      <c r="E355" s="2" t="s">
        <v>2486</v>
      </c>
      <c r="F355" s="2" t="s">
        <v>187</v>
      </c>
      <c r="G355" s="2" t="s">
        <v>19</v>
      </c>
      <c r="H355" s="2">
        <v>36177</v>
      </c>
      <c r="I355" s="3" t="s">
        <v>6190</v>
      </c>
    </row>
    <row r="356" spans="1:9" x14ac:dyDescent="0.3">
      <c r="A356" s="2" t="s">
        <v>2488</v>
      </c>
      <c r="B356" s="2" t="s">
        <v>2489</v>
      </c>
      <c r="C356" s="2" t="s">
        <v>2490</v>
      </c>
      <c r="D356" s="2"/>
      <c r="E356" s="2" t="s">
        <v>2491</v>
      </c>
      <c r="F356" s="2" t="s">
        <v>270</v>
      </c>
      <c r="G356" s="2" t="s">
        <v>19</v>
      </c>
      <c r="H356" s="2">
        <v>34981</v>
      </c>
      <c r="I356" s="3" t="s">
        <v>6191</v>
      </c>
    </row>
    <row r="357" spans="1:9" x14ac:dyDescent="0.3">
      <c r="A357" s="2" t="s">
        <v>2493</v>
      </c>
      <c r="B357" s="2" t="s">
        <v>2494</v>
      </c>
      <c r="C357" s="2" t="s">
        <v>2495</v>
      </c>
      <c r="D357" s="2" t="s">
        <v>2496</v>
      </c>
      <c r="E357" s="2" t="s">
        <v>2497</v>
      </c>
      <c r="F357" s="2" t="s">
        <v>82</v>
      </c>
      <c r="G357" s="2" t="s">
        <v>19</v>
      </c>
      <c r="H357" s="2">
        <v>27415</v>
      </c>
      <c r="I357" s="3" t="s">
        <v>6190</v>
      </c>
    </row>
    <row r="358" spans="1:9" x14ac:dyDescent="0.3">
      <c r="A358" s="2" t="s">
        <v>2499</v>
      </c>
      <c r="B358" s="2" t="s">
        <v>2500</v>
      </c>
      <c r="C358" s="2" t="s">
        <v>2501</v>
      </c>
      <c r="D358" s="2" t="s">
        <v>2502</v>
      </c>
      <c r="E358" s="2" t="s">
        <v>2503</v>
      </c>
      <c r="F358" s="2" t="s">
        <v>131</v>
      </c>
      <c r="G358" s="2" t="s">
        <v>19</v>
      </c>
      <c r="H358" s="2">
        <v>94237</v>
      </c>
      <c r="I358" s="3" t="s">
        <v>6190</v>
      </c>
    </row>
    <row r="359" spans="1:9" x14ac:dyDescent="0.3">
      <c r="A359" s="2" t="s">
        <v>2505</v>
      </c>
      <c r="B359" s="2" t="s">
        <v>2506</v>
      </c>
      <c r="C359" s="2"/>
      <c r="D359" s="2" t="s">
        <v>2507</v>
      </c>
      <c r="E359" s="2" t="s">
        <v>2508</v>
      </c>
      <c r="F359" s="2" t="s">
        <v>296</v>
      </c>
      <c r="G359" s="2" t="s">
        <v>19</v>
      </c>
      <c r="H359" s="2">
        <v>78682</v>
      </c>
      <c r="I359" s="3" t="s">
        <v>6191</v>
      </c>
    </row>
    <row r="360" spans="1:9" x14ac:dyDescent="0.3">
      <c r="A360" s="2" t="s">
        <v>2510</v>
      </c>
      <c r="B360" s="2" t="s">
        <v>2511</v>
      </c>
      <c r="C360" s="2" t="s">
        <v>2512</v>
      </c>
      <c r="D360" s="2" t="s">
        <v>2513</v>
      </c>
      <c r="E360" s="2" t="s">
        <v>2514</v>
      </c>
      <c r="F360" s="2" t="s">
        <v>143</v>
      </c>
      <c r="G360" s="2" t="s">
        <v>19</v>
      </c>
      <c r="H360" s="2">
        <v>22096</v>
      </c>
      <c r="I360" s="3" t="s">
        <v>6191</v>
      </c>
    </row>
    <row r="361" spans="1:9" x14ac:dyDescent="0.3">
      <c r="A361" s="2" t="s">
        <v>2516</v>
      </c>
      <c r="B361" s="2" t="s">
        <v>2517</v>
      </c>
      <c r="C361" s="2" t="s">
        <v>2518</v>
      </c>
      <c r="D361" s="2" t="s">
        <v>2519</v>
      </c>
      <c r="E361" s="2" t="s">
        <v>2520</v>
      </c>
      <c r="F361" s="2" t="s">
        <v>286</v>
      </c>
      <c r="G361" s="2" t="s">
        <v>28</v>
      </c>
      <c r="H361" s="2" t="s">
        <v>287</v>
      </c>
      <c r="I361" s="3" t="s">
        <v>6191</v>
      </c>
    </row>
    <row r="362" spans="1:9" x14ac:dyDescent="0.3">
      <c r="A362" s="2" t="s">
        <v>2522</v>
      </c>
      <c r="B362" s="2" t="s">
        <v>2523</v>
      </c>
      <c r="C362" s="2" t="s">
        <v>2524</v>
      </c>
      <c r="D362" s="2" t="s">
        <v>2525</v>
      </c>
      <c r="E362" s="2" t="s">
        <v>2526</v>
      </c>
      <c r="F362" s="2" t="s">
        <v>60</v>
      </c>
      <c r="G362" s="2" t="s">
        <v>19</v>
      </c>
      <c r="H362" s="2">
        <v>29220</v>
      </c>
      <c r="I362" s="3" t="s">
        <v>6191</v>
      </c>
    </row>
    <row r="363" spans="1:9" x14ac:dyDescent="0.3">
      <c r="A363" s="2" t="s">
        <v>2527</v>
      </c>
      <c r="B363" s="2" t="s">
        <v>2528</v>
      </c>
      <c r="C363" s="2" t="s">
        <v>2529</v>
      </c>
      <c r="D363" s="2" t="s">
        <v>2530</v>
      </c>
      <c r="E363" s="2" t="s">
        <v>2531</v>
      </c>
      <c r="F363" s="2" t="s">
        <v>130</v>
      </c>
      <c r="G363" s="2" t="s">
        <v>19</v>
      </c>
      <c r="H363" s="2">
        <v>37215</v>
      </c>
      <c r="I363" s="3" t="s">
        <v>6190</v>
      </c>
    </row>
    <row r="364" spans="1:9" x14ac:dyDescent="0.3">
      <c r="A364" s="2" t="s">
        <v>2533</v>
      </c>
      <c r="B364" s="2" t="s">
        <v>2534</v>
      </c>
      <c r="C364" s="2" t="s">
        <v>2535</v>
      </c>
      <c r="D364" s="2" t="s">
        <v>2536</v>
      </c>
      <c r="E364" s="2" t="s">
        <v>2537</v>
      </c>
      <c r="F364" s="2" t="s">
        <v>184</v>
      </c>
      <c r="G364" s="2" t="s">
        <v>19</v>
      </c>
      <c r="H364" s="2">
        <v>85025</v>
      </c>
      <c r="I364" s="3" t="s">
        <v>6190</v>
      </c>
    </row>
    <row r="365" spans="1:9" x14ac:dyDescent="0.3">
      <c r="A365" s="2" t="s">
        <v>2539</v>
      </c>
      <c r="B365" s="2" t="s">
        <v>2540</v>
      </c>
      <c r="C365" s="2" t="s">
        <v>2541</v>
      </c>
      <c r="D365" s="2"/>
      <c r="E365" s="2" t="s">
        <v>2542</v>
      </c>
      <c r="F365" s="2" t="s">
        <v>92</v>
      </c>
      <c r="G365" s="2" t="s">
        <v>19</v>
      </c>
      <c r="H365" s="2">
        <v>33233</v>
      </c>
      <c r="I365" s="3" t="s">
        <v>6191</v>
      </c>
    </row>
    <row r="366" spans="1:9" x14ac:dyDescent="0.3">
      <c r="A366" s="2" t="s">
        <v>2544</v>
      </c>
      <c r="B366" s="2" t="s">
        <v>2545</v>
      </c>
      <c r="C366" s="2" t="s">
        <v>2546</v>
      </c>
      <c r="D366" s="2" t="s">
        <v>2547</v>
      </c>
      <c r="E366" s="2" t="s">
        <v>2548</v>
      </c>
      <c r="F366" s="2" t="s">
        <v>30</v>
      </c>
      <c r="G366" s="2" t="s">
        <v>19</v>
      </c>
      <c r="H366" s="2">
        <v>93762</v>
      </c>
      <c r="I366" s="3" t="s">
        <v>6190</v>
      </c>
    </row>
    <row r="367" spans="1:9" x14ac:dyDescent="0.3">
      <c r="A367" s="2" t="s">
        <v>2550</v>
      </c>
      <c r="B367" s="2" t="s">
        <v>2551</v>
      </c>
      <c r="C367" s="2" t="s">
        <v>2552</v>
      </c>
      <c r="D367" s="2"/>
      <c r="E367" s="2" t="s">
        <v>2553</v>
      </c>
      <c r="F367" s="2" t="s">
        <v>282</v>
      </c>
      <c r="G367" s="2" t="s">
        <v>19</v>
      </c>
      <c r="H367" s="2">
        <v>92825</v>
      </c>
      <c r="I367" s="3" t="s">
        <v>6191</v>
      </c>
    </row>
    <row r="368" spans="1:9" x14ac:dyDescent="0.3">
      <c r="A368" s="2" t="s">
        <v>2555</v>
      </c>
      <c r="B368" s="2" t="s">
        <v>2556</v>
      </c>
      <c r="C368" s="2"/>
      <c r="D368" s="2" t="s">
        <v>2557</v>
      </c>
      <c r="E368" s="2" t="s">
        <v>2558</v>
      </c>
      <c r="F368" s="2" t="s">
        <v>311</v>
      </c>
      <c r="G368" s="2" t="s">
        <v>19</v>
      </c>
      <c r="H368" s="2">
        <v>23605</v>
      </c>
      <c r="I368" s="3" t="s">
        <v>6191</v>
      </c>
    </row>
    <row r="369" spans="1:9" x14ac:dyDescent="0.3">
      <c r="A369" s="2" t="s">
        <v>2560</v>
      </c>
      <c r="B369" s="2" t="s">
        <v>2561</v>
      </c>
      <c r="C369" s="2"/>
      <c r="D369" s="2"/>
      <c r="E369" s="2" t="s">
        <v>2562</v>
      </c>
      <c r="F369" s="2" t="s">
        <v>295</v>
      </c>
      <c r="G369" s="2" t="s">
        <v>19</v>
      </c>
      <c r="H369" s="2">
        <v>29305</v>
      </c>
      <c r="I369" s="3" t="s">
        <v>6190</v>
      </c>
    </row>
    <row r="370" spans="1:9" x14ac:dyDescent="0.3">
      <c r="A370" s="2" t="s">
        <v>2564</v>
      </c>
      <c r="B370" s="2" t="s">
        <v>2565</v>
      </c>
      <c r="C370" s="2" t="s">
        <v>2566</v>
      </c>
      <c r="D370" s="2" t="s">
        <v>2567</v>
      </c>
      <c r="E370" s="2" t="s">
        <v>2568</v>
      </c>
      <c r="F370" s="2" t="s">
        <v>302</v>
      </c>
      <c r="G370" s="2" t="s">
        <v>19</v>
      </c>
      <c r="H370" s="2">
        <v>10305</v>
      </c>
      <c r="I370" s="3" t="s">
        <v>6191</v>
      </c>
    </row>
    <row r="371" spans="1:9" x14ac:dyDescent="0.3">
      <c r="A371" s="2" t="s">
        <v>2570</v>
      </c>
      <c r="B371" s="2" t="s">
        <v>2571</v>
      </c>
      <c r="C371" s="2"/>
      <c r="D371" s="2"/>
      <c r="E371" s="2" t="s">
        <v>2572</v>
      </c>
      <c r="F371" s="2" t="s">
        <v>107</v>
      </c>
      <c r="G371" s="2" t="s">
        <v>19</v>
      </c>
      <c r="H371" s="2">
        <v>89115</v>
      </c>
      <c r="I371" s="3" t="s">
        <v>6190</v>
      </c>
    </row>
    <row r="372" spans="1:9" x14ac:dyDescent="0.3">
      <c r="A372" s="2" t="s">
        <v>2574</v>
      </c>
      <c r="B372" s="2" t="s">
        <v>2575</v>
      </c>
      <c r="C372" s="2" t="s">
        <v>2576</v>
      </c>
      <c r="D372" s="2" t="s">
        <v>2577</v>
      </c>
      <c r="E372" s="2" t="s">
        <v>2578</v>
      </c>
      <c r="F372" s="2" t="s">
        <v>216</v>
      </c>
      <c r="G372" s="2" t="s">
        <v>19</v>
      </c>
      <c r="H372" s="2">
        <v>84105</v>
      </c>
      <c r="I372" s="3" t="s">
        <v>6190</v>
      </c>
    </row>
    <row r="373" spans="1:9" x14ac:dyDescent="0.3">
      <c r="A373" s="2" t="s">
        <v>2580</v>
      </c>
      <c r="B373" s="2" t="s">
        <v>2581</v>
      </c>
      <c r="C373" s="2" t="s">
        <v>2582</v>
      </c>
      <c r="D373" s="2" t="s">
        <v>2583</v>
      </c>
      <c r="E373" s="2" t="s">
        <v>2584</v>
      </c>
      <c r="F373" s="2" t="s">
        <v>105</v>
      </c>
      <c r="G373" s="2" t="s">
        <v>19</v>
      </c>
      <c r="H373" s="2">
        <v>98109</v>
      </c>
      <c r="I373" s="3" t="s">
        <v>6190</v>
      </c>
    </row>
    <row r="374" spans="1:9" x14ac:dyDescent="0.3">
      <c r="A374" s="2" t="s">
        <v>2586</v>
      </c>
      <c r="B374" s="2" t="s">
        <v>2587</v>
      </c>
      <c r="C374" s="2" t="s">
        <v>2588</v>
      </c>
      <c r="D374" s="2" t="s">
        <v>2589</v>
      </c>
      <c r="E374" s="2" t="s">
        <v>2590</v>
      </c>
      <c r="F374" s="2" t="s">
        <v>166</v>
      </c>
      <c r="G374" s="2" t="s">
        <v>19</v>
      </c>
      <c r="H374" s="2">
        <v>79764</v>
      </c>
      <c r="I374" s="3" t="s">
        <v>6191</v>
      </c>
    </row>
    <row r="375" spans="1:9" x14ac:dyDescent="0.3">
      <c r="A375" s="2" t="s">
        <v>2592</v>
      </c>
      <c r="B375" s="2" t="s">
        <v>2593</v>
      </c>
      <c r="C375" s="2"/>
      <c r="D375" s="2" t="s">
        <v>2594</v>
      </c>
      <c r="E375" s="2" t="s">
        <v>2595</v>
      </c>
      <c r="F375" s="2" t="s">
        <v>2596</v>
      </c>
      <c r="G375" s="2" t="s">
        <v>318</v>
      </c>
      <c r="H375" s="2" t="s">
        <v>427</v>
      </c>
      <c r="I375" s="3" t="s">
        <v>6190</v>
      </c>
    </row>
    <row r="376" spans="1:9" x14ac:dyDescent="0.3">
      <c r="A376" s="2" t="s">
        <v>2598</v>
      </c>
      <c r="B376" s="2" t="s">
        <v>2599</v>
      </c>
      <c r="C376" s="2" t="s">
        <v>2600</v>
      </c>
      <c r="D376" s="2" t="s">
        <v>2601</v>
      </c>
      <c r="E376" s="2" t="s">
        <v>2602</v>
      </c>
      <c r="F376" s="2" t="s">
        <v>162</v>
      </c>
      <c r="G376" s="2" t="s">
        <v>19</v>
      </c>
      <c r="H376" s="2">
        <v>75037</v>
      </c>
      <c r="I376" s="3" t="s">
        <v>6190</v>
      </c>
    </row>
    <row r="377" spans="1:9" x14ac:dyDescent="0.3">
      <c r="A377" s="2" t="s">
        <v>2604</v>
      </c>
      <c r="B377" s="2" t="s">
        <v>2605</v>
      </c>
      <c r="C377" s="2" t="s">
        <v>2606</v>
      </c>
      <c r="D377" s="2" t="s">
        <v>2607</v>
      </c>
      <c r="E377" s="2" t="s">
        <v>2608</v>
      </c>
      <c r="F377" s="2" t="s">
        <v>203</v>
      </c>
      <c r="G377" s="2" t="s">
        <v>19</v>
      </c>
      <c r="H377" s="2">
        <v>45426</v>
      </c>
      <c r="I377" s="3" t="s">
        <v>6190</v>
      </c>
    </row>
    <row r="378" spans="1:9" x14ac:dyDescent="0.3">
      <c r="A378" s="2" t="s">
        <v>2610</v>
      </c>
      <c r="B378" s="2" t="s">
        <v>2611</v>
      </c>
      <c r="C378" s="2" t="s">
        <v>2612</v>
      </c>
      <c r="D378" s="2" t="s">
        <v>2613</v>
      </c>
      <c r="E378" s="2" t="s">
        <v>2614</v>
      </c>
      <c r="F378" s="2" t="s">
        <v>183</v>
      </c>
      <c r="G378" s="2" t="s">
        <v>19</v>
      </c>
      <c r="H378" s="2">
        <v>49560</v>
      </c>
      <c r="I378" s="3" t="s">
        <v>6190</v>
      </c>
    </row>
    <row r="379" spans="1:9" x14ac:dyDescent="0.3">
      <c r="A379" s="2" t="s">
        <v>2616</v>
      </c>
      <c r="B379" s="2" t="s">
        <v>2617</v>
      </c>
      <c r="C379" s="2" t="s">
        <v>2618</v>
      </c>
      <c r="D379" s="2" t="s">
        <v>2619</v>
      </c>
      <c r="E379" s="2" t="s">
        <v>2620</v>
      </c>
      <c r="F379" s="2" t="s">
        <v>1700</v>
      </c>
      <c r="G379" s="2" t="s">
        <v>318</v>
      </c>
      <c r="H379" s="2" t="s">
        <v>348</v>
      </c>
      <c r="I379" s="3" t="s">
        <v>6191</v>
      </c>
    </row>
    <row r="380" spans="1:9" x14ac:dyDescent="0.3">
      <c r="A380" s="2" t="s">
        <v>2622</v>
      </c>
      <c r="B380" s="2" t="s">
        <v>2623</v>
      </c>
      <c r="C380" s="2" t="s">
        <v>2624</v>
      </c>
      <c r="D380" s="2" t="s">
        <v>2625</v>
      </c>
      <c r="E380" s="2" t="s">
        <v>2626</v>
      </c>
      <c r="F380" s="2" t="s">
        <v>468</v>
      </c>
      <c r="G380" s="2" t="s">
        <v>318</v>
      </c>
      <c r="H380" s="2" t="s">
        <v>438</v>
      </c>
      <c r="I380" s="3" t="s">
        <v>6190</v>
      </c>
    </row>
    <row r="381" spans="1:9" x14ac:dyDescent="0.3">
      <c r="A381" s="2" t="s">
        <v>2628</v>
      </c>
      <c r="B381" s="2" t="s">
        <v>2629</v>
      </c>
      <c r="C381" s="2" t="s">
        <v>2630</v>
      </c>
      <c r="D381" s="2"/>
      <c r="E381" s="2" t="s">
        <v>2631</v>
      </c>
      <c r="F381" s="2" t="s">
        <v>70</v>
      </c>
      <c r="G381" s="2" t="s">
        <v>28</v>
      </c>
      <c r="H381" s="2" t="s">
        <v>111</v>
      </c>
      <c r="I381" s="3" t="s">
        <v>6190</v>
      </c>
    </row>
    <row r="382" spans="1:9" x14ac:dyDescent="0.3">
      <c r="A382" s="2" t="s">
        <v>2633</v>
      </c>
      <c r="B382" s="2" t="s">
        <v>2634</v>
      </c>
      <c r="C382" s="2" t="s">
        <v>2635</v>
      </c>
      <c r="D382" s="2" t="s">
        <v>2636</v>
      </c>
      <c r="E382" s="2" t="s">
        <v>2637</v>
      </c>
      <c r="F382" s="2" t="s">
        <v>83</v>
      </c>
      <c r="G382" s="2" t="s">
        <v>19</v>
      </c>
      <c r="H382" s="2">
        <v>62756</v>
      </c>
      <c r="I382" s="3" t="s">
        <v>6191</v>
      </c>
    </row>
    <row r="383" spans="1:9" x14ac:dyDescent="0.3">
      <c r="A383" s="2" t="s">
        <v>2639</v>
      </c>
      <c r="B383" s="2" t="s">
        <v>2640</v>
      </c>
      <c r="C383" s="2" t="s">
        <v>2641</v>
      </c>
      <c r="D383" s="2" t="s">
        <v>2642</v>
      </c>
      <c r="E383" s="2" t="s">
        <v>2643</v>
      </c>
      <c r="F383" s="2" t="s">
        <v>27</v>
      </c>
      <c r="G383" s="2" t="s">
        <v>19</v>
      </c>
      <c r="H383" s="2">
        <v>90010</v>
      </c>
      <c r="I383" s="3" t="s">
        <v>6190</v>
      </c>
    </row>
    <row r="384" spans="1:9" x14ac:dyDescent="0.3">
      <c r="A384" s="2" t="s">
        <v>2645</v>
      </c>
      <c r="B384" s="2" t="s">
        <v>2646</v>
      </c>
      <c r="C384" s="2" t="s">
        <v>2647</v>
      </c>
      <c r="D384" s="2" t="s">
        <v>2648</v>
      </c>
      <c r="E384" s="2" t="s">
        <v>2649</v>
      </c>
      <c r="F384" s="2" t="s">
        <v>20</v>
      </c>
      <c r="G384" s="2" t="s">
        <v>19</v>
      </c>
      <c r="H384" s="2">
        <v>21239</v>
      </c>
      <c r="I384" s="3" t="s">
        <v>6191</v>
      </c>
    </row>
    <row r="385" spans="1:9" x14ac:dyDescent="0.3">
      <c r="A385" s="2" t="s">
        <v>2651</v>
      </c>
      <c r="B385" s="2" t="s">
        <v>2652</v>
      </c>
      <c r="C385" s="2"/>
      <c r="D385" s="2" t="s">
        <v>2653</v>
      </c>
      <c r="E385" s="2" t="s">
        <v>2654</v>
      </c>
      <c r="F385" s="2" t="s">
        <v>172</v>
      </c>
      <c r="G385" s="2" t="s">
        <v>19</v>
      </c>
      <c r="H385" s="2">
        <v>17126</v>
      </c>
      <c r="I385" s="3" t="s">
        <v>6190</v>
      </c>
    </row>
    <row r="386" spans="1:9" x14ac:dyDescent="0.3">
      <c r="A386" s="2" t="s">
        <v>2656</v>
      </c>
      <c r="B386" s="2" t="s">
        <v>2657</v>
      </c>
      <c r="C386" s="2"/>
      <c r="D386" s="2" t="s">
        <v>2658</v>
      </c>
      <c r="E386" s="2" t="s">
        <v>2659</v>
      </c>
      <c r="F386" s="2" t="s">
        <v>52</v>
      </c>
      <c r="G386" s="2" t="s">
        <v>19</v>
      </c>
      <c r="H386" s="2">
        <v>75216</v>
      </c>
      <c r="I386" s="3" t="s">
        <v>6191</v>
      </c>
    </row>
    <row r="387" spans="1:9" x14ac:dyDescent="0.3">
      <c r="A387" s="2" t="s">
        <v>2661</v>
      </c>
      <c r="B387" s="2" t="s">
        <v>2662</v>
      </c>
      <c r="C387" s="2" t="s">
        <v>2663</v>
      </c>
      <c r="D387" s="2" t="s">
        <v>2664</v>
      </c>
      <c r="E387" s="2" t="s">
        <v>2665</v>
      </c>
      <c r="F387" s="2" t="s">
        <v>116</v>
      </c>
      <c r="G387" s="2" t="s">
        <v>19</v>
      </c>
      <c r="H387" s="2">
        <v>64125</v>
      </c>
      <c r="I387" s="3" t="s">
        <v>6190</v>
      </c>
    </row>
    <row r="388" spans="1:9" x14ac:dyDescent="0.3">
      <c r="A388" s="2" t="s">
        <v>2667</v>
      </c>
      <c r="B388" s="2" t="s">
        <v>2668</v>
      </c>
      <c r="C388" s="2"/>
      <c r="D388" s="2" t="s">
        <v>2669</v>
      </c>
      <c r="E388" s="2" t="s">
        <v>2670</v>
      </c>
      <c r="F388" s="2" t="s">
        <v>83</v>
      </c>
      <c r="G388" s="2" t="s">
        <v>19</v>
      </c>
      <c r="H388" s="2">
        <v>62723</v>
      </c>
      <c r="I388" s="3" t="s">
        <v>6190</v>
      </c>
    </row>
    <row r="389" spans="1:9" x14ac:dyDescent="0.3">
      <c r="A389" s="2" t="s">
        <v>2672</v>
      </c>
      <c r="B389" s="2" t="s">
        <v>2673</v>
      </c>
      <c r="C389" s="2" t="s">
        <v>2674</v>
      </c>
      <c r="D389" s="2" t="s">
        <v>2675</v>
      </c>
      <c r="E389" s="2" t="s">
        <v>2676</v>
      </c>
      <c r="F389" s="2" t="s">
        <v>18</v>
      </c>
      <c r="G389" s="2" t="s">
        <v>19</v>
      </c>
      <c r="H389" s="2">
        <v>6510</v>
      </c>
      <c r="I389" s="3" t="s">
        <v>6190</v>
      </c>
    </row>
    <row r="390" spans="1:9" x14ac:dyDescent="0.3">
      <c r="A390" s="2" t="s">
        <v>2678</v>
      </c>
      <c r="B390" s="2" t="s">
        <v>2679</v>
      </c>
      <c r="C390" s="2" t="s">
        <v>2680</v>
      </c>
      <c r="D390" s="2" t="s">
        <v>2681</v>
      </c>
      <c r="E390" s="2" t="s">
        <v>2682</v>
      </c>
      <c r="F390" s="2" t="s">
        <v>259</v>
      </c>
      <c r="G390" s="2" t="s">
        <v>19</v>
      </c>
      <c r="H390" s="2">
        <v>30045</v>
      </c>
      <c r="I390" s="3" t="s">
        <v>6190</v>
      </c>
    </row>
    <row r="391" spans="1:9" x14ac:dyDescent="0.3">
      <c r="A391" s="2" t="s">
        <v>2684</v>
      </c>
      <c r="B391" s="2" t="s">
        <v>2685</v>
      </c>
      <c r="C391" s="2" t="s">
        <v>2686</v>
      </c>
      <c r="D391" s="2" t="s">
        <v>2687</v>
      </c>
      <c r="E391" s="2" t="s">
        <v>2688</v>
      </c>
      <c r="F391" s="2" t="s">
        <v>171</v>
      </c>
      <c r="G391" s="2" t="s">
        <v>19</v>
      </c>
      <c r="H391" s="2">
        <v>28805</v>
      </c>
      <c r="I391" s="3" t="s">
        <v>6190</v>
      </c>
    </row>
    <row r="392" spans="1:9" x14ac:dyDescent="0.3">
      <c r="A392" s="2" t="s">
        <v>2690</v>
      </c>
      <c r="B392" s="2" t="s">
        <v>2691</v>
      </c>
      <c r="C392" s="2" t="s">
        <v>2692</v>
      </c>
      <c r="D392" s="2"/>
      <c r="E392" s="2" t="s">
        <v>2693</v>
      </c>
      <c r="F392" s="2" t="s">
        <v>173</v>
      </c>
      <c r="G392" s="2" t="s">
        <v>19</v>
      </c>
      <c r="H392" s="2">
        <v>55123</v>
      </c>
      <c r="I392" s="3" t="s">
        <v>6190</v>
      </c>
    </row>
    <row r="393" spans="1:9" x14ac:dyDescent="0.3">
      <c r="A393" s="2" t="s">
        <v>2695</v>
      </c>
      <c r="B393" s="2" t="s">
        <v>2696</v>
      </c>
      <c r="C393" s="2" t="s">
        <v>2697</v>
      </c>
      <c r="D393" s="2"/>
      <c r="E393" s="2" t="s">
        <v>2698</v>
      </c>
      <c r="F393" s="2" t="s">
        <v>33</v>
      </c>
      <c r="G393" s="2" t="s">
        <v>19</v>
      </c>
      <c r="H393" s="2">
        <v>55458</v>
      </c>
      <c r="I393" s="3" t="s">
        <v>6191</v>
      </c>
    </row>
    <row r="394" spans="1:9" x14ac:dyDescent="0.3">
      <c r="A394" s="2" t="s">
        <v>2700</v>
      </c>
      <c r="B394" s="2" t="s">
        <v>2701</v>
      </c>
      <c r="C394" s="2" t="s">
        <v>2702</v>
      </c>
      <c r="D394" s="2" t="s">
        <v>2703</v>
      </c>
      <c r="E394" s="2" t="s">
        <v>2704</v>
      </c>
      <c r="F394" s="2" t="s">
        <v>178</v>
      </c>
      <c r="G394" s="2" t="s">
        <v>19</v>
      </c>
      <c r="H394" s="2">
        <v>92725</v>
      </c>
      <c r="I394" s="3" t="s">
        <v>6191</v>
      </c>
    </row>
    <row r="395" spans="1:9" x14ac:dyDescent="0.3">
      <c r="A395" s="2" t="s">
        <v>2705</v>
      </c>
      <c r="B395" s="2" t="s">
        <v>2706</v>
      </c>
      <c r="C395" s="2" t="s">
        <v>2707</v>
      </c>
      <c r="D395" s="2" t="s">
        <v>2708</v>
      </c>
      <c r="E395" s="2" t="s">
        <v>2709</v>
      </c>
      <c r="F395" s="2" t="s">
        <v>261</v>
      </c>
      <c r="G395" s="2" t="s">
        <v>19</v>
      </c>
      <c r="H395" s="2">
        <v>21747</v>
      </c>
      <c r="I395" s="3" t="s">
        <v>6190</v>
      </c>
    </row>
    <row r="396" spans="1:9" x14ac:dyDescent="0.3">
      <c r="A396" s="2" t="s">
        <v>2711</v>
      </c>
      <c r="B396" s="2" t="s">
        <v>2712</v>
      </c>
      <c r="C396" s="2" t="s">
        <v>2713</v>
      </c>
      <c r="D396" s="2" t="s">
        <v>2714</v>
      </c>
      <c r="E396" s="2" t="s">
        <v>2715</v>
      </c>
      <c r="F396" s="2" t="s">
        <v>33</v>
      </c>
      <c r="G396" s="2" t="s">
        <v>19</v>
      </c>
      <c r="H396" s="2">
        <v>55458</v>
      </c>
      <c r="I396" s="3" t="s">
        <v>6191</v>
      </c>
    </row>
    <row r="397" spans="1:9" x14ac:dyDescent="0.3">
      <c r="A397" s="2" t="s">
        <v>2717</v>
      </c>
      <c r="B397" s="2" t="s">
        <v>2718</v>
      </c>
      <c r="C397" s="2" t="s">
        <v>2719</v>
      </c>
      <c r="D397" s="2"/>
      <c r="E397" s="2" t="s">
        <v>2720</v>
      </c>
      <c r="F397" s="2" t="s">
        <v>47</v>
      </c>
      <c r="G397" s="2" t="s">
        <v>19</v>
      </c>
      <c r="H397" s="2">
        <v>20420</v>
      </c>
      <c r="I397" s="3" t="s">
        <v>6190</v>
      </c>
    </row>
    <row r="398" spans="1:9" x14ac:dyDescent="0.3">
      <c r="A398" s="2" t="s">
        <v>2722</v>
      </c>
      <c r="B398" s="2" t="s">
        <v>2723</v>
      </c>
      <c r="C398" s="2" t="s">
        <v>2724</v>
      </c>
      <c r="D398" s="2" t="s">
        <v>2725</v>
      </c>
      <c r="E398" s="2" t="s">
        <v>2726</v>
      </c>
      <c r="F398" s="2" t="s">
        <v>272</v>
      </c>
      <c r="G398" s="2" t="s">
        <v>19</v>
      </c>
      <c r="H398" s="2">
        <v>92415</v>
      </c>
      <c r="I398" s="3" t="s">
        <v>6191</v>
      </c>
    </row>
    <row r="399" spans="1:9" x14ac:dyDescent="0.3">
      <c r="A399" s="2" t="s">
        <v>2728</v>
      </c>
      <c r="B399" s="2" t="s">
        <v>2729</v>
      </c>
      <c r="C399" s="2" t="s">
        <v>2730</v>
      </c>
      <c r="D399" s="2" t="s">
        <v>2731</v>
      </c>
      <c r="E399" s="2" t="s">
        <v>2732</v>
      </c>
      <c r="F399" s="2" t="s">
        <v>219</v>
      </c>
      <c r="G399" s="2" t="s">
        <v>19</v>
      </c>
      <c r="H399" s="2">
        <v>14609</v>
      </c>
      <c r="I399" s="3" t="s">
        <v>6190</v>
      </c>
    </row>
    <row r="400" spans="1:9" x14ac:dyDescent="0.3">
      <c r="A400" s="2" t="s">
        <v>2734</v>
      </c>
      <c r="B400" s="2" t="s">
        <v>2735</v>
      </c>
      <c r="C400" s="2" t="s">
        <v>2736</v>
      </c>
      <c r="D400" s="2" t="s">
        <v>2737</v>
      </c>
      <c r="E400" s="2" t="s">
        <v>2738</v>
      </c>
      <c r="F400" s="2" t="s">
        <v>91</v>
      </c>
      <c r="G400" s="2" t="s">
        <v>19</v>
      </c>
      <c r="H400" s="2">
        <v>98664</v>
      </c>
      <c r="I400" s="3" t="s">
        <v>6190</v>
      </c>
    </row>
    <row r="401" spans="1:9" x14ac:dyDescent="0.3">
      <c r="A401" s="2" t="s">
        <v>2740</v>
      </c>
      <c r="B401" s="2" t="s">
        <v>2741</v>
      </c>
      <c r="C401" s="2" t="s">
        <v>2742</v>
      </c>
      <c r="D401" s="2" t="s">
        <v>2743</v>
      </c>
      <c r="E401" s="2" t="s">
        <v>2744</v>
      </c>
      <c r="F401" s="2" t="s">
        <v>305</v>
      </c>
      <c r="G401" s="2" t="s">
        <v>28</v>
      </c>
      <c r="H401" s="2" t="s">
        <v>306</v>
      </c>
      <c r="I401" s="3" t="s">
        <v>6191</v>
      </c>
    </row>
    <row r="402" spans="1:9" x14ac:dyDescent="0.3">
      <c r="A402" s="2" t="s">
        <v>2746</v>
      </c>
      <c r="B402" s="2" t="s">
        <v>2747</v>
      </c>
      <c r="C402" s="2" t="s">
        <v>2748</v>
      </c>
      <c r="D402" s="2" t="s">
        <v>2749</v>
      </c>
      <c r="E402" s="2" t="s">
        <v>2750</v>
      </c>
      <c r="F402" s="2" t="s">
        <v>47</v>
      </c>
      <c r="G402" s="2" t="s">
        <v>19</v>
      </c>
      <c r="H402" s="2">
        <v>20057</v>
      </c>
      <c r="I402" s="3" t="s">
        <v>6191</v>
      </c>
    </row>
    <row r="403" spans="1:9" x14ac:dyDescent="0.3">
      <c r="A403" s="2" t="s">
        <v>2752</v>
      </c>
      <c r="B403" s="2" t="s">
        <v>2753</v>
      </c>
      <c r="C403" s="2" t="s">
        <v>2754</v>
      </c>
      <c r="D403" s="2" t="s">
        <v>2755</v>
      </c>
      <c r="E403" s="2" t="s">
        <v>2756</v>
      </c>
      <c r="F403" s="2" t="s">
        <v>49</v>
      </c>
      <c r="G403" s="2" t="s">
        <v>19</v>
      </c>
      <c r="H403" s="2">
        <v>37924</v>
      </c>
      <c r="I403" s="3" t="s">
        <v>6190</v>
      </c>
    </row>
    <row r="404" spans="1:9" x14ac:dyDescent="0.3">
      <c r="A404" s="2" t="s">
        <v>2758</v>
      </c>
      <c r="B404" s="2" t="s">
        <v>2759</v>
      </c>
      <c r="C404" s="2" t="s">
        <v>2760</v>
      </c>
      <c r="D404" s="2" t="s">
        <v>2761</v>
      </c>
      <c r="E404" s="2" t="s">
        <v>2762</v>
      </c>
      <c r="F404" s="2" t="s">
        <v>48</v>
      </c>
      <c r="G404" s="2" t="s">
        <v>19</v>
      </c>
      <c r="H404" s="2">
        <v>25336</v>
      </c>
      <c r="I404" s="3" t="s">
        <v>6190</v>
      </c>
    </row>
    <row r="405" spans="1:9" x14ac:dyDescent="0.3">
      <c r="A405" s="2" t="s">
        <v>2764</v>
      </c>
      <c r="B405" s="2" t="s">
        <v>2765</v>
      </c>
      <c r="C405" s="2" t="s">
        <v>2766</v>
      </c>
      <c r="D405" s="2" t="s">
        <v>2767</v>
      </c>
      <c r="E405" s="2" t="s">
        <v>2768</v>
      </c>
      <c r="F405" s="2" t="s">
        <v>52</v>
      </c>
      <c r="G405" s="2" t="s">
        <v>19</v>
      </c>
      <c r="H405" s="2">
        <v>75372</v>
      </c>
      <c r="I405" s="3" t="s">
        <v>6191</v>
      </c>
    </row>
    <row r="406" spans="1:9" x14ac:dyDescent="0.3">
      <c r="A406" s="2" t="s">
        <v>2770</v>
      </c>
      <c r="B406" s="2" t="s">
        <v>2771</v>
      </c>
      <c r="C406" s="2" t="s">
        <v>2772</v>
      </c>
      <c r="D406" s="2" t="s">
        <v>2773</v>
      </c>
      <c r="E406" s="2" t="s">
        <v>2774</v>
      </c>
      <c r="F406" s="2" t="s">
        <v>469</v>
      </c>
      <c r="G406" s="2" t="s">
        <v>318</v>
      </c>
      <c r="H406" s="2" t="s">
        <v>470</v>
      </c>
      <c r="I406" s="3" t="s">
        <v>6191</v>
      </c>
    </row>
    <row r="407" spans="1:9" x14ac:dyDescent="0.3">
      <c r="A407" s="2" t="s">
        <v>2776</v>
      </c>
      <c r="B407" s="2" t="s">
        <v>2777</v>
      </c>
      <c r="C407" s="2" t="s">
        <v>2778</v>
      </c>
      <c r="D407" s="2" t="s">
        <v>2779</v>
      </c>
      <c r="E407" s="2" t="s">
        <v>2780</v>
      </c>
      <c r="F407" s="2" t="s">
        <v>237</v>
      </c>
      <c r="G407" s="2" t="s">
        <v>19</v>
      </c>
      <c r="H407" s="2">
        <v>95973</v>
      </c>
      <c r="I407" s="3" t="s">
        <v>6190</v>
      </c>
    </row>
    <row r="408" spans="1:9" x14ac:dyDescent="0.3">
      <c r="A408" s="2" t="s">
        <v>2782</v>
      </c>
      <c r="B408" s="2" t="s">
        <v>2783</v>
      </c>
      <c r="C408" s="2" t="s">
        <v>2784</v>
      </c>
      <c r="D408" s="2" t="s">
        <v>2785</v>
      </c>
      <c r="E408" s="2" t="s">
        <v>2786</v>
      </c>
      <c r="F408" s="2" t="s">
        <v>88</v>
      </c>
      <c r="G408" s="2" t="s">
        <v>19</v>
      </c>
      <c r="H408" s="2">
        <v>72215</v>
      </c>
      <c r="I408" s="3" t="s">
        <v>6190</v>
      </c>
    </row>
    <row r="409" spans="1:9" x14ac:dyDescent="0.3">
      <c r="A409" s="2" t="s">
        <v>2788</v>
      </c>
      <c r="B409" s="2" t="s">
        <v>2789</v>
      </c>
      <c r="C409" s="2"/>
      <c r="D409" s="2" t="s">
        <v>2790</v>
      </c>
      <c r="E409" s="2" t="s">
        <v>2791</v>
      </c>
      <c r="F409" s="2" t="s">
        <v>373</v>
      </c>
      <c r="G409" s="2" t="s">
        <v>318</v>
      </c>
      <c r="H409" s="2" t="s">
        <v>374</v>
      </c>
      <c r="I409" s="3" t="s">
        <v>6191</v>
      </c>
    </row>
    <row r="410" spans="1:9" x14ac:dyDescent="0.3">
      <c r="A410" s="2" t="s">
        <v>2793</v>
      </c>
      <c r="B410" s="2" t="s">
        <v>2794</v>
      </c>
      <c r="C410" s="2" t="s">
        <v>2795</v>
      </c>
      <c r="D410" s="2" t="s">
        <v>2796</v>
      </c>
      <c r="E410" s="2" t="s">
        <v>2797</v>
      </c>
      <c r="F410" s="2" t="s">
        <v>304</v>
      </c>
      <c r="G410" s="2" t="s">
        <v>19</v>
      </c>
      <c r="H410" s="2">
        <v>8922</v>
      </c>
      <c r="I410" s="3" t="s">
        <v>6190</v>
      </c>
    </row>
    <row r="411" spans="1:9" x14ac:dyDescent="0.3">
      <c r="A411" s="2" t="s">
        <v>2799</v>
      </c>
      <c r="B411" s="2" t="s">
        <v>2800</v>
      </c>
      <c r="C411" s="2"/>
      <c r="D411" s="2" t="s">
        <v>2801</v>
      </c>
      <c r="E411" s="2" t="s">
        <v>2802</v>
      </c>
      <c r="F411" s="2" t="s">
        <v>486</v>
      </c>
      <c r="G411" s="2" t="s">
        <v>318</v>
      </c>
      <c r="H411" s="2" t="s">
        <v>487</v>
      </c>
      <c r="I411" s="3" t="s">
        <v>6190</v>
      </c>
    </row>
    <row r="412" spans="1:9" x14ac:dyDescent="0.3">
      <c r="A412" s="2" t="s">
        <v>2804</v>
      </c>
      <c r="B412" s="2" t="s">
        <v>2805</v>
      </c>
      <c r="C412" s="2"/>
      <c r="D412" s="2" t="s">
        <v>2806</v>
      </c>
      <c r="E412" s="2" t="s">
        <v>2807</v>
      </c>
      <c r="F412" s="2" t="s">
        <v>150</v>
      </c>
      <c r="G412" s="2" t="s">
        <v>19</v>
      </c>
      <c r="H412" s="2">
        <v>94132</v>
      </c>
      <c r="I412" s="3" t="s">
        <v>6191</v>
      </c>
    </row>
    <row r="413" spans="1:9" x14ac:dyDescent="0.3">
      <c r="A413" s="2" t="s">
        <v>2809</v>
      </c>
      <c r="B413" s="2" t="s">
        <v>2810</v>
      </c>
      <c r="C413" s="2"/>
      <c r="D413" s="2" t="s">
        <v>2811</v>
      </c>
      <c r="E413" s="2" t="s">
        <v>2812</v>
      </c>
      <c r="F413" s="2" t="s">
        <v>292</v>
      </c>
      <c r="G413" s="2" t="s">
        <v>19</v>
      </c>
      <c r="H413" s="2">
        <v>70505</v>
      </c>
      <c r="I413" s="3" t="s">
        <v>6190</v>
      </c>
    </row>
    <row r="414" spans="1:9" x14ac:dyDescent="0.3">
      <c r="A414" s="2" t="s">
        <v>2814</v>
      </c>
      <c r="B414" s="2" t="s">
        <v>2815</v>
      </c>
      <c r="C414" s="2"/>
      <c r="D414" s="2" t="s">
        <v>2816</v>
      </c>
      <c r="E414" s="2" t="s">
        <v>2817</v>
      </c>
      <c r="F414" s="2" t="s">
        <v>58</v>
      </c>
      <c r="G414" s="2" t="s">
        <v>19</v>
      </c>
      <c r="H414" s="2">
        <v>92191</v>
      </c>
      <c r="I414" s="3" t="s">
        <v>6190</v>
      </c>
    </row>
    <row r="415" spans="1:9" x14ac:dyDescent="0.3">
      <c r="A415" s="2" t="s">
        <v>2819</v>
      </c>
      <c r="B415" s="2" t="s">
        <v>2820</v>
      </c>
      <c r="C415" s="2" t="s">
        <v>2821</v>
      </c>
      <c r="D415" s="2" t="s">
        <v>2822</v>
      </c>
      <c r="E415" s="2" t="s">
        <v>2823</v>
      </c>
      <c r="F415" s="2" t="s">
        <v>109</v>
      </c>
      <c r="G415" s="2" t="s">
        <v>19</v>
      </c>
      <c r="H415" s="2">
        <v>91841</v>
      </c>
      <c r="I415" s="3" t="s">
        <v>6190</v>
      </c>
    </row>
    <row r="416" spans="1:9" x14ac:dyDescent="0.3">
      <c r="A416" s="2" t="s">
        <v>2825</v>
      </c>
      <c r="B416" s="2" t="s">
        <v>2826</v>
      </c>
      <c r="C416" s="2"/>
      <c r="D416" s="2" t="s">
        <v>2827</v>
      </c>
      <c r="E416" s="2" t="s">
        <v>2828</v>
      </c>
      <c r="F416" s="2" t="s">
        <v>185</v>
      </c>
      <c r="G416" s="2" t="s">
        <v>19</v>
      </c>
      <c r="H416" s="2">
        <v>75799</v>
      </c>
      <c r="I416" s="3" t="s">
        <v>6190</v>
      </c>
    </row>
    <row r="417" spans="1:9" x14ac:dyDescent="0.3">
      <c r="A417" s="2" t="s">
        <v>2830</v>
      </c>
      <c r="B417" s="2" t="s">
        <v>2831</v>
      </c>
      <c r="C417" s="2" t="s">
        <v>2832</v>
      </c>
      <c r="D417" s="2"/>
      <c r="E417" s="2" t="s">
        <v>2833</v>
      </c>
      <c r="F417" s="2" t="s">
        <v>292</v>
      </c>
      <c r="G417" s="2" t="s">
        <v>19</v>
      </c>
      <c r="H417" s="2">
        <v>70593</v>
      </c>
      <c r="I417" s="3" t="s">
        <v>6191</v>
      </c>
    </row>
    <row r="418" spans="1:9" x14ac:dyDescent="0.3">
      <c r="A418" s="2" t="s">
        <v>2835</v>
      </c>
      <c r="B418" s="2" t="s">
        <v>2836</v>
      </c>
      <c r="C418" s="2"/>
      <c r="D418" s="2" t="s">
        <v>2837</v>
      </c>
      <c r="E418" s="2" t="s">
        <v>2838</v>
      </c>
      <c r="F418" s="2" t="s">
        <v>203</v>
      </c>
      <c r="G418" s="2" t="s">
        <v>19</v>
      </c>
      <c r="H418" s="2">
        <v>45426</v>
      </c>
      <c r="I418" s="3" t="s">
        <v>6190</v>
      </c>
    </row>
    <row r="419" spans="1:9" x14ac:dyDescent="0.3">
      <c r="A419" s="2" t="s">
        <v>2840</v>
      </c>
      <c r="B419" s="2" t="s">
        <v>2841</v>
      </c>
      <c r="C419" s="2"/>
      <c r="D419" s="2" t="s">
        <v>2842</v>
      </c>
      <c r="E419" s="2" t="s">
        <v>2843</v>
      </c>
      <c r="F419" s="2" t="s">
        <v>184</v>
      </c>
      <c r="G419" s="2" t="s">
        <v>19</v>
      </c>
      <c r="H419" s="2">
        <v>85072</v>
      </c>
      <c r="I419" s="3" t="s">
        <v>6190</v>
      </c>
    </row>
    <row r="420" spans="1:9" x14ac:dyDescent="0.3">
      <c r="A420" s="2" t="s">
        <v>2845</v>
      </c>
      <c r="B420" s="2" t="s">
        <v>2846</v>
      </c>
      <c r="C420" s="2" t="s">
        <v>2847</v>
      </c>
      <c r="D420" s="2"/>
      <c r="E420" s="2" t="s">
        <v>2848</v>
      </c>
      <c r="F420" s="2" t="s">
        <v>131</v>
      </c>
      <c r="G420" s="2" t="s">
        <v>19</v>
      </c>
      <c r="H420" s="2">
        <v>94263</v>
      </c>
      <c r="I420" s="3" t="s">
        <v>6190</v>
      </c>
    </row>
    <row r="421" spans="1:9" x14ac:dyDescent="0.3">
      <c r="A421" s="2" t="s">
        <v>2850</v>
      </c>
      <c r="B421" s="2" t="s">
        <v>2851</v>
      </c>
      <c r="C421" s="2" t="s">
        <v>2852</v>
      </c>
      <c r="D421" s="2" t="s">
        <v>2853</v>
      </c>
      <c r="E421" s="2" t="s">
        <v>2854</v>
      </c>
      <c r="F421" s="2" t="s">
        <v>236</v>
      </c>
      <c r="G421" s="2" t="s">
        <v>19</v>
      </c>
      <c r="H421" s="2">
        <v>68505</v>
      </c>
      <c r="I421" s="3" t="s">
        <v>6190</v>
      </c>
    </row>
    <row r="422" spans="1:9" x14ac:dyDescent="0.3">
      <c r="A422" s="2" t="s">
        <v>2856</v>
      </c>
      <c r="B422" s="2" t="s">
        <v>2857</v>
      </c>
      <c r="C422" s="2" t="s">
        <v>2858</v>
      </c>
      <c r="D422" s="2" t="s">
        <v>2859</v>
      </c>
      <c r="E422" s="2" t="s">
        <v>2860</v>
      </c>
      <c r="F422" s="2" t="s">
        <v>172</v>
      </c>
      <c r="G422" s="2" t="s">
        <v>19</v>
      </c>
      <c r="H422" s="2">
        <v>17126</v>
      </c>
      <c r="I422" s="3" t="s">
        <v>6191</v>
      </c>
    </row>
    <row r="423" spans="1:9" x14ac:dyDescent="0.3">
      <c r="A423" s="2" t="s">
        <v>2861</v>
      </c>
      <c r="B423" s="2" t="s">
        <v>2862</v>
      </c>
      <c r="C423" s="2" t="s">
        <v>2863</v>
      </c>
      <c r="D423" s="2" t="s">
        <v>2864</v>
      </c>
      <c r="E423" s="2" t="s">
        <v>2865</v>
      </c>
      <c r="F423" s="2" t="s">
        <v>69</v>
      </c>
      <c r="G423" s="2" t="s">
        <v>19</v>
      </c>
      <c r="H423" s="2">
        <v>70174</v>
      </c>
      <c r="I423" s="3" t="s">
        <v>6190</v>
      </c>
    </row>
    <row r="424" spans="1:9" x14ac:dyDescent="0.3">
      <c r="A424" s="2" t="s">
        <v>2867</v>
      </c>
      <c r="B424" s="2" t="s">
        <v>2868</v>
      </c>
      <c r="C424" s="2"/>
      <c r="D424" s="2" t="s">
        <v>2869</v>
      </c>
      <c r="E424" s="2" t="s">
        <v>2870</v>
      </c>
      <c r="F424" s="2" t="s">
        <v>231</v>
      </c>
      <c r="G424" s="2" t="s">
        <v>19</v>
      </c>
      <c r="H424" s="2">
        <v>53726</v>
      </c>
      <c r="I424" s="3" t="s">
        <v>6191</v>
      </c>
    </row>
    <row r="425" spans="1:9" x14ac:dyDescent="0.3">
      <c r="A425" s="2" t="s">
        <v>2872</v>
      </c>
      <c r="B425" s="2" t="s">
        <v>2873</v>
      </c>
      <c r="C425" s="2"/>
      <c r="D425" s="2" t="s">
        <v>2874</v>
      </c>
      <c r="E425" s="2" t="s">
        <v>2875</v>
      </c>
      <c r="F425" s="2" t="s">
        <v>48</v>
      </c>
      <c r="G425" s="2" t="s">
        <v>19</v>
      </c>
      <c r="H425" s="2">
        <v>25336</v>
      </c>
      <c r="I425" s="3" t="s">
        <v>6191</v>
      </c>
    </row>
    <row r="426" spans="1:9" x14ac:dyDescent="0.3">
      <c r="A426" s="2" t="s">
        <v>2877</v>
      </c>
      <c r="B426" s="2" t="s">
        <v>2878</v>
      </c>
      <c r="C426" s="2" t="s">
        <v>2879</v>
      </c>
      <c r="D426" s="2" t="s">
        <v>2880</v>
      </c>
      <c r="E426" s="2" t="s">
        <v>2881</v>
      </c>
      <c r="F426" s="2" t="s">
        <v>88</v>
      </c>
      <c r="G426" s="2" t="s">
        <v>19</v>
      </c>
      <c r="H426" s="2">
        <v>72204</v>
      </c>
      <c r="I426" s="3" t="s">
        <v>6190</v>
      </c>
    </row>
    <row r="427" spans="1:9" x14ac:dyDescent="0.3">
      <c r="A427" s="2" t="s">
        <v>2883</v>
      </c>
      <c r="B427" s="2" t="s">
        <v>2884</v>
      </c>
      <c r="C427" s="2" t="s">
        <v>2885</v>
      </c>
      <c r="D427" s="2" t="s">
        <v>2886</v>
      </c>
      <c r="E427" s="2" t="s">
        <v>2887</v>
      </c>
      <c r="F427" s="2" t="s">
        <v>72</v>
      </c>
      <c r="G427" s="2" t="s">
        <v>19</v>
      </c>
      <c r="H427" s="2">
        <v>99507</v>
      </c>
      <c r="I427" s="3" t="s">
        <v>6191</v>
      </c>
    </row>
    <row r="428" spans="1:9" x14ac:dyDescent="0.3">
      <c r="A428" s="2" t="s">
        <v>2889</v>
      </c>
      <c r="B428" s="2" t="s">
        <v>2890</v>
      </c>
      <c r="C428" s="2" t="s">
        <v>2891</v>
      </c>
      <c r="D428" s="2" t="s">
        <v>2892</v>
      </c>
      <c r="E428" s="2" t="s">
        <v>2893</v>
      </c>
      <c r="F428" s="2" t="s">
        <v>380</v>
      </c>
      <c r="G428" s="2" t="s">
        <v>318</v>
      </c>
      <c r="H428" s="2" t="s">
        <v>381</v>
      </c>
      <c r="I428" s="3" t="s">
        <v>6190</v>
      </c>
    </row>
    <row r="429" spans="1:9" x14ac:dyDescent="0.3">
      <c r="A429" s="2" t="s">
        <v>2895</v>
      </c>
      <c r="B429" s="2" t="s">
        <v>2896</v>
      </c>
      <c r="C429" s="2"/>
      <c r="D429" s="2" t="s">
        <v>2897</v>
      </c>
      <c r="E429" s="2" t="s">
        <v>2898</v>
      </c>
      <c r="F429" s="2" t="s">
        <v>150</v>
      </c>
      <c r="G429" s="2" t="s">
        <v>19</v>
      </c>
      <c r="H429" s="2">
        <v>94110</v>
      </c>
      <c r="I429" s="3" t="s">
        <v>6190</v>
      </c>
    </row>
    <row r="430" spans="1:9" x14ac:dyDescent="0.3">
      <c r="A430" s="2" t="s">
        <v>2900</v>
      </c>
      <c r="B430" s="2" t="s">
        <v>2901</v>
      </c>
      <c r="C430" s="2" t="s">
        <v>2902</v>
      </c>
      <c r="D430" s="2" t="s">
        <v>2903</v>
      </c>
      <c r="E430" s="2" t="s">
        <v>2904</v>
      </c>
      <c r="F430" s="2" t="s">
        <v>181</v>
      </c>
      <c r="G430" s="2" t="s">
        <v>19</v>
      </c>
      <c r="H430" s="2">
        <v>44485</v>
      </c>
      <c r="I430" s="3" t="s">
        <v>6191</v>
      </c>
    </row>
    <row r="431" spans="1:9" x14ac:dyDescent="0.3">
      <c r="A431" s="2" t="s">
        <v>2906</v>
      </c>
      <c r="B431" s="2" t="s">
        <v>2907</v>
      </c>
      <c r="C431" s="2" t="s">
        <v>2908</v>
      </c>
      <c r="D431" s="2" t="s">
        <v>2909</v>
      </c>
      <c r="E431" s="2" t="s">
        <v>2910</v>
      </c>
      <c r="F431" s="2" t="s">
        <v>233</v>
      </c>
      <c r="G431" s="2" t="s">
        <v>19</v>
      </c>
      <c r="H431" s="2">
        <v>23324</v>
      </c>
      <c r="I431" s="3" t="s">
        <v>6191</v>
      </c>
    </row>
    <row r="432" spans="1:9" x14ac:dyDescent="0.3">
      <c r="A432" s="2" t="s">
        <v>2912</v>
      </c>
      <c r="B432" s="2" t="s">
        <v>2913</v>
      </c>
      <c r="C432" s="2" t="s">
        <v>2914</v>
      </c>
      <c r="D432" s="2" t="s">
        <v>2915</v>
      </c>
      <c r="E432" s="2" t="s">
        <v>2916</v>
      </c>
      <c r="F432" s="2" t="s">
        <v>93</v>
      </c>
      <c r="G432" s="2" t="s">
        <v>19</v>
      </c>
      <c r="H432" s="2">
        <v>39236</v>
      </c>
      <c r="I432" s="3" t="s">
        <v>6190</v>
      </c>
    </row>
    <row r="433" spans="1:9" x14ac:dyDescent="0.3">
      <c r="A433" s="2" t="s">
        <v>2918</v>
      </c>
      <c r="B433" s="2" t="s">
        <v>2919</v>
      </c>
      <c r="C433" s="2" t="s">
        <v>2920</v>
      </c>
      <c r="D433" s="2" t="s">
        <v>2921</v>
      </c>
      <c r="E433" s="2" t="s">
        <v>2922</v>
      </c>
      <c r="F433" s="2" t="s">
        <v>337</v>
      </c>
      <c r="G433" s="2" t="s">
        <v>318</v>
      </c>
      <c r="H433" s="2" t="s">
        <v>338</v>
      </c>
      <c r="I433" s="3" t="s">
        <v>6190</v>
      </c>
    </row>
    <row r="434" spans="1:9" x14ac:dyDescent="0.3">
      <c r="A434" s="2" t="s">
        <v>2924</v>
      </c>
      <c r="B434" s="2" t="s">
        <v>2925</v>
      </c>
      <c r="C434" s="2"/>
      <c r="D434" s="2" t="s">
        <v>2926</v>
      </c>
      <c r="E434" s="2" t="s">
        <v>2927</v>
      </c>
      <c r="F434" s="2" t="s">
        <v>45</v>
      </c>
      <c r="G434" s="2" t="s">
        <v>19</v>
      </c>
      <c r="H434" s="2">
        <v>53277</v>
      </c>
      <c r="I434" s="3" t="s">
        <v>6191</v>
      </c>
    </row>
    <row r="435" spans="1:9" x14ac:dyDescent="0.3">
      <c r="A435" s="2" t="s">
        <v>2929</v>
      </c>
      <c r="B435" s="2" t="s">
        <v>2930</v>
      </c>
      <c r="C435" s="2" t="s">
        <v>2931</v>
      </c>
      <c r="D435" s="2" t="s">
        <v>2932</v>
      </c>
      <c r="E435" s="2" t="s">
        <v>2933</v>
      </c>
      <c r="F435" s="2" t="s">
        <v>131</v>
      </c>
      <c r="G435" s="2" t="s">
        <v>19</v>
      </c>
      <c r="H435" s="2">
        <v>94250</v>
      </c>
      <c r="I435" s="3" t="s">
        <v>6190</v>
      </c>
    </row>
    <row r="436" spans="1:9" x14ac:dyDescent="0.3">
      <c r="A436" s="2" t="s">
        <v>2935</v>
      </c>
      <c r="B436" s="2" t="s">
        <v>2936</v>
      </c>
      <c r="C436" s="2"/>
      <c r="D436" s="2" t="s">
        <v>2937</v>
      </c>
      <c r="E436" s="2" t="s">
        <v>2938</v>
      </c>
      <c r="F436" s="2" t="s">
        <v>241</v>
      </c>
      <c r="G436" s="2" t="s">
        <v>19</v>
      </c>
      <c r="H436" s="2">
        <v>2298</v>
      </c>
      <c r="I436" s="3" t="s">
        <v>6191</v>
      </c>
    </row>
    <row r="437" spans="1:9" x14ac:dyDescent="0.3">
      <c r="A437" s="2" t="s">
        <v>2940</v>
      </c>
      <c r="B437" s="2" t="s">
        <v>2941</v>
      </c>
      <c r="C437" s="2" t="s">
        <v>2942</v>
      </c>
      <c r="D437" s="2" t="s">
        <v>2943</v>
      </c>
      <c r="E437" s="2" t="s">
        <v>2944</v>
      </c>
      <c r="F437" s="2" t="s">
        <v>148</v>
      </c>
      <c r="G437" s="2" t="s">
        <v>19</v>
      </c>
      <c r="H437" s="2">
        <v>66622</v>
      </c>
      <c r="I437" s="3" t="s">
        <v>6191</v>
      </c>
    </row>
    <row r="438" spans="1:9" x14ac:dyDescent="0.3">
      <c r="A438" s="2" t="s">
        <v>2946</v>
      </c>
      <c r="B438" s="2" t="s">
        <v>2947</v>
      </c>
      <c r="C438" s="2" t="s">
        <v>2948</v>
      </c>
      <c r="D438" s="2" t="s">
        <v>2949</v>
      </c>
      <c r="E438" s="2" t="s">
        <v>2950</v>
      </c>
      <c r="F438" s="2" t="s">
        <v>97</v>
      </c>
      <c r="G438" s="2" t="s">
        <v>19</v>
      </c>
      <c r="H438" s="2">
        <v>58122</v>
      </c>
      <c r="I438" s="3" t="s">
        <v>6190</v>
      </c>
    </row>
    <row r="439" spans="1:9" x14ac:dyDescent="0.3">
      <c r="A439" s="2" t="s">
        <v>2952</v>
      </c>
      <c r="B439" s="2" t="s">
        <v>2953</v>
      </c>
      <c r="C439" s="2"/>
      <c r="D439" s="2" t="s">
        <v>2954</v>
      </c>
      <c r="E439" s="2" t="s">
        <v>2955</v>
      </c>
      <c r="F439" s="2" t="s">
        <v>63</v>
      </c>
      <c r="G439" s="2" t="s">
        <v>19</v>
      </c>
      <c r="H439" s="2">
        <v>77095</v>
      </c>
      <c r="I439" s="3" t="s">
        <v>6191</v>
      </c>
    </row>
    <row r="440" spans="1:9" x14ac:dyDescent="0.3">
      <c r="A440" s="2" t="s">
        <v>2957</v>
      </c>
      <c r="B440" s="2" t="s">
        <v>2958</v>
      </c>
      <c r="C440" s="2" t="s">
        <v>2959</v>
      </c>
      <c r="D440" s="2" t="s">
        <v>2960</v>
      </c>
      <c r="E440" s="2" t="s">
        <v>2961</v>
      </c>
      <c r="F440" s="2" t="s">
        <v>77</v>
      </c>
      <c r="G440" s="2" t="s">
        <v>19</v>
      </c>
      <c r="H440" s="2">
        <v>73190</v>
      </c>
      <c r="I440" s="3" t="s">
        <v>6191</v>
      </c>
    </row>
    <row r="441" spans="1:9" x14ac:dyDescent="0.3">
      <c r="A441" s="2" t="s">
        <v>2963</v>
      </c>
      <c r="B441" s="2" t="s">
        <v>2964</v>
      </c>
      <c r="C441" s="2" t="s">
        <v>2965</v>
      </c>
      <c r="D441" s="2" t="s">
        <v>2966</v>
      </c>
      <c r="E441" s="2" t="s">
        <v>2967</v>
      </c>
      <c r="F441" s="2" t="s">
        <v>474</v>
      </c>
      <c r="G441" s="2" t="s">
        <v>318</v>
      </c>
      <c r="H441" s="2" t="s">
        <v>416</v>
      </c>
      <c r="I441" s="3" t="s">
        <v>6191</v>
      </c>
    </row>
    <row r="442" spans="1:9" x14ac:dyDescent="0.3">
      <c r="A442" s="2" t="s">
        <v>2969</v>
      </c>
      <c r="B442" s="2" t="s">
        <v>2970</v>
      </c>
      <c r="C442" s="2" t="s">
        <v>2971</v>
      </c>
      <c r="D442" s="2" t="s">
        <v>2972</v>
      </c>
      <c r="E442" s="2" t="s">
        <v>2973</v>
      </c>
      <c r="F442" s="2" t="s">
        <v>120</v>
      </c>
      <c r="G442" s="2" t="s">
        <v>19</v>
      </c>
      <c r="H442" s="2">
        <v>14205</v>
      </c>
      <c r="I442" s="3" t="s">
        <v>6190</v>
      </c>
    </row>
    <row r="443" spans="1:9" x14ac:dyDescent="0.3">
      <c r="A443" s="2" t="s">
        <v>2975</v>
      </c>
      <c r="B443" s="2" t="s">
        <v>2976</v>
      </c>
      <c r="C443" s="2" t="s">
        <v>2977</v>
      </c>
      <c r="D443" s="2" t="s">
        <v>2978</v>
      </c>
      <c r="E443" s="2" t="s">
        <v>2979</v>
      </c>
      <c r="F443" s="2" t="s">
        <v>2031</v>
      </c>
      <c r="G443" s="2" t="s">
        <v>318</v>
      </c>
      <c r="H443" s="2" t="s">
        <v>454</v>
      </c>
      <c r="I443" s="3" t="s">
        <v>6190</v>
      </c>
    </row>
    <row r="444" spans="1:9" x14ac:dyDescent="0.3">
      <c r="A444" s="2" t="s">
        <v>2981</v>
      </c>
      <c r="B444" s="2" t="s">
        <v>2982</v>
      </c>
      <c r="C444" s="2" t="s">
        <v>2983</v>
      </c>
      <c r="D444" s="2" t="s">
        <v>2984</v>
      </c>
      <c r="E444" s="2" t="s">
        <v>2985</v>
      </c>
      <c r="F444" s="2" t="s">
        <v>294</v>
      </c>
      <c r="G444" s="2" t="s">
        <v>19</v>
      </c>
      <c r="H444" s="2">
        <v>18018</v>
      </c>
      <c r="I444" s="3" t="s">
        <v>6191</v>
      </c>
    </row>
    <row r="445" spans="1:9" x14ac:dyDescent="0.3">
      <c r="A445" s="2" t="s">
        <v>2987</v>
      </c>
      <c r="B445" s="2" t="s">
        <v>2988</v>
      </c>
      <c r="C445" s="2" t="s">
        <v>2989</v>
      </c>
      <c r="D445" s="2" t="s">
        <v>2990</v>
      </c>
      <c r="E445" s="2" t="s">
        <v>2991</v>
      </c>
      <c r="F445" s="2" t="s">
        <v>465</v>
      </c>
      <c r="G445" s="2" t="s">
        <v>318</v>
      </c>
      <c r="H445" s="2" t="s">
        <v>383</v>
      </c>
      <c r="I445" s="3" t="s">
        <v>6190</v>
      </c>
    </row>
    <row r="446" spans="1:9" x14ac:dyDescent="0.3">
      <c r="A446" s="2" t="s">
        <v>2993</v>
      </c>
      <c r="B446" s="2" t="s">
        <v>2994</v>
      </c>
      <c r="C446" s="2" t="s">
        <v>2995</v>
      </c>
      <c r="D446" s="2" t="s">
        <v>2996</v>
      </c>
      <c r="E446" s="2" t="s">
        <v>2997</v>
      </c>
      <c r="F446" s="2" t="s">
        <v>2998</v>
      </c>
      <c r="G446" s="2" t="s">
        <v>318</v>
      </c>
      <c r="H446" s="2" t="s">
        <v>395</v>
      </c>
      <c r="I446" s="3" t="s">
        <v>6191</v>
      </c>
    </row>
    <row r="447" spans="1:9" x14ac:dyDescent="0.3">
      <c r="A447" s="2" t="s">
        <v>3000</v>
      </c>
      <c r="B447" s="2" t="s">
        <v>3001</v>
      </c>
      <c r="C447" s="2" t="s">
        <v>3002</v>
      </c>
      <c r="D447" s="2"/>
      <c r="E447" s="2" t="s">
        <v>3003</v>
      </c>
      <c r="F447" s="2" t="s">
        <v>390</v>
      </c>
      <c r="G447" s="2" t="s">
        <v>318</v>
      </c>
      <c r="H447" s="2" t="s">
        <v>348</v>
      </c>
      <c r="I447" s="3" t="s">
        <v>6190</v>
      </c>
    </row>
    <row r="448" spans="1:9" x14ac:dyDescent="0.3">
      <c r="A448" s="2" t="s">
        <v>3005</v>
      </c>
      <c r="B448" s="2" t="s">
        <v>3006</v>
      </c>
      <c r="C448" s="2" t="s">
        <v>3007</v>
      </c>
      <c r="D448" s="2" t="s">
        <v>3008</v>
      </c>
      <c r="E448" s="2" t="s">
        <v>3009</v>
      </c>
      <c r="F448" s="2" t="s">
        <v>144</v>
      </c>
      <c r="G448" s="2" t="s">
        <v>28</v>
      </c>
      <c r="H448" s="2" t="s">
        <v>215</v>
      </c>
      <c r="I448" s="3" t="s">
        <v>6190</v>
      </c>
    </row>
    <row r="449" spans="1:9" x14ac:dyDescent="0.3">
      <c r="A449" s="2" t="s">
        <v>3011</v>
      </c>
      <c r="B449" s="2" t="s">
        <v>3012</v>
      </c>
      <c r="C449" s="2" t="s">
        <v>3013</v>
      </c>
      <c r="D449" s="2"/>
      <c r="E449" s="2" t="s">
        <v>3014</v>
      </c>
      <c r="F449" s="2" t="s">
        <v>184</v>
      </c>
      <c r="G449" s="2" t="s">
        <v>19</v>
      </c>
      <c r="H449" s="2">
        <v>85099</v>
      </c>
      <c r="I449" s="3" t="s">
        <v>6191</v>
      </c>
    </row>
    <row r="450" spans="1:9" x14ac:dyDescent="0.3">
      <c r="A450" s="2" t="s">
        <v>3016</v>
      </c>
      <c r="B450" s="2" t="s">
        <v>3017</v>
      </c>
      <c r="C450" s="2" t="s">
        <v>3018</v>
      </c>
      <c r="D450" s="2" t="s">
        <v>3019</v>
      </c>
      <c r="E450" s="2" t="s">
        <v>3020</v>
      </c>
      <c r="F450" s="2" t="s">
        <v>344</v>
      </c>
      <c r="G450" s="2" t="s">
        <v>318</v>
      </c>
      <c r="H450" s="2" t="s">
        <v>345</v>
      </c>
      <c r="I450" s="3" t="s">
        <v>6191</v>
      </c>
    </row>
    <row r="451" spans="1:9" x14ac:dyDescent="0.3">
      <c r="A451" s="2" t="s">
        <v>3022</v>
      </c>
      <c r="B451" s="2" t="s">
        <v>3023</v>
      </c>
      <c r="C451" s="2" t="s">
        <v>3024</v>
      </c>
      <c r="D451" s="2" t="s">
        <v>3025</v>
      </c>
      <c r="E451" s="2" t="s">
        <v>3026</v>
      </c>
      <c r="F451" s="2" t="s">
        <v>260</v>
      </c>
      <c r="G451" s="2" t="s">
        <v>19</v>
      </c>
      <c r="H451" s="2">
        <v>43610</v>
      </c>
      <c r="I451" s="3" t="s">
        <v>6191</v>
      </c>
    </row>
    <row r="452" spans="1:9" x14ac:dyDescent="0.3">
      <c r="A452" s="2" t="s">
        <v>3028</v>
      </c>
      <c r="B452" s="2" t="s">
        <v>3029</v>
      </c>
      <c r="C452" s="2" t="s">
        <v>3030</v>
      </c>
      <c r="D452" s="2" t="s">
        <v>3031</v>
      </c>
      <c r="E452" s="2" t="s">
        <v>3032</v>
      </c>
      <c r="F452" s="2" t="s">
        <v>3033</v>
      </c>
      <c r="G452" s="2" t="s">
        <v>318</v>
      </c>
      <c r="H452" s="2" t="s">
        <v>3034</v>
      </c>
      <c r="I452" s="3" t="s">
        <v>6191</v>
      </c>
    </row>
    <row r="453" spans="1:9" x14ac:dyDescent="0.3">
      <c r="A453" s="2" t="s">
        <v>3036</v>
      </c>
      <c r="B453" s="2" t="s">
        <v>3037</v>
      </c>
      <c r="C453" s="2" t="s">
        <v>3038</v>
      </c>
      <c r="D453" s="2" t="s">
        <v>3039</v>
      </c>
      <c r="E453" s="2" t="s">
        <v>3040</v>
      </c>
      <c r="F453" s="2" t="s">
        <v>35</v>
      </c>
      <c r="G453" s="2" t="s">
        <v>19</v>
      </c>
      <c r="H453" s="2">
        <v>28210</v>
      </c>
      <c r="I453" s="3" t="s">
        <v>6190</v>
      </c>
    </row>
    <row r="454" spans="1:9" x14ac:dyDescent="0.3">
      <c r="A454" s="2" t="s">
        <v>3042</v>
      </c>
      <c r="B454" s="2" t="s">
        <v>3043</v>
      </c>
      <c r="C454" s="2" t="s">
        <v>3044</v>
      </c>
      <c r="D454" s="2" t="s">
        <v>3045</v>
      </c>
      <c r="E454" s="2" t="s">
        <v>3046</v>
      </c>
      <c r="F454" s="2" t="s">
        <v>105</v>
      </c>
      <c r="G454" s="2" t="s">
        <v>19</v>
      </c>
      <c r="H454" s="2">
        <v>98109</v>
      </c>
      <c r="I454" s="3" t="s">
        <v>6191</v>
      </c>
    </row>
    <row r="455" spans="1:9" x14ac:dyDescent="0.3">
      <c r="A455" s="2" t="s">
        <v>3048</v>
      </c>
      <c r="B455" s="2" t="s">
        <v>3049</v>
      </c>
      <c r="C455" s="2" t="s">
        <v>3050</v>
      </c>
      <c r="D455" s="2" t="s">
        <v>3051</v>
      </c>
      <c r="E455" s="2" t="s">
        <v>3052</v>
      </c>
      <c r="F455" s="2" t="s">
        <v>202</v>
      </c>
      <c r="G455" s="2" t="s">
        <v>19</v>
      </c>
      <c r="H455" s="2">
        <v>18706</v>
      </c>
      <c r="I455" s="3" t="s">
        <v>6191</v>
      </c>
    </row>
    <row r="456" spans="1:9" x14ac:dyDescent="0.3">
      <c r="A456" s="2" t="s">
        <v>3054</v>
      </c>
      <c r="B456" s="2" t="s">
        <v>3055</v>
      </c>
      <c r="C456" s="2" t="s">
        <v>3056</v>
      </c>
      <c r="D456" s="2"/>
      <c r="E456" s="2" t="s">
        <v>3057</v>
      </c>
      <c r="F456" s="2" t="s">
        <v>449</v>
      </c>
      <c r="G456" s="2" t="s">
        <v>318</v>
      </c>
      <c r="H456" s="2" t="s">
        <v>330</v>
      </c>
      <c r="I456" s="3" t="s">
        <v>6190</v>
      </c>
    </row>
    <row r="457" spans="1:9" x14ac:dyDescent="0.3">
      <c r="A457" s="2" t="s">
        <v>3059</v>
      </c>
      <c r="B457" s="2" t="s">
        <v>3060</v>
      </c>
      <c r="C457" s="2" t="s">
        <v>3061</v>
      </c>
      <c r="D457" s="2" t="s">
        <v>3062</v>
      </c>
      <c r="E457" s="2" t="s">
        <v>3063</v>
      </c>
      <c r="F457" s="2" t="s">
        <v>488</v>
      </c>
      <c r="G457" s="2" t="s">
        <v>318</v>
      </c>
      <c r="H457" s="2" t="s">
        <v>363</v>
      </c>
      <c r="I457" s="3" t="s">
        <v>6190</v>
      </c>
    </row>
    <row r="458" spans="1:9" x14ac:dyDescent="0.3">
      <c r="A458" s="2" t="s">
        <v>3065</v>
      </c>
      <c r="B458" s="2" t="s">
        <v>3066</v>
      </c>
      <c r="C458" s="2" t="s">
        <v>3067</v>
      </c>
      <c r="D458" s="2" t="s">
        <v>3068</v>
      </c>
      <c r="E458" s="2" t="s">
        <v>3069</v>
      </c>
      <c r="F458" s="2" t="s">
        <v>284</v>
      </c>
      <c r="G458" s="2" t="s">
        <v>28</v>
      </c>
      <c r="H458" s="2" t="s">
        <v>285</v>
      </c>
      <c r="I458" s="3" t="s">
        <v>6191</v>
      </c>
    </row>
    <row r="459" spans="1:9" x14ac:dyDescent="0.3">
      <c r="A459" s="2" t="s">
        <v>3071</v>
      </c>
      <c r="B459" s="2" t="s">
        <v>3072</v>
      </c>
      <c r="C459" s="2" t="s">
        <v>3073</v>
      </c>
      <c r="D459" s="2" t="s">
        <v>3074</v>
      </c>
      <c r="E459" s="2" t="s">
        <v>3075</v>
      </c>
      <c r="F459" s="2" t="s">
        <v>219</v>
      </c>
      <c r="G459" s="2" t="s">
        <v>19</v>
      </c>
      <c r="H459" s="2">
        <v>14652</v>
      </c>
      <c r="I459" s="3" t="s">
        <v>6191</v>
      </c>
    </row>
    <row r="460" spans="1:9" x14ac:dyDescent="0.3">
      <c r="A460" s="2" t="s">
        <v>3077</v>
      </c>
      <c r="B460" s="2" t="s">
        <v>3078</v>
      </c>
      <c r="C460" s="2" t="s">
        <v>3079</v>
      </c>
      <c r="D460" s="2" t="s">
        <v>3080</v>
      </c>
      <c r="E460" s="2" t="s">
        <v>3081</v>
      </c>
      <c r="F460" s="2" t="s">
        <v>126</v>
      </c>
      <c r="G460" s="2" t="s">
        <v>19</v>
      </c>
      <c r="H460" s="2">
        <v>85754</v>
      </c>
      <c r="I460" s="3" t="s">
        <v>6191</v>
      </c>
    </row>
    <row r="461" spans="1:9" x14ac:dyDescent="0.3">
      <c r="A461" s="2" t="s">
        <v>3083</v>
      </c>
      <c r="B461" s="2" t="s">
        <v>3084</v>
      </c>
      <c r="C461" s="2" t="s">
        <v>3085</v>
      </c>
      <c r="D461" s="2" t="s">
        <v>3086</v>
      </c>
      <c r="E461" s="2" t="s">
        <v>3087</v>
      </c>
      <c r="F461" s="2" t="s">
        <v>33</v>
      </c>
      <c r="G461" s="2" t="s">
        <v>19</v>
      </c>
      <c r="H461" s="2">
        <v>55480</v>
      </c>
      <c r="I461" s="3" t="s">
        <v>6191</v>
      </c>
    </row>
    <row r="462" spans="1:9" x14ac:dyDescent="0.3">
      <c r="A462" s="2" t="s">
        <v>3089</v>
      </c>
      <c r="B462" s="2" t="s">
        <v>3090</v>
      </c>
      <c r="C462" s="2" t="s">
        <v>3091</v>
      </c>
      <c r="D462" s="2" t="s">
        <v>3092</v>
      </c>
      <c r="E462" s="2" t="s">
        <v>3093</v>
      </c>
      <c r="F462" s="2" t="s">
        <v>399</v>
      </c>
      <c r="G462" s="2" t="s">
        <v>318</v>
      </c>
      <c r="H462" s="2" t="s">
        <v>400</v>
      </c>
      <c r="I462" s="3" t="s">
        <v>6190</v>
      </c>
    </row>
    <row r="463" spans="1:9" x14ac:dyDescent="0.3">
      <c r="A463" s="2" t="s">
        <v>3095</v>
      </c>
      <c r="B463" s="2" t="s">
        <v>3096</v>
      </c>
      <c r="C463" s="2" t="s">
        <v>3097</v>
      </c>
      <c r="D463" s="2" t="s">
        <v>3098</v>
      </c>
      <c r="E463" s="2" t="s">
        <v>3099</v>
      </c>
      <c r="F463" s="2" t="s">
        <v>85</v>
      </c>
      <c r="G463" s="2" t="s">
        <v>28</v>
      </c>
      <c r="H463" s="2" t="s">
        <v>86</v>
      </c>
      <c r="I463" s="3" t="s">
        <v>6190</v>
      </c>
    </row>
    <row r="464" spans="1:9" x14ac:dyDescent="0.3">
      <c r="A464" s="2" t="s">
        <v>3101</v>
      </c>
      <c r="B464" s="2" t="s">
        <v>3102</v>
      </c>
      <c r="C464" s="2" t="s">
        <v>3103</v>
      </c>
      <c r="D464" s="2" t="s">
        <v>3104</v>
      </c>
      <c r="E464" s="2" t="s">
        <v>3105</v>
      </c>
      <c r="F464" s="2" t="s">
        <v>84</v>
      </c>
      <c r="G464" s="2" t="s">
        <v>19</v>
      </c>
      <c r="H464" s="2">
        <v>31119</v>
      </c>
      <c r="I464" s="3" t="s">
        <v>6190</v>
      </c>
    </row>
    <row r="465" spans="1:9" x14ac:dyDescent="0.3">
      <c r="A465" s="2" t="s">
        <v>3107</v>
      </c>
      <c r="B465" s="2" t="s">
        <v>3108</v>
      </c>
      <c r="C465" s="2" t="s">
        <v>3109</v>
      </c>
      <c r="D465" s="2" t="s">
        <v>3110</v>
      </c>
      <c r="E465" s="2" t="s">
        <v>3111</v>
      </c>
      <c r="F465" s="2" t="s">
        <v>439</v>
      </c>
      <c r="G465" s="2" t="s">
        <v>318</v>
      </c>
      <c r="H465" s="2" t="s">
        <v>346</v>
      </c>
      <c r="I465" s="3" t="s">
        <v>6191</v>
      </c>
    </row>
    <row r="466" spans="1:9" x14ac:dyDescent="0.3">
      <c r="A466" s="2" t="s">
        <v>3113</v>
      </c>
      <c r="B466" s="2" t="s">
        <v>3114</v>
      </c>
      <c r="C466" s="2" t="s">
        <v>3115</v>
      </c>
      <c r="D466" s="2" t="s">
        <v>3116</v>
      </c>
      <c r="E466" s="2" t="s">
        <v>3117</v>
      </c>
      <c r="F466" s="2" t="s">
        <v>299</v>
      </c>
      <c r="G466" s="2" t="s">
        <v>28</v>
      </c>
      <c r="H466" s="2" t="s">
        <v>300</v>
      </c>
      <c r="I466" s="3" t="s">
        <v>6191</v>
      </c>
    </row>
    <row r="467" spans="1:9" x14ac:dyDescent="0.3">
      <c r="A467" s="2" t="s">
        <v>3119</v>
      </c>
      <c r="B467" s="2" t="s">
        <v>3120</v>
      </c>
      <c r="C467" s="2" t="s">
        <v>3121</v>
      </c>
      <c r="D467" s="2" t="s">
        <v>3122</v>
      </c>
      <c r="E467" s="2" t="s">
        <v>3123</v>
      </c>
      <c r="F467" s="2" t="s">
        <v>49</v>
      </c>
      <c r="G467" s="2" t="s">
        <v>19</v>
      </c>
      <c r="H467" s="2">
        <v>37939</v>
      </c>
      <c r="I467" s="3" t="s">
        <v>6190</v>
      </c>
    </row>
    <row r="468" spans="1:9" x14ac:dyDescent="0.3">
      <c r="A468" s="2" t="s">
        <v>3125</v>
      </c>
      <c r="B468" s="2" t="s">
        <v>3126</v>
      </c>
      <c r="C468" s="2" t="s">
        <v>3127</v>
      </c>
      <c r="D468" s="2" t="s">
        <v>3128</v>
      </c>
      <c r="E468" s="2" t="s">
        <v>3129</v>
      </c>
      <c r="F468" s="2" t="s">
        <v>158</v>
      </c>
      <c r="G468" s="2" t="s">
        <v>19</v>
      </c>
      <c r="H468" s="2">
        <v>48604</v>
      </c>
      <c r="I468" s="3" t="s">
        <v>6190</v>
      </c>
    </row>
    <row r="469" spans="1:9" x14ac:dyDescent="0.3">
      <c r="A469" s="2" t="s">
        <v>3131</v>
      </c>
      <c r="B469" s="2" t="s">
        <v>3132</v>
      </c>
      <c r="C469" s="2" t="s">
        <v>3133</v>
      </c>
      <c r="D469" s="2" t="s">
        <v>3134</v>
      </c>
      <c r="E469" s="2" t="s">
        <v>3135</v>
      </c>
      <c r="F469" s="2" t="s">
        <v>201</v>
      </c>
      <c r="G469" s="2" t="s">
        <v>19</v>
      </c>
      <c r="H469" s="2">
        <v>32092</v>
      </c>
      <c r="I469" s="3" t="s">
        <v>6191</v>
      </c>
    </row>
    <row r="470" spans="1:9" x14ac:dyDescent="0.3">
      <c r="A470" s="2" t="s">
        <v>3137</v>
      </c>
      <c r="B470" s="2" t="s">
        <v>3138</v>
      </c>
      <c r="C470" s="2" t="s">
        <v>3139</v>
      </c>
      <c r="D470" s="2"/>
      <c r="E470" s="2" t="s">
        <v>3140</v>
      </c>
      <c r="F470" s="2" t="s">
        <v>140</v>
      </c>
      <c r="G470" s="2" t="s">
        <v>19</v>
      </c>
      <c r="H470" s="2">
        <v>94913</v>
      </c>
      <c r="I470" s="3" t="s">
        <v>6190</v>
      </c>
    </row>
    <row r="471" spans="1:9" x14ac:dyDescent="0.3">
      <c r="A471" s="2" t="s">
        <v>3142</v>
      </c>
      <c r="B471" s="2" t="s">
        <v>3143</v>
      </c>
      <c r="C471" s="2" t="s">
        <v>3144</v>
      </c>
      <c r="D471" s="2" t="s">
        <v>3145</v>
      </c>
      <c r="E471" s="2" t="s">
        <v>3146</v>
      </c>
      <c r="F471" s="2" t="s">
        <v>98</v>
      </c>
      <c r="G471" s="2" t="s">
        <v>19</v>
      </c>
      <c r="H471" s="2">
        <v>95113</v>
      </c>
      <c r="I471" s="3" t="s">
        <v>6190</v>
      </c>
    </row>
    <row r="472" spans="1:9" x14ac:dyDescent="0.3">
      <c r="A472" s="2" t="s">
        <v>3148</v>
      </c>
      <c r="B472" s="2" t="s">
        <v>3149</v>
      </c>
      <c r="C472" s="2" t="s">
        <v>3150</v>
      </c>
      <c r="D472" s="2" t="s">
        <v>3151</v>
      </c>
      <c r="E472" s="2" t="s">
        <v>3152</v>
      </c>
      <c r="F472" s="2" t="s">
        <v>259</v>
      </c>
      <c r="G472" s="2" t="s">
        <v>19</v>
      </c>
      <c r="H472" s="2">
        <v>30045</v>
      </c>
      <c r="I472" s="3" t="s">
        <v>6190</v>
      </c>
    </row>
    <row r="473" spans="1:9" x14ac:dyDescent="0.3">
      <c r="A473" s="2" t="s">
        <v>3154</v>
      </c>
      <c r="B473" s="2" t="s">
        <v>3155</v>
      </c>
      <c r="C473" s="2"/>
      <c r="D473" s="2" t="s">
        <v>3156</v>
      </c>
      <c r="E473" s="2" t="s">
        <v>3157</v>
      </c>
      <c r="F473" s="2" t="s">
        <v>148</v>
      </c>
      <c r="G473" s="2" t="s">
        <v>19</v>
      </c>
      <c r="H473" s="2">
        <v>66622</v>
      </c>
      <c r="I473" s="3" t="s">
        <v>6190</v>
      </c>
    </row>
    <row r="474" spans="1:9" x14ac:dyDescent="0.3">
      <c r="A474" s="2" t="s">
        <v>3159</v>
      </c>
      <c r="B474" s="2" t="s">
        <v>3160</v>
      </c>
      <c r="C474" s="2" t="s">
        <v>3161</v>
      </c>
      <c r="D474" s="2" t="s">
        <v>3162</v>
      </c>
      <c r="E474" s="2" t="s">
        <v>3163</v>
      </c>
      <c r="F474" s="2" t="s">
        <v>67</v>
      </c>
      <c r="G474" s="2" t="s">
        <v>19</v>
      </c>
      <c r="H474" s="2">
        <v>66276</v>
      </c>
      <c r="I474" s="3" t="s">
        <v>6191</v>
      </c>
    </row>
    <row r="475" spans="1:9" x14ac:dyDescent="0.3">
      <c r="A475" s="2" t="s">
        <v>3165</v>
      </c>
      <c r="B475" s="2" t="s">
        <v>3166</v>
      </c>
      <c r="C475" s="2" t="s">
        <v>3167</v>
      </c>
      <c r="D475" s="2" t="s">
        <v>3168</v>
      </c>
      <c r="E475" s="2" t="s">
        <v>3169</v>
      </c>
      <c r="F475" s="2" t="s">
        <v>105</v>
      </c>
      <c r="G475" s="2" t="s">
        <v>19</v>
      </c>
      <c r="H475" s="2">
        <v>98148</v>
      </c>
      <c r="I475" s="3" t="s">
        <v>6191</v>
      </c>
    </row>
    <row r="476" spans="1:9" x14ac:dyDescent="0.3">
      <c r="A476" s="2" t="s">
        <v>3171</v>
      </c>
      <c r="B476" s="2" t="s">
        <v>3172</v>
      </c>
      <c r="C476" s="2" t="s">
        <v>3173</v>
      </c>
      <c r="D476" s="2" t="s">
        <v>3174</v>
      </c>
      <c r="E476" s="2" t="s">
        <v>3175</v>
      </c>
      <c r="F476" s="2" t="s">
        <v>393</v>
      </c>
      <c r="G476" s="2" t="s">
        <v>318</v>
      </c>
      <c r="H476" s="2" t="s">
        <v>394</v>
      </c>
      <c r="I476" s="3" t="s">
        <v>6190</v>
      </c>
    </row>
    <row r="477" spans="1:9" x14ac:dyDescent="0.3">
      <c r="A477" s="2" t="s">
        <v>3177</v>
      </c>
      <c r="B477" s="2" t="s">
        <v>3178</v>
      </c>
      <c r="C477" s="2" t="s">
        <v>3179</v>
      </c>
      <c r="D477" s="2"/>
      <c r="E477" s="2" t="s">
        <v>3180</v>
      </c>
      <c r="F477" s="2" t="s">
        <v>315</v>
      </c>
      <c r="G477" s="2" t="s">
        <v>19</v>
      </c>
      <c r="H477" s="2">
        <v>34745</v>
      </c>
      <c r="I477" s="3" t="s">
        <v>6191</v>
      </c>
    </row>
    <row r="478" spans="1:9" x14ac:dyDescent="0.3">
      <c r="A478" s="2" t="s">
        <v>3182</v>
      </c>
      <c r="B478" s="2" t="s">
        <v>3183</v>
      </c>
      <c r="C478" s="2" t="s">
        <v>3184</v>
      </c>
      <c r="D478" s="2" t="s">
        <v>3185</v>
      </c>
      <c r="E478" s="2" t="s">
        <v>3186</v>
      </c>
      <c r="F478" s="2" t="s">
        <v>219</v>
      </c>
      <c r="G478" s="2" t="s">
        <v>19</v>
      </c>
      <c r="H478" s="2">
        <v>14683</v>
      </c>
      <c r="I478" s="3" t="s">
        <v>6190</v>
      </c>
    </row>
    <row r="479" spans="1:9" x14ac:dyDescent="0.3">
      <c r="A479" s="2" t="s">
        <v>3188</v>
      </c>
      <c r="B479" s="2" t="s">
        <v>3189</v>
      </c>
      <c r="C479" s="2" t="s">
        <v>3190</v>
      </c>
      <c r="D479" s="2" t="s">
        <v>3191</v>
      </c>
      <c r="E479" s="2" t="s">
        <v>3192</v>
      </c>
      <c r="F479" s="2" t="s">
        <v>185</v>
      </c>
      <c r="G479" s="2" t="s">
        <v>19</v>
      </c>
      <c r="H479" s="2">
        <v>75799</v>
      </c>
      <c r="I479" s="3" t="s">
        <v>6191</v>
      </c>
    </row>
    <row r="480" spans="1:9" x14ac:dyDescent="0.3">
      <c r="A480" s="2" t="s">
        <v>3194</v>
      </c>
      <c r="B480" s="2" t="s">
        <v>3195</v>
      </c>
      <c r="C480" s="2" t="s">
        <v>3196</v>
      </c>
      <c r="D480" s="2" t="s">
        <v>3197</v>
      </c>
      <c r="E480" s="2" t="s">
        <v>3198</v>
      </c>
      <c r="F480" s="2" t="s">
        <v>89</v>
      </c>
      <c r="G480" s="2" t="s">
        <v>19</v>
      </c>
      <c r="H480" s="2">
        <v>11388</v>
      </c>
      <c r="I480" s="3" t="s">
        <v>6190</v>
      </c>
    </row>
    <row r="481" spans="1:9" x14ac:dyDescent="0.3">
      <c r="A481" s="2" t="s">
        <v>3199</v>
      </c>
      <c r="B481" s="2" t="s">
        <v>3200</v>
      </c>
      <c r="C481" s="2"/>
      <c r="D481" s="2" t="s">
        <v>3201</v>
      </c>
      <c r="E481" s="2" t="s">
        <v>3202</v>
      </c>
      <c r="F481" s="2" t="s">
        <v>34</v>
      </c>
      <c r="G481" s="2" t="s">
        <v>19</v>
      </c>
      <c r="H481" s="2">
        <v>20167</v>
      </c>
      <c r="I481" s="3" t="s">
        <v>6190</v>
      </c>
    </row>
    <row r="482" spans="1:9" x14ac:dyDescent="0.3">
      <c r="A482" s="2" t="s">
        <v>3203</v>
      </c>
      <c r="B482" s="2" t="s">
        <v>3204</v>
      </c>
      <c r="C482" s="2" t="s">
        <v>3205</v>
      </c>
      <c r="D482" s="2" t="s">
        <v>3206</v>
      </c>
      <c r="E482" s="2" t="s">
        <v>3207</v>
      </c>
      <c r="F482" s="2" t="s">
        <v>38</v>
      </c>
      <c r="G482" s="2" t="s">
        <v>19</v>
      </c>
      <c r="H482" s="2">
        <v>23203</v>
      </c>
      <c r="I482" s="3" t="s">
        <v>6191</v>
      </c>
    </row>
    <row r="483" spans="1:9" x14ac:dyDescent="0.3">
      <c r="A483" s="2" t="s">
        <v>3209</v>
      </c>
      <c r="B483" s="2" t="s">
        <v>3210</v>
      </c>
      <c r="C483" s="2" t="s">
        <v>3211</v>
      </c>
      <c r="D483" s="2" t="s">
        <v>3212</v>
      </c>
      <c r="E483" s="2" t="s">
        <v>3213</v>
      </c>
      <c r="F483" s="2" t="s">
        <v>251</v>
      </c>
      <c r="G483" s="2" t="s">
        <v>28</v>
      </c>
      <c r="H483" s="2" t="s">
        <v>114</v>
      </c>
      <c r="I483" s="3" t="s">
        <v>6191</v>
      </c>
    </row>
    <row r="484" spans="1:9" x14ac:dyDescent="0.3">
      <c r="A484" s="2" t="s">
        <v>3215</v>
      </c>
      <c r="B484" s="2" t="s">
        <v>3216</v>
      </c>
      <c r="C484" s="2" t="s">
        <v>3217</v>
      </c>
      <c r="D484" s="2" t="s">
        <v>3218</v>
      </c>
      <c r="E484" s="2" t="s">
        <v>3219</v>
      </c>
      <c r="F484" s="2" t="s">
        <v>164</v>
      </c>
      <c r="G484" s="2" t="s">
        <v>19</v>
      </c>
      <c r="H484" s="2">
        <v>22309</v>
      </c>
      <c r="I484" s="3" t="s">
        <v>6190</v>
      </c>
    </row>
    <row r="485" spans="1:9" x14ac:dyDescent="0.3">
      <c r="A485" s="2" t="s">
        <v>3221</v>
      </c>
      <c r="B485" s="2" t="s">
        <v>3222</v>
      </c>
      <c r="C485" s="2"/>
      <c r="D485" s="2" t="s">
        <v>3223</v>
      </c>
      <c r="E485" s="2" t="s">
        <v>3224</v>
      </c>
      <c r="F485" s="2" t="s">
        <v>216</v>
      </c>
      <c r="G485" s="2" t="s">
        <v>19</v>
      </c>
      <c r="H485" s="2">
        <v>84115</v>
      </c>
      <c r="I485" s="3" t="s">
        <v>6190</v>
      </c>
    </row>
    <row r="486" spans="1:9" x14ac:dyDescent="0.3">
      <c r="A486" s="2" t="s">
        <v>3226</v>
      </c>
      <c r="B486" s="2" t="s">
        <v>3227</v>
      </c>
      <c r="C486" s="2" t="s">
        <v>3228</v>
      </c>
      <c r="D486" s="2"/>
      <c r="E486" s="2" t="s">
        <v>3229</v>
      </c>
      <c r="F486" s="2" t="s">
        <v>98</v>
      </c>
      <c r="G486" s="2" t="s">
        <v>19</v>
      </c>
      <c r="H486" s="2">
        <v>95108</v>
      </c>
      <c r="I486" s="3" t="s">
        <v>6191</v>
      </c>
    </row>
    <row r="487" spans="1:9" x14ac:dyDescent="0.3">
      <c r="A487" s="2" t="s">
        <v>3231</v>
      </c>
      <c r="B487" s="2" t="s">
        <v>3232</v>
      </c>
      <c r="C487" s="2" t="s">
        <v>3233</v>
      </c>
      <c r="D487" s="2" t="s">
        <v>3234</v>
      </c>
      <c r="E487" s="2" t="s">
        <v>3235</v>
      </c>
      <c r="F487" s="2" t="s">
        <v>371</v>
      </c>
      <c r="G487" s="2" t="s">
        <v>318</v>
      </c>
      <c r="H487" s="2" t="s">
        <v>372</v>
      </c>
      <c r="I487" s="3" t="s">
        <v>6190</v>
      </c>
    </row>
    <row r="488" spans="1:9" x14ac:dyDescent="0.3">
      <c r="A488" s="2" t="s">
        <v>3237</v>
      </c>
      <c r="B488" s="2" t="s">
        <v>3238</v>
      </c>
      <c r="C488" s="2" t="s">
        <v>3239</v>
      </c>
      <c r="D488" s="2" t="s">
        <v>3240</v>
      </c>
      <c r="E488" s="2" t="s">
        <v>3241</v>
      </c>
      <c r="F488" s="2" t="s">
        <v>471</v>
      </c>
      <c r="G488" s="2" t="s">
        <v>318</v>
      </c>
      <c r="H488" s="2" t="s">
        <v>444</v>
      </c>
      <c r="I488" s="3" t="s">
        <v>6190</v>
      </c>
    </row>
    <row r="489" spans="1:9" x14ac:dyDescent="0.3">
      <c r="A489" s="2" t="s">
        <v>3243</v>
      </c>
      <c r="B489" s="2" t="s">
        <v>3244</v>
      </c>
      <c r="C489" s="2" t="s">
        <v>3245</v>
      </c>
      <c r="D489" s="2" t="s">
        <v>3246</v>
      </c>
      <c r="E489" s="2" t="s">
        <v>3247</v>
      </c>
      <c r="F489" s="2" t="s">
        <v>471</v>
      </c>
      <c r="G489" s="2" t="s">
        <v>318</v>
      </c>
      <c r="H489" s="2" t="s">
        <v>444</v>
      </c>
      <c r="I489" s="3" t="s">
        <v>6191</v>
      </c>
    </row>
    <row r="490" spans="1:9" x14ac:dyDescent="0.3">
      <c r="A490" s="2" t="s">
        <v>3249</v>
      </c>
      <c r="B490" s="2" t="s">
        <v>3250</v>
      </c>
      <c r="C490" s="2" t="s">
        <v>3251</v>
      </c>
      <c r="D490" s="2" t="s">
        <v>3252</v>
      </c>
      <c r="E490" s="2" t="s">
        <v>3253</v>
      </c>
      <c r="F490" s="2" t="s">
        <v>424</v>
      </c>
      <c r="G490" s="2" t="s">
        <v>318</v>
      </c>
      <c r="H490" s="2" t="s">
        <v>425</v>
      </c>
      <c r="I490" s="3" t="s">
        <v>6190</v>
      </c>
    </row>
    <row r="491" spans="1:9" x14ac:dyDescent="0.3">
      <c r="A491" s="2" t="s">
        <v>3255</v>
      </c>
      <c r="B491" s="2" t="s">
        <v>3256</v>
      </c>
      <c r="C491" s="2" t="s">
        <v>3257</v>
      </c>
      <c r="D491" s="2" t="s">
        <v>3258</v>
      </c>
      <c r="E491" s="2" t="s">
        <v>3259</v>
      </c>
      <c r="F491" s="2" t="s">
        <v>50</v>
      </c>
      <c r="G491" s="2" t="s">
        <v>19</v>
      </c>
      <c r="H491" s="2">
        <v>79945</v>
      </c>
      <c r="I491" s="3" t="s">
        <v>6191</v>
      </c>
    </row>
    <row r="492" spans="1:9" x14ac:dyDescent="0.3">
      <c r="A492" s="2" t="s">
        <v>3261</v>
      </c>
      <c r="B492" s="2" t="s">
        <v>3262</v>
      </c>
      <c r="C492" s="2" t="s">
        <v>3263</v>
      </c>
      <c r="D492" s="2" t="s">
        <v>3264</v>
      </c>
      <c r="E492" s="2" t="s">
        <v>3265</v>
      </c>
      <c r="F492" s="2" t="s">
        <v>271</v>
      </c>
      <c r="G492" s="2" t="s">
        <v>19</v>
      </c>
      <c r="H492" s="2">
        <v>33355</v>
      </c>
      <c r="I492" s="3" t="s">
        <v>6191</v>
      </c>
    </row>
    <row r="493" spans="1:9" x14ac:dyDescent="0.3">
      <c r="A493" s="2" t="s">
        <v>3267</v>
      </c>
      <c r="B493" s="2" t="s">
        <v>3268</v>
      </c>
      <c r="C493" s="2"/>
      <c r="D493" s="2" t="s">
        <v>3269</v>
      </c>
      <c r="E493" s="2" t="s">
        <v>3270</v>
      </c>
      <c r="F493" s="2" t="s">
        <v>36</v>
      </c>
      <c r="G493" s="2" t="s">
        <v>19</v>
      </c>
      <c r="H493" s="2">
        <v>46295</v>
      </c>
      <c r="I493" s="3" t="s">
        <v>6191</v>
      </c>
    </row>
    <row r="494" spans="1:9" x14ac:dyDescent="0.3">
      <c r="A494" s="2" t="s">
        <v>3272</v>
      </c>
      <c r="B494" s="2" t="s">
        <v>3273</v>
      </c>
      <c r="C494" s="2" t="s">
        <v>3274</v>
      </c>
      <c r="D494" s="2" t="s">
        <v>3275</v>
      </c>
      <c r="E494" s="2" t="s">
        <v>3276</v>
      </c>
      <c r="F494" s="2" t="s">
        <v>45</v>
      </c>
      <c r="G494" s="2" t="s">
        <v>19</v>
      </c>
      <c r="H494" s="2">
        <v>53234</v>
      </c>
      <c r="I494" s="3" t="s">
        <v>6190</v>
      </c>
    </row>
    <row r="495" spans="1:9" x14ac:dyDescent="0.3">
      <c r="A495" s="2" t="s">
        <v>3278</v>
      </c>
      <c r="B495" s="2" t="s">
        <v>3279</v>
      </c>
      <c r="C495" s="2" t="s">
        <v>3280</v>
      </c>
      <c r="D495" s="2" t="s">
        <v>3281</v>
      </c>
      <c r="E495" s="2" t="s">
        <v>3282</v>
      </c>
      <c r="F495" s="2" t="s">
        <v>273</v>
      </c>
      <c r="G495" s="2" t="s">
        <v>28</v>
      </c>
      <c r="H495" s="2" t="s">
        <v>274</v>
      </c>
      <c r="I495" s="3" t="s">
        <v>6191</v>
      </c>
    </row>
    <row r="496" spans="1:9" x14ac:dyDescent="0.3">
      <c r="A496" s="2" t="s">
        <v>3284</v>
      </c>
      <c r="B496" s="2" t="s">
        <v>3285</v>
      </c>
      <c r="C496" s="2" t="s">
        <v>3286</v>
      </c>
      <c r="D496" s="2" t="s">
        <v>3287</v>
      </c>
      <c r="E496" s="2" t="s">
        <v>3288</v>
      </c>
      <c r="F496" s="2" t="s">
        <v>32</v>
      </c>
      <c r="G496" s="2" t="s">
        <v>19</v>
      </c>
      <c r="H496" s="2">
        <v>70836</v>
      </c>
      <c r="I496" s="3" t="s">
        <v>6191</v>
      </c>
    </row>
    <row r="497" spans="1:9" x14ac:dyDescent="0.3">
      <c r="A497" s="2" t="s">
        <v>3290</v>
      </c>
      <c r="B497" s="2" t="s">
        <v>3291</v>
      </c>
      <c r="C497" s="2"/>
      <c r="D497" s="2" t="s">
        <v>3292</v>
      </c>
      <c r="E497" s="2" t="s">
        <v>3293</v>
      </c>
      <c r="F497" s="2" t="s">
        <v>170</v>
      </c>
      <c r="G497" s="2" t="s">
        <v>19</v>
      </c>
      <c r="H497" s="2">
        <v>6816</v>
      </c>
      <c r="I497" s="3" t="s">
        <v>6190</v>
      </c>
    </row>
    <row r="498" spans="1:9" x14ac:dyDescent="0.3">
      <c r="A498" s="2" t="s">
        <v>3295</v>
      </c>
      <c r="B498" s="2" t="s">
        <v>3296</v>
      </c>
      <c r="C498" s="2" t="s">
        <v>3297</v>
      </c>
      <c r="D498" s="2" t="s">
        <v>3298</v>
      </c>
      <c r="E498" s="2" t="s">
        <v>3299</v>
      </c>
      <c r="F498" s="2" t="s">
        <v>250</v>
      </c>
      <c r="G498" s="2" t="s">
        <v>19</v>
      </c>
      <c r="H498" s="2">
        <v>32590</v>
      </c>
      <c r="I498" s="3" t="s">
        <v>6191</v>
      </c>
    </row>
    <row r="499" spans="1:9" x14ac:dyDescent="0.3">
      <c r="A499" s="2" t="s">
        <v>3301</v>
      </c>
      <c r="B499" s="2" t="s">
        <v>3302</v>
      </c>
      <c r="C499" s="2" t="s">
        <v>3303</v>
      </c>
      <c r="D499" s="2" t="s">
        <v>3304</v>
      </c>
      <c r="E499" s="2" t="s">
        <v>3305</v>
      </c>
      <c r="F499" s="2" t="s">
        <v>3306</v>
      </c>
      <c r="G499" s="2" t="s">
        <v>318</v>
      </c>
      <c r="H499" s="2" t="s">
        <v>348</v>
      </c>
      <c r="I499" s="3" t="s">
        <v>6191</v>
      </c>
    </row>
    <row r="500" spans="1:9" x14ac:dyDescent="0.3">
      <c r="A500" s="2" t="s">
        <v>3308</v>
      </c>
      <c r="B500" s="2" t="s">
        <v>3309</v>
      </c>
      <c r="C500" s="2" t="s">
        <v>3310</v>
      </c>
      <c r="D500" s="2" t="s">
        <v>3311</v>
      </c>
      <c r="E500" s="2" t="s">
        <v>3312</v>
      </c>
      <c r="F500" s="2" t="s">
        <v>220</v>
      </c>
      <c r="G500" s="2" t="s">
        <v>28</v>
      </c>
      <c r="H500" s="2" t="s">
        <v>336</v>
      </c>
      <c r="I500" s="3" t="s">
        <v>6190</v>
      </c>
    </row>
    <row r="501" spans="1:9" x14ac:dyDescent="0.3">
      <c r="A501" s="2" t="s">
        <v>3314</v>
      </c>
      <c r="B501" s="2" t="s">
        <v>3315</v>
      </c>
      <c r="C501" s="2"/>
      <c r="D501" s="2" t="s">
        <v>3316</v>
      </c>
      <c r="E501" s="2" t="s">
        <v>3317</v>
      </c>
      <c r="F501" s="2" t="s">
        <v>1700</v>
      </c>
      <c r="G501" s="2" t="s">
        <v>318</v>
      </c>
      <c r="H501" s="2" t="s">
        <v>348</v>
      </c>
      <c r="I501" s="3" t="s">
        <v>6190</v>
      </c>
    </row>
    <row r="502" spans="1:9" x14ac:dyDescent="0.3">
      <c r="A502" s="2" t="s">
        <v>3319</v>
      </c>
      <c r="B502" s="2" t="s">
        <v>3320</v>
      </c>
      <c r="C502" s="2"/>
      <c r="D502" s="2" t="s">
        <v>3321</v>
      </c>
      <c r="E502" s="2" t="s">
        <v>3322</v>
      </c>
      <c r="F502" s="2" t="s">
        <v>183</v>
      </c>
      <c r="G502" s="2" t="s">
        <v>19</v>
      </c>
      <c r="H502" s="2">
        <v>49518</v>
      </c>
      <c r="I502" s="3" t="s">
        <v>6191</v>
      </c>
    </row>
    <row r="503" spans="1:9" x14ac:dyDescent="0.3">
      <c r="A503" s="2" t="s">
        <v>3324</v>
      </c>
      <c r="B503" s="2" t="s">
        <v>3325</v>
      </c>
      <c r="C503" s="2" t="s">
        <v>3326</v>
      </c>
      <c r="D503" s="2" t="s">
        <v>3327</v>
      </c>
      <c r="E503" s="2" t="s">
        <v>3328</v>
      </c>
      <c r="F503" s="2" t="s">
        <v>365</v>
      </c>
      <c r="G503" s="2" t="s">
        <v>28</v>
      </c>
      <c r="H503" s="2" t="s">
        <v>366</v>
      </c>
      <c r="I503" s="3" t="s">
        <v>6191</v>
      </c>
    </row>
    <row r="504" spans="1:9" x14ac:dyDescent="0.3">
      <c r="A504" s="2" t="s">
        <v>3329</v>
      </c>
      <c r="B504" s="2" t="s">
        <v>3330</v>
      </c>
      <c r="C504" s="2" t="s">
        <v>3331</v>
      </c>
      <c r="D504" s="2" t="s">
        <v>3332</v>
      </c>
      <c r="E504" s="2" t="s">
        <v>3333</v>
      </c>
      <c r="F504" s="2" t="s">
        <v>116</v>
      </c>
      <c r="G504" s="2" t="s">
        <v>19</v>
      </c>
      <c r="H504" s="2">
        <v>66160</v>
      </c>
      <c r="I504" s="3" t="s">
        <v>6191</v>
      </c>
    </row>
    <row r="505" spans="1:9" x14ac:dyDescent="0.3">
      <c r="A505" s="2" t="s">
        <v>3334</v>
      </c>
      <c r="B505" s="2" t="s">
        <v>3335</v>
      </c>
      <c r="C505" s="2"/>
      <c r="D505" s="2" t="s">
        <v>3336</v>
      </c>
      <c r="E505" s="2" t="s">
        <v>3337</v>
      </c>
      <c r="F505" s="2" t="s">
        <v>450</v>
      </c>
      <c r="G505" s="2" t="s">
        <v>19</v>
      </c>
      <c r="H505" s="2">
        <v>14905</v>
      </c>
      <c r="I505" s="3" t="s">
        <v>6191</v>
      </c>
    </row>
    <row r="506" spans="1:9" x14ac:dyDescent="0.3">
      <c r="A506" s="2" t="s">
        <v>3338</v>
      </c>
      <c r="B506" s="2" t="s">
        <v>3339</v>
      </c>
      <c r="C506" s="2" t="s">
        <v>3340</v>
      </c>
      <c r="D506" s="2" t="s">
        <v>3341</v>
      </c>
      <c r="E506" s="2" t="s">
        <v>3342</v>
      </c>
      <c r="F506" s="2" t="s">
        <v>45</v>
      </c>
      <c r="G506" s="2" t="s">
        <v>19</v>
      </c>
      <c r="H506" s="2">
        <v>53205</v>
      </c>
      <c r="I506" s="3" t="s">
        <v>6190</v>
      </c>
    </row>
    <row r="507" spans="1:9" x14ac:dyDescent="0.3">
      <c r="A507" s="2" t="s">
        <v>3344</v>
      </c>
      <c r="B507" s="2" t="s">
        <v>3345</v>
      </c>
      <c r="C507" s="2" t="s">
        <v>3346</v>
      </c>
      <c r="D507" s="2" t="s">
        <v>3347</v>
      </c>
      <c r="E507" s="2" t="s">
        <v>3348</v>
      </c>
      <c r="F507" s="2" t="s">
        <v>257</v>
      </c>
      <c r="G507" s="2" t="s">
        <v>19</v>
      </c>
      <c r="H507" s="2">
        <v>27264</v>
      </c>
      <c r="I507" s="3" t="s">
        <v>6191</v>
      </c>
    </row>
    <row r="508" spans="1:9" x14ac:dyDescent="0.3">
      <c r="A508" s="2" t="s">
        <v>3350</v>
      </c>
      <c r="B508" s="2" t="s">
        <v>3351</v>
      </c>
      <c r="C508" s="2" t="s">
        <v>3352</v>
      </c>
      <c r="D508" s="2" t="s">
        <v>3353</v>
      </c>
      <c r="E508" s="2" t="s">
        <v>3354</v>
      </c>
      <c r="F508" s="2" t="s">
        <v>50</v>
      </c>
      <c r="G508" s="2" t="s">
        <v>19</v>
      </c>
      <c r="H508" s="2">
        <v>88546</v>
      </c>
      <c r="I508" s="3" t="s">
        <v>6190</v>
      </c>
    </row>
    <row r="509" spans="1:9" x14ac:dyDescent="0.3">
      <c r="A509" s="2" t="s">
        <v>3356</v>
      </c>
      <c r="B509" s="2" t="s">
        <v>3357</v>
      </c>
      <c r="C509" s="2" t="s">
        <v>3358</v>
      </c>
      <c r="D509" s="2" t="s">
        <v>3359</v>
      </c>
      <c r="E509" s="2" t="s">
        <v>3360</v>
      </c>
      <c r="F509" s="2" t="s">
        <v>255</v>
      </c>
      <c r="G509" s="2" t="s">
        <v>19</v>
      </c>
      <c r="H509" s="2">
        <v>44185</v>
      </c>
      <c r="I509" s="3" t="s">
        <v>6190</v>
      </c>
    </row>
    <row r="510" spans="1:9" x14ac:dyDescent="0.3">
      <c r="A510" s="2" t="s">
        <v>3362</v>
      </c>
      <c r="B510" s="2" t="s">
        <v>3363</v>
      </c>
      <c r="C510" s="2" t="s">
        <v>3364</v>
      </c>
      <c r="D510" s="2" t="s">
        <v>3365</v>
      </c>
      <c r="E510" s="2" t="s">
        <v>3366</v>
      </c>
      <c r="F510" s="2" t="s">
        <v>377</v>
      </c>
      <c r="G510" s="2" t="s">
        <v>318</v>
      </c>
      <c r="H510" s="2" t="s">
        <v>378</v>
      </c>
      <c r="I510" s="3" t="s">
        <v>6191</v>
      </c>
    </row>
    <row r="511" spans="1:9" x14ac:dyDescent="0.3">
      <c r="A511" s="2" t="s">
        <v>3368</v>
      </c>
      <c r="B511" s="2" t="s">
        <v>3369</v>
      </c>
      <c r="C511" s="2" t="s">
        <v>3370</v>
      </c>
      <c r="D511" s="2" t="s">
        <v>3371</v>
      </c>
      <c r="E511" s="2" t="s">
        <v>3372</v>
      </c>
      <c r="F511" s="2" t="s">
        <v>466</v>
      </c>
      <c r="G511" s="2" t="s">
        <v>318</v>
      </c>
      <c r="H511" s="2" t="s">
        <v>385</v>
      </c>
      <c r="I511" s="3" t="s">
        <v>6190</v>
      </c>
    </row>
    <row r="512" spans="1:9" x14ac:dyDescent="0.3">
      <c r="A512" s="2" t="s">
        <v>3374</v>
      </c>
      <c r="B512" s="2" t="s">
        <v>3375</v>
      </c>
      <c r="C512" s="2" t="s">
        <v>3376</v>
      </c>
      <c r="D512" s="2" t="s">
        <v>3377</v>
      </c>
      <c r="E512" s="2" t="s">
        <v>3378</v>
      </c>
      <c r="F512" s="2" t="s">
        <v>469</v>
      </c>
      <c r="G512" s="2" t="s">
        <v>318</v>
      </c>
      <c r="H512" s="2" t="s">
        <v>470</v>
      </c>
      <c r="I512" s="3" t="s">
        <v>6190</v>
      </c>
    </row>
    <row r="513" spans="1:9" x14ac:dyDescent="0.3">
      <c r="A513" s="2" t="s">
        <v>3380</v>
      </c>
      <c r="B513" s="2" t="s">
        <v>3381</v>
      </c>
      <c r="C513" s="2" t="s">
        <v>3382</v>
      </c>
      <c r="D513" s="2" t="s">
        <v>3383</v>
      </c>
      <c r="E513" s="2" t="s">
        <v>3384</v>
      </c>
      <c r="F513" s="2" t="s">
        <v>144</v>
      </c>
      <c r="G513" s="2" t="s">
        <v>19</v>
      </c>
      <c r="H513" s="2">
        <v>35244</v>
      </c>
      <c r="I513" s="3" t="s">
        <v>6190</v>
      </c>
    </row>
    <row r="514" spans="1:9" x14ac:dyDescent="0.3">
      <c r="A514" s="2" t="s">
        <v>3386</v>
      </c>
      <c r="B514" s="2" t="s">
        <v>3387</v>
      </c>
      <c r="C514" s="2" t="s">
        <v>3388</v>
      </c>
      <c r="D514" s="2" t="s">
        <v>3389</v>
      </c>
      <c r="E514" s="2" t="s">
        <v>3390</v>
      </c>
      <c r="F514" s="2" t="s">
        <v>328</v>
      </c>
      <c r="G514" s="2" t="s">
        <v>19</v>
      </c>
      <c r="H514" s="2">
        <v>56372</v>
      </c>
      <c r="I514" s="3" t="s">
        <v>6191</v>
      </c>
    </row>
    <row r="515" spans="1:9" x14ac:dyDescent="0.3">
      <c r="A515" s="2" t="s">
        <v>3392</v>
      </c>
      <c r="B515" s="2" t="s">
        <v>3393</v>
      </c>
      <c r="C515" s="2" t="s">
        <v>3394</v>
      </c>
      <c r="D515" s="2"/>
      <c r="E515" s="2" t="s">
        <v>3395</v>
      </c>
      <c r="F515" s="2" t="s">
        <v>46</v>
      </c>
      <c r="G515" s="2" t="s">
        <v>19</v>
      </c>
      <c r="H515" s="2">
        <v>19191</v>
      </c>
      <c r="I515" s="3" t="s">
        <v>6191</v>
      </c>
    </row>
    <row r="516" spans="1:9" x14ac:dyDescent="0.3">
      <c r="A516" s="2" t="s">
        <v>3397</v>
      </c>
      <c r="B516" s="2" t="s">
        <v>3398</v>
      </c>
      <c r="C516" s="2" t="s">
        <v>3399</v>
      </c>
      <c r="D516" s="2" t="s">
        <v>3400</v>
      </c>
      <c r="E516" s="2" t="s">
        <v>3401</v>
      </c>
      <c r="F516" s="2" t="s">
        <v>41</v>
      </c>
      <c r="G516" s="2" t="s">
        <v>19</v>
      </c>
      <c r="H516" s="2">
        <v>48211</v>
      </c>
      <c r="I516" s="3" t="s">
        <v>6190</v>
      </c>
    </row>
    <row r="517" spans="1:9" x14ac:dyDescent="0.3">
      <c r="A517" s="2" t="s">
        <v>3403</v>
      </c>
      <c r="B517" s="2" t="s">
        <v>3404</v>
      </c>
      <c r="C517" s="2" t="s">
        <v>3405</v>
      </c>
      <c r="D517" s="2" t="s">
        <v>3406</v>
      </c>
      <c r="E517" s="2" t="s">
        <v>3407</v>
      </c>
      <c r="F517" s="2" t="s">
        <v>104</v>
      </c>
      <c r="G517" s="2" t="s">
        <v>19</v>
      </c>
      <c r="H517" s="2">
        <v>63180</v>
      </c>
      <c r="I517" s="3" t="s">
        <v>6191</v>
      </c>
    </row>
    <row r="518" spans="1:9" x14ac:dyDescent="0.3">
      <c r="A518" s="2" t="s">
        <v>3409</v>
      </c>
      <c r="B518" s="2" t="s">
        <v>3410</v>
      </c>
      <c r="C518" s="2"/>
      <c r="D518" s="2" t="s">
        <v>3411</v>
      </c>
      <c r="E518" s="2" t="s">
        <v>3412</v>
      </c>
      <c r="F518" s="2" t="s">
        <v>283</v>
      </c>
      <c r="G518" s="2" t="s">
        <v>19</v>
      </c>
      <c r="H518" s="2">
        <v>12305</v>
      </c>
      <c r="I518" s="3" t="s">
        <v>6190</v>
      </c>
    </row>
    <row r="519" spans="1:9" x14ac:dyDescent="0.3">
      <c r="A519" s="2" t="s">
        <v>3414</v>
      </c>
      <c r="B519" s="2" t="s">
        <v>3415</v>
      </c>
      <c r="C519" s="2"/>
      <c r="D519" s="2" t="s">
        <v>3416</v>
      </c>
      <c r="E519" s="2" t="s">
        <v>3417</v>
      </c>
      <c r="F519" s="2" t="s">
        <v>319</v>
      </c>
      <c r="G519" s="2" t="s">
        <v>19</v>
      </c>
      <c r="H519" s="2">
        <v>33805</v>
      </c>
      <c r="I519" s="3" t="s">
        <v>6191</v>
      </c>
    </row>
    <row r="520" spans="1:9" x14ac:dyDescent="0.3">
      <c r="A520" s="2" t="s">
        <v>3419</v>
      </c>
      <c r="B520" s="2" t="s">
        <v>3420</v>
      </c>
      <c r="C520" s="2" t="s">
        <v>3421</v>
      </c>
      <c r="D520" s="2" t="s">
        <v>3422</v>
      </c>
      <c r="E520" s="2" t="s">
        <v>3423</v>
      </c>
      <c r="F520" s="2" t="s">
        <v>356</v>
      </c>
      <c r="G520" s="2" t="s">
        <v>19</v>
      </c>
      <c r="H520" s="2">
        <v>32941</v>
      </c>
      <c r="I520" s="3" t="s">
        <v>6191</v>
      </c>
    </row>
    <row r="521" spans="1:9" x14ac:dyDescent="0.3">
      <c r="A521" s="2" t="s">
        <v>3425</v>
      </c>
      <c r="B521" s="2" t="s">
        <v>3426</v>
      </c>
      <c r="C521" s="2" t="s">
        <v>3427</v>
      </c>
      <c r="D521" s="2" t="s">
        <v>3428</v>
      </c>
      <c r="E521" s="2" t="s">
        <v>3429</v>
      </c>
      <c r="F521" s="2" t="s">
        <v>63</v>
      </c>
      <c r="G521" s="2" t="s">
        <v>19</v>
      </c>
      <c r="H521" s="2">
        <v>77075</v>
      </c>
      <c r="I521" s="3" t="s">
        <v>6191</v>
      </c>
    </row>
    <row r="522" spans="1:9" x14ac:dyDescent="0.3">
      <c r="A522" s="2" t="s">
        <v>3431</v>
      </c>
      <c r="B522" s="2" t="s">
        <v>3432</v>
      </c>
      <c r="C522" s="2" t="s">
        <v>3433</v>
      </c>
      <c r="D522" s="2" t="s">
        <v>3434</v>
      </c>
      <c r="E522" s="2" t="s">
        <v>3435</v>
      </c>
      <c r="F522" s="2" t="s">
        <v>69</v>
      </c>
      <c r="G522" s="2" t="s">
        <v>19</v>
      </c>
      <c r="H522" s="2">
        <v>70179</v>
      </c>
      <c r="I522" s="3" t="s">
        <v>6191</v>
      </c>
    </row>
    <row r="523" spans="1:9" x14ac:dyDescent="0.3">
      <c r="A523" s="2" t="s">
        <v>3436</v>
      </c>
      <c r="B523" s="2" t="s">
        <v>3437</v>
      </c>
      <c r="C523" s="2" t="s">
        <v>3438</v>
      </c>
      <c r="D523" s="2" t="s">
        <v>3439</v>
      </c>
      <c r="E523" s="2" t="s">
        <v>3440</v>
      </c>
      <c r="F523" s="2" t="s">
        <v>77</v>
      </c>
      <c r="G523" s="2" t="s">
        <v>19</v>
      </c>
      <c r="H523" s="2">
        <v>73142</v>
      </c>
      <c r="I523" s="3" t="s">
        <v>6191</v>
      </c>
    </row>
    <row r="524" spans="1:9" x14ac:dyDescent="0.3">
      <c r="A524" s="2" t="s">
        <v>3442</v>
      </c>
      <c r="B524" s="2" t="s">
        <v>3443</v>
      </c>
      <c r="C524" s="2" t="s">
        <v>3444</v>
      </c>
      <c r="D524" s="2" t="s">
        <v>3445</v>
      </c>
      <c r="E524" s="2" t="s">
        <v>3446</v>
      </c>
      <c r="F524" s="2" t="s">
        <v>148</v>
      </c>
      <c r="G524" s="2" t="s">
        <v>19</v>
      </c>
      <c r="H524" s="2">
        <v>66617</v>
      </c>
      <c r="I524" s="3" t="s">
        <v>6191</v>
      </c>
    </row>
    <row r="525" spans="1:9" x14ac:dyDescent="0.3">
      <c r="A525" s="2" t="s">
        <v>3448</v>
      </c>
      <c r="B525" s="2" t="s">
        <v>3449</v>
      </c>
      <c r="C525" s="2" t="s">
        <v>3450</v>
      </c>
      <c r="D525" s="2" t="s">
        <v>3451</v>
      </c>
      <c r="E525" s="2" t="s">
        <v>3452</v>
      </c>
      <c r="F525" s="2" t="s">
        <v>426</v>
      </c>
      <c r="G525" s="2" t="s">
        <v>318</v>
      </c>
      <c r="H525" s="2" t="s">
        <v>427</v>
      </c>
      <c r="I525" s="3" t="s">
        <v>6191</v>
      </c>
    </row>
    <row r="526" spans="1:9" x14ac:dyDescent="0.3">
      <c r="A526" s="2" t="s">
        <v>3454</v>
      </c>
      <c r="B526" s="2" t="s">
        <v>3455</v>
      </c>
      <c r="C526" s="2"/>
      <c r="D526" s="2" t="s">
        <v>3456</v>
      </c>
      <c r="E526" s="2" t="s">
        <v>3457</v>
      </c>
      <c r="F526" s="2" t="s">
        <v>83</v>
      </c>
      <c r="G526" s="2" t="s">
        <v>19</v>
      </c>
      <c r="H526" s="2">
        <v>62723</v>
      </c>
      <c r="I526" s="3" t="s">
        <v>6191</v>
      </c>
    </row>
    <row r="527" spans="1:9" x14ac:dyDescent="0.3">
      <c r="A527" s="2" t="s">
        <v>3459</v>
      </c>
      <c r="B527" s="2" t="s">
        <v>3460</v>
      </c>
      <c r="C527" s="2"/>
      <c r="D527" s="2" t="s">
        <v>3461</v>
      </c>
      <c r="E527" s="2" t="s">
        <v>3462</v>
      </c>
      <c r="F527" s="2" t="s">
        <v>21</v>
      </c>
      <c r="G527" s="2" t="s">
        <v>19</v>
      </c>
      <c r="H527" s="2">
        <v>8104</v>
      </c>
      <c r="I527" s="3" t="s">
        <v>6190</v>
      </c>
    </row>
    <row r="528" spans="1:9" x14ac:dyDescent="0.3">
      <c r="A528" s="2" t="s">
        <v>3464</v>
      </c>
      <c r="B528" s="2" t="s">
        <v>3465</v>
      </c>
      <c r="C528" s="2" t="s">
        <v>3466</v>
      </c>
      <c r="D528" s="2" t="s">
        <v>3467</v>
      </c>
      <c r="E528" s="2" t="s">
        <v>3468</v>
      </c>
      <c r="F528" s="2" t="s">
        <v>105</v>
      </c>
      <c r="G528" s="2" t="s">
        <v>19</v>
      </c>
      <c r="H528" s="2">
        <v>98185</v>
      </c>
      <c r="I528" s="3" t="s">
        <v>6190</v>
      </c>
    </row>
    <row r="529" spans="1:9" x14ac:dyDescent="0.3">
      <c r="A529" s="2" t="s">
        <v>3470</v>
      </c>
      <c r="B529" s="2" t="s">
        <v>3471</v>
      </c>
      <c r="C529" s="2" t="s">
        <v>3472</v>
      </c>
      <c r="D529" s="2" t="s">
        <v>3473</v>
      </c>
      <c r="E529" s="2" t="s">
        <v>3474</v>
      </c>
      <c r="F529" s="2" t="s">
        <v>151</v>
      </c>
      <c r="G529" s="2" t="s">
        <v>28</v>
      </c>
      <c r="H529" s="2" t="s">
        <v>152</v>
      </c>
      <c r="I529" s="3" t="s">
        <v>6191</v>
      </c>
    </row>
    <row r="530" spans="1:9" x14ac:dyDescent="0.3">
      <c r="A530" s="2" t="s">
        <v>3476</v>
      </c>
      <c r="B530" s="2" t="s">
        <v>3477</v>
      </c>
      <c r="C530" s="2" t="s">
        <v>3478</v>
      </c>
      <c r="D530" s="2" t="s">
        <v>3479</v>
      </c>
      <c r="E530" s="2" t="s">
        <v>3480</v>
      </c>
      <c r="F530" s="2" t="s">
        <v>96</v>
      </c>
      <c r="G530" s="2" t="s">
        <v>19</v>
      </c>
      <c r="H530" s="2">
        <v>76711</v>
      </c>
      <c r="I530" s="3" t="s">
        <v>6191</v>
      </c>
    </row>
    <row r="531" spans="1:9" x14ac:dyDescent="0.3">
      <c r="A531" s="2" t="s">
        <v>3482</v>
      </c>
      <c r="B531" s="2" t="s">
        <v>3483</v>
      </c>
      <c r="C531" s="2" t="s">
        <v>3484</v>
      </c>
      <c r="D531" s="2" t="s">
        <v>3485</v>
      </c>
      <c r="E531" s="2" t="s">
        <v>3486</v>
      </c>
      <c r="F531" s="2" t="s">
        <v>38</v>
      </c>
      <c r="G531" s="2" t="s">
        <v>19</v>
      </c>
      <c r="H531" s="2">
        <v>23242</v>
      </c>
      <c r="I531" s="3" t="s">
        <v>6191</v>
      </c>
    </row>
    <row r="532" spans="1:9" x14ac:dyDescent="0.3">
      <c r="A532" s="2" t="s">
        <v>3488</v>
      </c>
      <c r="B532" s="2" t="s">
        <v>3489</v>
      </c>
      <c r="C532" s="2" t="s">
        <v>3490</v>
      </c>
      <c r="D532" s="2" t="s">
        <v>3491</v>
      </c>
      <c r="E532" s="2" t="s">
        <v>3492</v>
      </c>
      <c r="F532" s="2" t="s">
        <v>260</v>
      </c>
      <c r="G532" s="2" t="s">
        <v>19</v>
      </c>
      <c r="H532" s="2">
        <v>43610</v>
      </c>
      <c r="I532" s="3" t="s">
        <v>6191</v>
      </c>
    </row>
    <row r="533" spans="1:9" x14ac:dyDescent="0.3">
      <c r="A533" s="2" t="s">
        <v>3494</v>
      </c>
      <c r="B533" s="2" t="s">
        <v>3495</v>
      </c>
      <c r="C533" s="2" t="s">
        <v>3496</v>
      </c>
      <c r="D533" s="2" t="s">
        <v>3497</v>
      </c>
      <c r="E533" s="2" t="s">
        <v>3498</v>
      </c>
      <c r="F533" s="2" t="s">
        <v>26</v>
      </c>
      <c r="G533" s="2" t="s">
        <v>19</v>
      </c>
      <c r="H533" s="2">
        <v>25705</v>
      </c>
      <c r="I533" s="3" t="s">
        <v>6191</v>
      </c>
    </row>
    <row r="534" spans="1:9" x14ac:dyDescent="0.3">
      <c r="A534" s="2" t="s">
        <v>3500</v>
      </c>
      <c r="B534" s="2" t="s">
        <v>3501</v>
      </c>
      <c r="C534" s="2" t="s">
        <v>3502</v>
      </c>
      <c r="D534" s="2" t="s">
        <v>3503</v>
      </c>
      <c r="E534" s="2" t="s">
        <v>3504</v>
      </c>
      <c r="F534" s="2" t="s">
        <v>413</v>
      </c>
      <c r="G534" s="2" t="s">
        <v>19</v>
      </c>
      <c r="H534" s="2">
        <v>33884</v>
      </c>
      <c r="I534" s="3" t="s">
        <v>6190</v>
      </c>
    </row>
    <row r="535" spans="1:9" x14ac:dyDescent="0.3">
      <c r="A535" s="2" t="s">
        <v>3506</v>
      </c>
      <c r="B535" s="2" t="s">
        <v>3507</v>
      </c>
      <c r="C535" s="2"/>
      <c r="D535" s="2" t="s">
        <v>3508</v>
      </c>
      <c r="E535" s="2" t="s">
        <v>3509</v>
      </c>
      <c r="F535" s="2" t="s">
        <v>52</v>
      </c>
      <c r="G535" s="2" t="s">
        <v>19</v>
      </c>
      <c r="H535" s="2">
        <v>75323</v>
      </c>
      <c r="I535" s="3" t="s">
        <v>6191</v>
      </c>
    </row>
    <row r="536" spans="1:9" x14ac:dyDescent="0.3">
      <c r="A536" s="2" t="s">
        <v>3511</v>
      </c>
      <c r="B536" s="2" t="s">
        <v>3512</v>
      </c>
      <c r="C536" s="2" t="s">
        <v>3513</v>
      </c>
      <c r="D536" s="2" t="s">
        <v>3514</v>
      </c>
      <c r="E536" s="2" t="s">
        <v>3515</v>
      </c>
      <c r="F536" s="2" t="s">
        <v>456</v>
      </c>
      <c r="G536" s="2" t="s">
        <v>318</v>
      </c>
      <c r="H536" s="2" t="s">
        <v>457</v>
      </c>
      <c r="I536" s="3" t="s">
        <v>6190</v>
      </c>
    </row>
    <row r="537" spans="1:9" x14ac:dyDescent="0.3">
      <c r="A537" s="2" t="s">
        <v>3517</v>
      </c>
      <c r="B537" s="2" t="s">
        <v>3518</v>
      </c>
      <c r="C537" s="2"/>
      <c r="D537" s="2" t="s">
        <v>3519</v>
      </c>
      <c r="E537" s="2" t="s">
        <v>3520</v>
      </c>
      <c r="F537" s="2" t="s">
        <v>1282</v>
      </c>
      <c r="G537" s="2" t="s">
        <v>318</v>
      </c>
      <c r="H537" s="2" t="s">
        <v>444</v>
      </c>
      <c r="I537" s="3" t="s">
        <v>6191</v>
      </c>
    </row>
    <row r="538" spans="1:9" x14ac:dyDescent="0.3">
      <c r="A538" s="2" t="s">
        <v>3522</v>
      </c>
      <c r="B538" s="2" t="s">
        <v>3523</v>
      </c>
      <c r="C538" s="2" t="s">
        <v>3524</v>
      </c>
      <c r="D538" s="2" t="s">
        <v>3525</v>
      </c>
      <c r="E538" s="2" t="s">
        <v>3526</v>
      </c>
      <c r="F538" s="2" t="s">
        <v>39</v>
      </c>
      <c r="G538" s="2" t="s">
        <v>19</v>
      </c>
      <c r="H538" s="2">
        <v>43231</v>
      </c>
      <c r="I538" s="3" t="s">
        <v>6191</v>
      </c>
    </row>
    <row r="539" spans="1:9" x14ac:dyDescent="0.3">
      <c r="A539" s="2" t="s">
        <v>3528</v>
      </c>
      <c r="B539" s="2" t="s">
        <v>3529</v>
      </c>
      <c r="C539" s="2" t="s">
        <v>3530</v>
      </c>
      <c r="D539" s="2"/>
      <c r="E539" s="2" t="s">
        <v>3531</v>
      </c>
      <c r="F539" s="2" t="s">
        <v>95</v>
      </c>
      <c r="G539" s="2" t="s">
        <v>19</v>
      </c>
      <c r="H539" s="2">
        <v>47747</v>
      </c>
      <c r="I539" s="3" t="s">
        <v>6190</v>
      </c>
    </row>
    <row r="540" spans="1:9" x14ac:dyDescent="0.3">
      <c r="A540" s="2" t="s">
        <v>3533</v>
      </c>
      <c r="B540" s="2" t="s">
        <v>3534</v>
      </c>
      <c r="C540" s="2" t="s">
        <v>3535</v>
      </c>
      <c r="D540" s="2"/>
      <c r="E540" s="2" t="s">
        <v>3536</v>
      </c>
      <c r="F540" s="2" t="s">
        <v>217</v>
      </c>
      <c r="G540" s="2" t="s">
        <v>19</v>
      </c>
      <c r="H540" s="2">
        <v>60567</v>
      </c>
      <c r="I540" s="3" t="s">
        <v>6190</v>
      </c>
    </row>
    <row r="541" spans="1:9" x14ac:dyDescent="0.3">
      <c r="A541" s="2" t="s">
        <v>3538</v>
      </c>
      <c r="B541" s="2" t="s">
        <v>3539</v>
      </c>
      <c r="C541" s="2" t="s">
        <v>3540</v>
      </c>
      <c r="D541" s="2"/>
      <c r="E541" s="2" t="s">
        <v>3541</v>
      </c>
      <c r="F541" s="2" t="s">
        <v>48</v>
      </c>
      <c r="G541" s="2" t="s">
        <v>19</v>
      </c>
      <c r="H541" s="2">
        <v>29424</v>
      </c>
      <c r="I541" s="3" t="s">
        <v>6191</v>
      </c>
    </row>
    <row r="542" spans="1:9" x14ac:dyDescent="0.3">
      <c r="A542" s="2" t="s">
        <v>3543</v>
      </c>
      <c r="B542" s="2" t="s">
        <v>3544</v>
      </c>
      <c r="C542" s="2" t="s">
        <v>3545</v>
      </c>
      <c r="D542" s="2" t="s">
        <v>3546</v>
      </c>
      <c r="E542" s="2" t="s">
        <v>3547</v>
      </c>
      <c r="F542" s="2" t="s">
        <v>174</v>
      </c>
      <c r="G542" s="2" t="s">
        <v>19</v>
      </c>
      <c r="H542" s="2">
        <v>48930</v>
      </c>
      <c r="I542" s="3" t="s">
        <v>6190</v>
      </c>
    </row>
    <row r="543" spans="1:9" x14ac:dyDescent="0.3">
      <c r="A543" s="2" t="s">
        <v>3549</v>
      </c>
      <c r="B543" s="2" t="s">
        <v>3550</v>
      </c>
      <c r="C543" s="2"/>
      <c r="D543" s="2" t="s">
        <v>3551</v>
      </c>
      <c r="E543" s="2" t="s">
        <v>3552</v>
      </c>
      <c r="F543" s="2" t="s">
        <v>443</v>
      </c>
      <c r="G543" s="2" t="s">
        <v>318</v>
      </c>
      <c r="H543" s="2" t="s">
        <v>378</v>
      </c>
      <c r="I543" s="3" t="s">
        <v>6190</v>
      </c>
    </row>
    <row r="544" spans="1:9" x14ac:dyDescent="0.3">
      <c r="A544" s="2" t="s">
        <v>3554</v>
      </c>
      <c r="B544" s="2" t="s">
        <v>3555</v>
      </c>
      <c r="C544" s="2" t="s">
        <v>3556</v>
      </c>
      <c r="D544" s="2" t="s">
        <v>3557</v>
      </c>
      <c r="E544" s="2" t="s">
        <v>3558</v>
      </c>
      <c r="F544" s="2" t="s">
        <v>175</v>
      </c>
      <c r="G544" s="2" t="s">
        <v>19</v>
      </c>
      <c r="H544" s="2">
        <v>71115</v>
      </c>
      <c r="I544" s="3" t="s">
        <v>6191</v>
      </c>
    </row>
    <row r="545" spans="1:9" x14ac:dyDescent="0.3">
      <c r="A545" s="2" t="s">
        <v>3560</v>
      </c>
      <c r="B545" s="2" t="s">
        <v>3561</v>
      </c>
      <c r="C545" s="2" t="s">
        <v>3562</v>
      </c>
      <c r="D545" s="2" t="s">
        <v>3563</v>
      </c>
      <c r="E545" s="2" t="s">
        <v>3564</v>
      </c>
      <c r="F545" s="2" t="s">
        <v>98</v>
      </c>
      <c r="G545" s="2" t="s">
        <v>19</v>
      </c>
      <c r="H545" s="2">
        <v>95194</v>
      </c>
      <c r="I545" s="3" t="s">
        <v>6191</v>
      </c>
    </row>
    <row r="546" spans="1:9" x14ac:dyDescent="0.3">
      <c r="A546" s="2" t="s">
        <v>3566</v>
      </c>
      <c r="B546" s="2" t="s">
        <v>3567</v>
      </c>
      <c r="C546" s="2" t="s">
        <v>3568</v>
      </c>
      <c r="D546" s="2" t="s">
        <v>3569</v>
      </c>
      <c r="E546" s="2" t="s">
        <v>3570</v>
      </c>
      <c r="F546" s="2" t="s">
        <v>46</v>
      </c>
      <c r="G546" s="2" t="s">
        <v>19</v>
      </c>
      <c r="H546" s="2">
        <v>19104</v>
      </c>
      <c r="I546" s="3" t="s">
        <v>6191</v>
      </c>
    </row>
    <row r="547" spans="1:9" x14ac:dyDescent="0.3">
      <c r="A547" s="2" t="s">
        <v>3572</v>
      </c>
      <c r="B547" s="2" t="s">
        <v>3573</v>
      </c>
      <c r="C547" s="2" t="s">
        <v>3574</v>
      </c>
      <c r="D547" s="2" t="s">
        <v>3575</v>
      </c>
      <c r="E547" s="2" t="s">
        <v>3576</v>
      </c>
      <c r="F547" s="2" t="s">
        <v>176</v>
      </c>
      <c r="G547" s="2" t="s">
        <v>28</v>
      </c>
      <c r="H547" s="2" t="s">
        <v>177</v>
      </c>
      <c r="I547" s="3" t="s">
        <v>6191</v>
      </c>
    </row>
    <row r="548" spans="1:9" x14ac:dyDescent="0.3">
      <c r="A548" s="2" t="s">
        <v>3578</v>
      </c>
      <c r="B548" s="2" t="s">
        <v>3579</v>
      </c>
      <c r="C548" s="2"/>
      <c r="D548" s="2" t="s">
        <v>3580</v>
      </c>
      <c r="E548" s="2" t="s">
        <v>3581</v>
      </c>
      <c r="F548" s="2" t="s">
        <v>375</v>
      </c>
      <c r="G548" s="2" t="s">
        <v>318</v>
      </c>
      <c r="H548" s="2" t="s">
        <v>376</v>
      </c>
      <c r="I548" s="3" t="s">
        <v>6191</v>
      </c>
    </row>
    <row r="549" spans="1:9" x14ac:dyDescent="0.3">
      <c r="A549" s="2" t="s">
        <v>3583</v>
      </c>
      <c r="B549" s="2" t="s">
        <v>3584</v>
      </c>
      <c r="C549" s="2"/>
      <c r="D549" s="2" t="s">
        <v>3585</v>
      </c>
      <c r="E549" s="2" t="s">
        <v>3586</v>
      </c>
      <c r="F549" s="2" t="s">
        <v>20</v>
      </c>
      <c r="G549" s="2" t="s">
        <v>19</v>
      </c>
      <c r="H549" s="2">
        <v>21229</v>
      </c>
      <c r="I549" s="3" t="s">
        <v>6190</v>
      </c>
    </row>
    <row r="550" spans="1:9" x14ac:dyDescent="0.3">
      <c r="A550" s="2" t="s">
        <v>3588</v>
      </c>
      <c r="B550" s="2" t="s">
        <v>3589</v>
      </c>
      <c r="C550" s="2" t="s">
        <v>3590</v>
      </c>
      <c r="D550" s="2" t="s">
        <v>3591</v>
      </c>
      <c r="E550" s="2" t="s">
        <v>3592</v>
      </c>
      <c r="F550" s="2" t="s">
        <v>77</v>
      </c>
      <c r="G550" s="2" t="s">
        <v>19</v>
      </c>
      <c r="H550" s="2">
        <v>73119</v>
      </c>
      <c r="I550" s="3" t="s">
        <v>6190</v>
      </c>
    </row>
    <row r="551" spans="1:9" x14ac:dyDescent="0.3">
      <c r="A551" s="2" t="s">
        <v>3594</v>
      </c>
      <c r="B551" s="2" t="s">
        <v>3595</v>
      </c>
      <c r="C551" s="2" t="s">
        <v>3596</v>
      </c>
      <c r="D551" s="2" t="s">
        <v>3597</v>
      </c>
      <c r="E551" s="2" t="s">
        <v>3598</v>
      </c>
      <c r="F551" s="2" t="s">
        <v>57</v>
      </c>
      <c r="G551" s="2" t="s">
        <v>19</v>
      </c>
      <c r="H551" s="2">
        <v>10060</v>
      </c>
      <c r="I551" s="3" t="s">
        <v>6190</v>
      </c>
    </row>
    <row r="552" spans="1:9" x14ac:dyDescent="0.3">
      <c r="A552" s="2" t="s">
        <v>3600</v>
      </c>
      <c r="B552" s="2" t="s">
        <v>3601</v>
      </c>
      <c r="C552" s="2" t="s">
        <v>3602</v>
      </c>
      <c r="D552" s="2" t="s">
        <v>3603</v>
      </c>
      <c r="E552" s="2" t="s">
        <v>3604</v>
      </c>
      <c r="F552" s="2" t="s">
        <v>199</v>
      </c>
      <c r="G552" s="2" t="s">
        <v>19</v>
      </c>
      <c r="H552" s="2">
        <v>7112</v>
      </c>
      <c r="I552" s="3" t="s">
        <v>6190</v>
      </c>
    </row>
    <row r="553" spans="1:9" x14ac:dyDescent="0.3">
      <c r="A553" s="2" t="s">
        <v>3606</v>
      </c>
      <c r="B553" s="2" t="s">
        <v>3607</v>
      </c>
      <c r="C553" s="2" t="s">
        <v>3608</v>
      </c>
      <c r="D553" s="2" t="s">
        <v>3609</v>
      </c>
      <c r="E553" s="2" t="s">
        <v>3610</v>
      </c>
      <c r="F553" s="2" t="s">
        <v>18</v>
      </c>
      <c r="G553" s="2" t="s">
        <v>19</v>
      </c>
      <c r="H553" s="2">
        <v>6510</v>
      </c>
      <c r="I553" s="3" t="s">
        <v>6191</v>
      </c>
    </row>
    <row r="554" spans="1:9" x14ac:dyDescent="0.3">
      <c r="A554" s="2" t="s">
        <v>3612</v>
      </c>
      <c r="B554" s="2" t="s">
        <v>3613</v>
      </c>
      <c r="C554" s="2" t="s">
        <v>3614</v>
      </c>
      <c r="D554" s="2" t="s">
        <v>3615</v>
      </c>
      <c r="E554" s="2" t="s">
        <v>3616</v>
      </c>
      <c r="F554" s="2" t="s">
        <v>365</v>
      </c>
      <c r="G554" s="2" t="s">
        <v>28</v>
      </c>
      <c r="H554" s="2" t="s">
        <v>366</v>
      </c>
      <c r="I554" s="3" t="s">
        <v>6190</v>
      </c>
    </row>
    <row r="555" spans="1:9" x14ac:dyDescent="0.3">
      <c r="A555" s="2" t="s">
        <v>3618</v>
      </c>
      <c r="B555" s="2" t="s">
        <v>3619</v>
      </c>
      <c r="C555" s="2" t="s">
        <v>3620</v>
      </c>
      <c r="D555" s="2"/>
      <c r="E555" s="2" t="s">
        <v>3621</v>
      </c>
      <c r="F555" s="2" t="s">
        <v>260</v>
      </c>
      <c r="G555" s="2" t="s">
        <v>19</v>
      </c>
      <c r="H555" s="2">
        <v>43610</v>
      </c>
      <c r="I555" s="3" t="s">
        <v>6191</v>
      </c>
    </row>
    <row r="556" spans="1:9" x14ac:dyDescent="0.3">
      <c r="A556" s="2" t="s">
        <v>3623</v>
      </c>
      <c r="B556" s="2" t="s">
        <v>3624</v>
      </c>
      <c r="C556" s="2"/>
      <c r="D556" s="2" t="s">
        <v>3625</v>
      </c>
      <c r="E556" s="2" t="s">
        <v>3626</v>
      </c>
      <c r="F556" s="2" t="s">
        <v>280</v>
      </c>
      <c r="G556" s="2" t="s">
        <v>28</v>
      </c>
      <c r="H556" s="2" t="s">
        <v>281</v>
      </c>
      <c r="I556" s="3" t="s">
        <v>6190</v>
      </c>
    </row>
    <row r="557" spans="1:9" x14ac:dyDescent="0.3">
      <c r="A557" s="2" t="s">
        <v>3628</v>
      </c>
      <c r="B557" s="2" t="s">
        <v>3629</v>
      </c>
      <c r="C557" s="2" t="s">
        <v>3630</v>
      </c>
      <c r="D557" s="2" t="s">
        <v>3631</v>
      </c>
      <c r="E557" s="2" t="s">
        <v>3632</v>
      </c>
      <c r="F557" s="2" t="s">
        <v>418</v>
      </c>
      <c r="G557" s="2" t="s">
        <v>318</v>
      </c>
      <c r="H557" s="2" t="s">
        <v>419</v>
      </c>
      <c r="I557" s="3" t="s">
        <v>6191</v>
      </c>
    </row>
    <row r="558" spans="1:9" x14ac:dyDescent="0.3">
      <c r="A558" s="2" t="s">
        <v>3634</v>
      </c>
      <c r="B558" s="2" t="s">
        <v>3635</v>
      </c>
      <c r="C558" s="2" t="s">
        <v>3636</v>
      </c>
      <c r="D558" s="2"/>
      <c r="E558" s="2" t="s">
        <v>3637</v>
      </c>
      <c r="F558" s="2" t="s">
        <v>175</v>
      </c>
      <c r="G558" s="2" t="s">
        <v>19</v>
      </c>
      <c r="H558" s="2">
        <v>71161</v>
      </c>
      <c r="I558" s="3" t="s">
        <v>6190</v>
      </c>
    </row>
    <row r="559" spans="1:9" x14ac:dyDescent="0.3">
      <c r="A559" s="2" t="s">
        <v>3639</v>
      </c>
      <c r="B559" s="2" t="s">
        <v>3640</v>
      </c>
      <c r="C559" s="2"/>
      <c r="D559" s="2" t="s">
        <v>3641</v>
      </c>
      <c r="E559" s="2" t="s">
        <v>3642</v>
      </c>
      <c r="F559" s="2" t="s">
        <v>80</v>
      </c>
      <c r="G559" s="2" t="s">
        <v>19</v>
      </c>
      <c r="H559" s="2">
        <v>32835</v>
      </c>
      <c r="I559" s="3" t="s">
        <v>6191</v>
      </c>
    </row>
    <row r="560" spans="1:9" x14ac:dyDescent="0.3">
      <c r="A560" s="2" t="s">
        <v>3644</v>
      </c>
      <c r="B560" s="2" t="s">
        <v>3645</v>
      </c>
      <c r="C560" s="2"/>
      <c r="D560" s="2" t="s">
        <v>3646</v>
      </c>
      <c r="E560" s="2" t="s">
        <v>3647</v>
      </c>
      <c r="F560" s="2" t="s">
        <v>43</v>
      </c>
      <c r="G560" s="2" t="s">
        <v>19</v>
      </c>
      <c r="H560" s="2">
        <v>40515</v>
      </c>
      <c r="I560" s="3" t="s">
        <v>6190</v>
      </c>
    </row>
    <row r="561" spans="1:9" x14ac:dyDescent="0.3">
      <c r="A561" s="2" t="s">
        <v>3649</v>
      </c>
      <c r="B561" s="2" t="s">
        <v>3650</v>
      </c>
      <c r="C561" s="2" t="s">
        <v>3651</v>
      </c>
      <c r="D561" s="2" t="s">
        <v>3652</v>
      </c>
      <c r="E561" s="2" t="s">
        <v>3653</v>
      </c>
      <c r="F561" s="2" t="s">
        <v>45</v>
      </c>
      <c r="G561" s="2" t="s">
        <v>19</v>
      </c>
      <c r="H561" s="2">
        <v>53263</v>
      </c>
      <c r="I561" s="3" t="s">
        <v>6190</v>
      </c>
    </row>
    <row r="562" spans="1:9" x14ac:dyDescent="0.3">
      <c r="A562" s="2" t="s">
        <v>3655</v>
      </c>
      <c r="B562" s="2" t="s">
        <v>3656</v>
      </c>
      <c r="C562" s="2"/>
      <c r="D562" s="2" t="s">
        <v>3657</v>
      </c>
      <c r="E562" s="2" t="s">
        <v>3658</v>
      </c>
      <c r="F562" s="2" t="s">
        <v>240</v>
      </c>
      <c r="G562" s="2" t="s">
        <v>19</v>
      </c>
      <c r="H562" s="2">
        <v>79176</v>
      </c>
      <c r="I562" s="3" t="s">
        <v>6190</v>
      </c>
    </row>
    <row r="563" spans="1:9" x14ac:dyDescent="0.3">
      <c r="A563" s="2" t="s">
        <v>3660</v>
      </c>
      <c r="B563" s="2" t="s">
        <v>3661</v>
      </c>
      <c r="C563" s="2"/>
      <c r="D563" s="2" t="s">
        <v>3662</v>
      </c>
      <c r="E563" s="2" t="s">
        <v>3663</v>
      </c>
      <c r="F563" s="2" t="s">
        <v>3664</v>
      </c>
      <c r="G563" s="2" t="s">
        <v>318</v>
      </c>
      <c r="H563" s="2" t="s">
        <v>398</v>
      </c>
      <c r="I563" s="3" t="s">
        <v>6190</v>
      </c>
    </row>
    <row r="564" spans="1:9" x14ac:dyDescent="0.3">
      <c r="A564" s="2" t="s">
        <v>3666</v>
      </c>
      <c r="B564" s="2" t="s">
        <v>3667</v>
      </c>
      <c r="C564" s="2" t="s">
        <v>3668</v>
      </c>
      <c r="D564" s="2" t="s">
        <v>3669</v>
      </c>
      <c r="E564" s="2" t="s">
        <v>3670</v>
      </c>
      <c r="F564" s="2" t="s">
        <v>159</v>
      </c>
      <c r="G564" s="2" t="s">
        <v>28</v>
      </c>
      <c r="H564" s="2" t="s">
        <v>160</v>
      </c>
      <c r="I564" s="3" t="s">
        <v>6191</v>
      </c>
    </row>
    <row r="565" spans="1:9" x14ac:dyDescent="0.3">
      <c r="A565" s="2" t="s">
        <v>3672</v>
      </c>
      <c r="B565" s="2" t="s">
        <v>3673</v>
      </c>
      <c r="C565" s="2" t="s">
        <v>3674</v>
      </c>
      <c r="D565" s="2" t="s">
        <v>3675</v>
      </c>
      <c r="E565" s="2" t="s">
        <v>3676</v>
      </c>
      <c r="F565" s="2" t="s">
        <v>84</v>
      </c>
      <c r="G565" s="2" t="s">
        <v>19</v>
      </c>
      <c r="H565" s="2">
        <v>30323</v>
      </c>
      <c r="I565" s="3" t="s">
        <v>6191</v>
      </c>
    </row>
    <row r="566" spans="1:9" x14ac:dyDescent="0.3">
      <c r="A566" s="2" t="s">
        <v>3678</v>
      </c>
      <c r="B566" s="2" t="s">
        <v>3679</v>
      </c>
      <c r="C566" s="2" t="s">
        <v>3680</v>
      </c>
      <c r="D566" s="2" t="s">
        <v>3681</v>
      </c>
      <c r="E566" s="2" t="s">
        <v>3682</v>
      </c>
      <c r="F566" s="2" t="s">
        <v>49</v>
      </c>
      <c r="G566" s="2" t="s">
        <v>19</v>
      </c>
      <c r="H566" s="2">
        <v>37924</v>
      </c>
      <c r="I566" s="3" t="s">
        <v>6191</v>
      </c>
    </row>
    <row r="567" spans="1:9" x14ac:dyDescent="0.3">
      <c r="A567" s="2" t="s">
        <v>3684</v>
      </c>
      <c r="B567" s="2" t="s">
        <v>3685</v>
      </c>
      <c r="C567" s="2" t="s">
        <v>3686</v>
      </c>
      <c r="D567" s="2" t="s">
        <v>3687</v>
      </c>
      <c r="E567" s="2" t="s">
        <v>3688</v>
      </c>
      <c r="F567" s="2" t="s">
        <v>67</v>
      </c>
      <c r="G567" s="2" t="s">
        <v>19</v>
      </c>
      <c r="H567" s="2">
        <v>66225</v>
      </c>
      <c r="I567" s="3" t="s">
        <v>6191</v>
      </c>
    </row>
    <row r="568" spans="1:9" x14ac:dyDescent="0.3">
      <c r="A568" s="2" t="s">
        <v>3690</v>
      </c>
      <c r="B568" s="2" t="s">
        <v>3691</v>
      </c>
      <c r="C568" s="2" t="s">
        <v>3692</v>
      </c>
      <c r="D568" s="2" t="s">
        <v>3693</v>
      </c>
      <c r="E568" s="2" t="s">
        <v>3694</v>
      </c>
      <c r="F568" s="2" t="s">
        <v>271</v>
      </c>
      <c r="G568" s="2" t="s">
        <v>19</v>
      </c>
      <c r="H568" s="2">
        <v>33330</v>
      </c>
      <c r="I568" s="3" t="s">
        <v>6190</v>
      </c>
    </row>
    <row r="569" spans="1:9" x14ac:dyDescent="0.3">
      <c r="A569" s="2" t="s">
        <v>3696</v>
      </c>
      <c r="B569" s="2" t="s">
        <v>3697</v>
      </c>
      <c r="C569" s="2"/>
      <c r="D569" s="2" t="s">
        <v>3698</v>
      </c>
      <c r="E569" s="2" t="s">
        <v>3699</v>
      </c>
      <c r="F569" s="2" t="s">
        <v>433</v>
      </c>
      <c r="G569" s="2" t="s">
        <v>318</v>
      </c>
      <c r="H569" s="2" t="s">
        <v>434</v>
      </c>
      <c r="I569" s="3" t="s">
        <v>6191</v>
      </c>
    </row>
    <row r="570" spans="1:9" x14ac:dyDescent="0.3">
      <c r="A570" s="2" t="s">
        <v>3701</v>
      </c>
      <c r="B570" s="2" t="s">
        <v>3702</v>
      </c>
      <c r="C570" s="2" t="s">
        <v>3703</v>
      </c>
      <c r="D570" s="2" t="s">
        <v>3704</v>
      </c>
      <c r="E570" s="2" t="s">
        <v>3705</v>
      </c>
      <c r="F570" s="2" t="s">
        <v>123</v>
      </c>
      <c r="G570" s="2" t="s">
        <v>19</v>
      </c>
      <c r="H570" s="2">
        <v>78715</v>
      </c>
      <c r="I570" s="3" t="s">
        <v>6190</v>
      </c>
    </row>
    <row r="571" spans="1:9" x14ac:dyDescent="0.3">
      <c r="A571" s="2" t="s">
        <v>3707</v>
      </c>
      <c r="B571" s="2" t="s">
        <v>3708</v>
      </c>
      <c r="C571" s="2" t="s">
        <v>3709</v>
      </c>
      <c r="D571" s="2" t="s">
        <v>3710</v>
      </c>
      <c r="E571" s="2" t="s">
        <v>3711</v>
      </c>
      <c r="F571" s="2" t="s">
        <v>255</v>
      </c>
      <c r="G571" s="2" t="s">
        <v>19</v>
      </c>
      <c r="H571" s="2">
        <v>44105</v>
      </c>
      <c r="I571" s="3" t="s">
        <v>6191</v>
      </c>
    </row>
    <row r="572" spans="1:9" x14ac:dyDescent="0.3">
      <c r="A572" s="2" t="s">
        <v>3713</v>
      </c>
      <c r="B572" s="2" t="s">
        <v>3714</v>
      </c>
      <c r="C572" s="2" t="s">
        <v>3715</v>
      </c>
      <c r="D572" s="2" t="s">
        <v>3716</v>
      </c>
      <c r="E572" s="2" t="s">
        <v>3717</v>
      </c>
      <c r="F572" s="2" t="s">
        <v>68</v>
      </c>
      <c r="G572" s="2" t="s">
        <v>19</v>
      </c>
      <c r="H572" s="2">
        <v>20784</v>
      </c>
      <c r="I572" s="3" t="s">
        <v>6191</v>
      </c>
    </row>
    <row r="573" spans="1:9" x14ac:dyDescent="0.3">
      <c r="A573" s="2" t="s">
        <v>3719</v>
      </c>
      <c r="B573" s="2" t="s">
        <v>3720</v>
      </c>
      <c r="C573" s="2" t="s">
        <v>3721</v>
      </c>
      <c r="D573" s="2" t="s">
        <v>3722</v>
      </c>
      <c r="E573" s="2" t="s">
        <v>3723</v>
      </c>
      <c r="F573" s="2" t="s">
        <v>244</v>
      </c>
      <c r="G573" s="2" t="s">
        <v>28</v>
      </c>
      <c r="H573" s="2" t="s">
        <v>245</v>
      </c>
      <c r="I573" s="3" t="s">
        <v>6191</v>
      </c>
    </row>
    <row r="574" spans="1:9" x14ac:dyDescent="0.3">
      <c r="A574" s="2" t="s">
        <v>3725</v>
      </c>
      <c r="B574" s="2" t="s">
        <v>3726</v>
      </c>
      <c r="C574" s="2"/>
      <c r="D574" s="2"/>
      <c r="E574" s="2" t="s">
        <v>3727</v>
      </c>
      <c r="F574" s="2" t="s">
        <v>87</v>
      </c>
      <c r="G574" s="2" t="s">
        <v>19</v>
      </c>
      <c r="H574" s="2">
        <v>91103</v>
      </c>
      <c r="I574" s="3" t="s">
        <v>6190</v>
      </c>
    </row>
    <row r="575" spans="1:9" x14ac:dyDescent="0.3">
      <c r="A575" s="2" t="s">
        <v>3729</v>
      </c>
      <c r="B575" s="2" t="s">
        <v>3730</v>
      </c>
      <c r="C575" s="2" t="s">
        <v>3731</v>
      </c>
      <c r="D575" s="2" t="s">
        <v>3732</v>
      </c>
      <c r="E575" s="2" t="s">
        <v>3733</v>
      </c>
      <c r="F575" s="2" t="s">
        <v>175</v>
      </c>
      <c r="G575" s="2" t="s">
        <v>19</v>
      </c>
      <c r="H575" s="2">
        <v>71161</v>
      </c>
      <c r="I575" s="3" t="s">
        <v>6191</v>
      </c>
    </row>
    <row r="576" spans="1:9" x14ac:dyDescent="0.3">
      <c r="A576" s="2" t="s">
        <v>3735</v>
      </c>
      <c r="B576" s="2" t="s">
        <v>3736</v>
      </c>
      <c r="C576" s="2" t="s">
        <v>3737</v>
      </c>
      <c r="D576" s="2"/>
      <c r="E576" s="2" t="s">
        <v>3738</v>
      </c>
      <c r="F576" s="2" t="s">
        <v>250</v>
      </c>
      <c r="G576" s="2" t="s">
        <v>19</v>
      </c>
      <c r="H576" s="2">
        <v>32590</v>
      </c>
      <c r="I576" s="3" t="s">
        <v>6190</v>
      </c>
    </row>
    <row r="577" spans="1:9" x14ac:dyDescent="0.3">
      <c r="A577" s="2" t="s">
        <v>3740</v>
      </c>
      <c r="B577" s="2" t="s">
        <v>3741</v>
      </c>
      <c r="C577" s="2" t="s">
        <v>3742</v>
      </c>
      <c r="D577" s="2" t="s">
        <v>3743</v>
      </c>
      <c r="E577" s="2" t="s">
        <v>3744</v>
      </c>
      <c r="F577" s="2" t="s">
        <v>27</v>
      </c>
      <c r="G577" s="2" t="s">
        <v>19</v>
      </c>
      <c r="H577" s="2">
        <v>90035</v>
      </c>
      <c r="I577" s="3" t="s">
        <v>6191</v>
      </c>
    </row>
    <row r="578" spans="1:9" x14ac:dyDescent="0.3">
      <c r="A578" s="2" t="s">
        <v>3746</v>
      </c>
      <c r="B578" s="2" t="s">
        <v>3747</v>
      </c>
      <c r="C578" s="2" t="s">
        <v>3748</v>
      </c>
      <c r="D578" s="2" t="s">
        <v>3749</v>
      </c>
      <c r="E578" s="2" t="s">
        <v>3750</v>
      </c>
      <c r="F578" s="2" t="s">
        <v>31</v>
      </c>
      <c r="G578" s="2" t="s">
        <v>19</v>
      </c>
      <c r="H578" s="2">
        <v>27705</v>
      </c>
      <c r="I578" s="3" t="s">
        <v>6191</v>
      </c>
    </row>
    <row r="579" spans="1:9" x14ac:dyDescent="0.3">
      <c r="A579" s="2" t="s">
        <v>3752</v>
      </c>
      <c r="B579" s="2" t="s">
        <v>3753</v>
      </c>
      <c r="C579" s="2" t="s">
        <v>3754</v>
      </c>
      <c r="D579" s="2"/>
      <c r="E579" s="2" t="s">
        <v>3755</v>
      </c>
      <c r="F579" s="2" t="s">
        <v>180</v>
      </c>
      <c r="G579" s="2" t="s">
        <v>28</v>
      </c>
      <c r="H579" s="2" t="s">
        <v>192</v>
      </c>
      <c r="I579" s="3" t="s">
        <v>6191</v>
      </c>
    </row>
    <row r="580" spans="1:9" x14ac:dyDescent="0.3">
      <c r="A580" s="2" t="s">
        <v>3757</v>
      </c>
      <c r="B580" s="2" t="s">
        <v>3758</v>
      </c>
      <c r="C580" s="2" t="s">
        <v>3759</v>
      </c>
      <c r="D580" s="2" t="s">
        <v>3760</v>
      </c>
      <c r="E580" s="2" t="s">
        <v>3761</v>
      </c>
      <c r="F580" s="2" t="s">
        <v>414</v>
      </c>
      <c r="G580" s="2" t="s">
        <v>318</v>
      </c>
      <c r="H580" s="2" t="s">
        <v>415</v>
      </c>
      <c r="I580" s="3" t="s">
        <v>6191</v>
      </c>
    </row>
    <row r="581" spans="1:9" x14ac:dyDescent="0.3">
      <c r="A581" s="2" t="s">
        <v>3762</v>
      </c>
      <c r="B581" s="2" t="s">
        <v>3763</v>
      </c>
      <c r="C581" s="2" t="s">
        <v>3764</v>
      </c>
      <c r="D581" s="2" t="s">
        <v>3765</v>
      </c>
      <c r="E581" s="2" t="s">
        <v>3766</v>
      </c>
      <c r="F581" s="2" t="s">
        <v>3664</v>
      </c>
      <c r="G581" s="2" t="s">
        <v>318</v>
      </c>
      <c r="H581" s="2" t="s">
        <v>398</v>
      </c>
      <c r="I581" s="3" t="s">
        <v>6191</v>
      </c>
    </row>
    <row r="582" spans="1:9" x14ac:dyDescent="0.3">
      <c r="A582" s="2" t="s">
        <v>3768</v>
      </c>
      <c r="B582" s="2" t="s">
        <v>3769</v>
      </c>
      <c r="C582" s="2" t="s">
        <v>3770</v>
      </c>
      <c r="D582" s="2" t="s">
        <v>3771</v>
      </c>
      <c r="E582" s="2" t="s">
        <v>3772</v>
      </c>
      <c r="F582" s="2" t="s">
        <v>146</v>
      </c>
      <c r="G582" s="2" t="s">
        <v>19</v>
      </c>
      <c r="H582" s="2">
        <v>90605</v>
      </c>
      <c r="I582" s="3" t="s">
        <v>6190</v>
      </c>
    </row>
    <row r="583" spans="1:9" x14ac:dyDescent="0.3">
      <c r="A583" s="2" t="s">
        <v>3774</v>
      </c>
      <c r="B583" s="2" t="s">
        <v>3775</v>
      </c>
      <c r="C583" s="2" t="s">
        <v>3776</v>
      </c>
      <c r="D583" s="2"/>
      <c r="E583" s="2" t="s">
        <v>3777</v>
      </c>
      <c r="F583" s="2" t="s">
        <v>144</v>
      </c>
      <c r="G583" s="2" t="s">
        <v>28</v>
      </c>
      <c r="H583" s="2" t="s">
        <v>145</v>
      </c>
      <c r="I583" s="3" t="s">
        <v>6190</v>
      </c>
    </row>
    <row r="584" spans="1:9" x14ac:dyDescent="0.3">
      <c r="A584" s="2" t="s">
        <v>3779</v>
      </c>
      <c r="B584" s="2" t="s">
        <v>3780</v>
      </c>
      <c r="C584" s="2" t="s">
        <v>3781</v>
      </c>
      <c r="D584" s="2" t="s">
        <v>3782</v>
      </c>
      <c r="E584" s="2" t="s">
        <v>3783</v>
      </c>
      <c r="F584" s="2" t="s">
        <v>38</v>
      </c>
      <c r="G584" s="2" t="s">
        <v>19</v>
      </c>
      <c r="H584" s="2">
        <v>23237</v>
      </c>
      <c r="I584" s="3" t="s">
        <v>6191</v>
      </c>
    </row>
    <row r="585" spans="1:9" x14ac:dyDescent="0.3">
      <c r="A585" s="2" t="s">
        <v>3785</v>
      </c>
      <c r="B585" s="2" t="s">
        <v>3786</v>
      </c>
      <c r="C585" s="2" t="s">
        <v>3787</v>
      </c>
      <c r="D585" s="2" t="s">
        <v>3788</v>
      </c>
      <c r="E585" s="2" t="s">
        <v>3789</v>
      </c>
      <c r="F585" s="2" t="s">
        <v>34</v>
      </c>
      <c r="G585" s="2" t="s">
        <v>19</v>
      </c>
      <c r="H585" s="2">
        <v>20167</v>
      </c>
      <c r="I585" s="3" t="s">
        <v>6190</v>
      </c>
    </row>
    <row r="586" spans="1:9" x14ac:dyDescent="0.3">
      <c r="A586" s="2" t="s">
        <v>3791</v>
      </c>
      <c r="B586" s="2" t="s">
        <v>3792</v>
      </c>
      <c r="C586" s="2" t="s">
        <v>3793</v>
      </c>
      <c r="D586" s="2" t="s">
        <v>3794</v>
      </c>
      <c r="E586" s="2" t="s">
        <v>3795</v>
      </c>
      <c r="F586" s="2" t="s">
        <v>352</v>
      </c>
      <c r="G586" s="2" t="s">
        <v>19</v>
      </c>
      <c r="H586" s="2">
        <v>89706</v>
      </c>
      <c r="I586" s="3" t="s">
        <v>6191</v>
      </c>
    </row>
    <row r="587" spans="1:9" x14ac:dyDescent="0.3">
      <c r="A587" s="2" t="s">
        <v>3797</v>
      </c>
      <c r="B587" s="2" t="s">
        <v>3798</v>
      </c>
      <c r="C587" s="2" t="s">
        <v>3799</v>
      </c>
      <c r="D587" s="2" t="s">
        <v>3800</v>
      </c>
      <c r="E587" s="2" t="s">
        <v>3801</v>
      </c>
      <c r="F587" s="2" t="s">
        <v>360</v>
      </c>
      <c r="G587" s="2" t="s">
        <v>318</v>
      </c>
      <c r="H587" s="2" t="s">
        <v>361</v>
      </c>
      <c r="I587" s="3" t="s">
        <v>6190</v>
      </c>
    </row>
    <row r="588" spans="1:9" x14ac:dyDescent="0.3">
      <c r="A588" s="2" t="s">
        <v>3803</v>
      </c>
      <c r="B588" s="2" t="s">
        <v>3804</v>
      </c>
      <c r="C588" s="2"/>
      <c r="D588" s="2" t="s">
        <v>3805</v>
      </c>
      <c r="E588" s="2" t="s">
        <v>3806</v>
      </c>
      <c r="F588" s="2" t="s">
        <v>173</v>
      </c>
      <c r="G588" s="2" t="s">
        <v>19</v>
      </c>
      <c r="H588" s="2">
        <v>55123</v>
      </c>
      <c r="I588" s="3" t="s">
        <v>6191</v>
      </c>
    </row>
    <row r="589" spans="1:9" x14ac:dyDescent="0.3">
      <c r="A589" s="2" t="s">
        <v>3808</v>
      </c>
      <c r="B589" s="2" t="s">
        <v>3809</v>
      </c>
      <c r="C589" s="2" t="s">
        <v>3810</v>
      </c>
      <c r="D589" s="2"/>
      <c r="E589" s="2" t="s">
        <v>3811</v>
      </c>
      <c r="F589" s="2" t="s">
        <v>223</v>
      </c>
      <c r="G589" s="2" t="s">
        <v>19</v>
      </c>
      <c r="H589" s="2">
        <v>35895</v>
      </c>
      <c r="I589" s="3" t="s">
        <v>6190</v>
      </c>
    </row>
    <row r="590" spans="1:9" x14ac:dyDescent="0.3">
      <c r="A590" s="2" t="s">
        <v>3813</v>
      </c>
      <c r="B590" s="2" t="s">
        <v>3814</v>
      </c>
      <c r="C590" s="2" t="s">
        <v>3815</v>
      </c>
      <c r="D590" s="2" t="s">
        <v>3816</v>
      </c>
      <c r="E590" s="2" t="s">
        <v>3817</v>
      </c>
      <c r="F590" s="2" t="s">
        <v>50</v>
      </c>
      <c r="G590" s="2" t="s">
        <v>19</v>
      </c>
      <c r="H590" s="2">
        <v>88553</v>
      </c>
      <c r="I590" s="3" t="s">
        <v>6190</v>
      </c>
    </row>
    <row r="591" spans="1:9" x14ac:dyDescent="0.3">
      <c r="A591" s="2" t="s">
        <v>3819</v>
      </c>
      <c r="B591" s="2" t="s">
        <v>3820</v>
      </c>
      <c r="C591" s="2" t="s">
        <v>3821</v>
      </c>
      <c r="D591" s="2"/>
      <c r="E591" s="2" t="s">
        <v>3822</v>
      </c>
      <c r="F591" s="2" t="s">
        <v>62</v>
      </c>
      <c r="G591" s="2" t="s">
        <v>19</v>
      </c>
      <c r="H591" s="2">
        <v>30033</v>
      </c>
      <c r="I591" s="3" t="s">
        <v>6191</v>
      </c>
    </row>
    <row r="592" spans="1:9" x14ac:dyDescent="0.3">
      <c r="A592" s="2" t="s">
        <v>3824</v>
      </c>
      <c r="B592" s="2" t="s">
        <v>3825</v>
      </c>
      <c r="C592" s="2" t="s">
        <v>3826</v>
      </c>
      <c r="D592" s="2" t="s">
        <v>3827</v>
      </c>
      <c r="E592" s="2" t="s">
        <v>3828</v>
      </c>
      <c r="F592" s="2" t="s">
        <v>161</v>
      </c>
      <c r="G592" s="2" t="s">
        <v>19</v>
      </c>
      <c r="H592" s="2">
        <v>92668</v>
      </c>
      <c r="I592" s="3" t="s">
        <v>6190</v>
      </c>
    </row>
    <row r="593" spans="1:9" x14ac:dyDescent="0.3">
      <c r="A593" s="2" t="s">
        <v>3830</v>
      </c>
      <c r="B593" s="2" t="s">
        <v>3831</v>
      </c>
      <c r="C593" s="2" t="s">
        <v>3832</v>
      </c>
      <c r="D593" s="2"/>
      <c r="E593" s="2" t="s">
        <v>3833</v>
      </c>
      <c r="F593" s="2" t="s">
        <v>25</v>
      </c>
      <c r="G593" s="2" t="s">
        <v>19</v>
      </c>
      <c r="H593" s="2">
        <v>92648</v>
      </c>
      <c r="I593" s="3" t="s">
        <v>6190</v>
      </c>
    </row>
    <row r="594" spans="1:9" x14ac:dyDescent="0.3">
      <c r="A594" s="2" t="s">
        <v>3835</v>
      </c>
      <c r="B594" s="2" t="s">
        <v>3836</v>
      </c>
      <c r="C594" s="2"/>
      <c r="D594" s="2" t="s">
        <v>3837</v>
      </c>
      <c r="E594" s="2" t="s">
        <v>3838</v>
      </c>
      <c r="F594" s="2" t="s">
        <v>45</v>
      </c>
      <c r="G594" s="2" t="s">
        <v>19</v>
      </c>
      <c r="H594" s="2">
        <v>53285</v>
      </c>
      <c r="I594" s="3" t="s">
        <v>6191</v>
      </c>
    </row>
    <row r="595" spans="1:9" x14ac:dyDescent="0.3">
      <c r="A595" s="2" t="s">
        <v>3840</v>
      </c>
      <c r="B595" s="2" t="s">
        <v>3841</v>
      </c>
      <c r="C595" s="2" t="s">
        <v>3842</v>
      </c>
      <c r="D595" s="2"/>
      <c r="E595" s="2" t="s">
        <v>3843</v>
      </c>
      <c r="F595" s="2" t="s">
        <v>81</v>
      </c>
      <c r="G595" s="2" t="s">
        <v>28</v>
      </c>
      <c r="H595" s="2" t="s">
        <v>258</v>
      </c>
      <c r="I595" s="3" t="s">
        <v>6190</v>
      </c>
    </row>
    <row r="596" spans="1:9" x14ac:dyDescent="0.3">
      <c r="A596" s="2" t="s">
        <v>3845</v>
      </c>
      <c r="B596" s="2" t="s">
        <v>3846</v>
      </c>
      <c r="C596" s="2" t="s">
        <v>3847</v>
      </c>
      <c r="D596" s="2" t="s">
        <v>3848</v>
      </c>
      <c r="E596" s="2" t="s">
        <v>3849</v>
      </c>
      <c r="F596" s="2" t="s">
        <v>65</v>
      </c>
      <c r="G596" s="2" t="s">
        <v>19</v>
      </c>
      <c r="H596" s="2">
        <v>37416</v>
      </c>
      <c r="I596" s="3" t="s">
        <v>6191</v>
      </c>
    </row>
    <row r="597" spans="1:9" x14ac:dyDescent="0.3">
      <c r="A597" s="2" t="s">
        <v>3851</v>
      </c>
      <c r="B597" s="2" t="s">
        <v>3852</v>
      </c>
      <c r="C597" s="2"/>
      <c r="D597" s="2"/>
      <c r="E597" s="2" t="s">
        <v>3853</v>
      </c>
      <c r="F597" s="2" t="s">
        <v>307</v>
      </c>
      <c r="G597" s="2" t="s">
        <v>28</v>
      </c>
      <c r="H597" s="2" t="s">
        <v>308</v>
      </c>
      <c r="I597" s="3" t="s">
        <v>6191</v>
      </c>
    </row>
    <row r="598" spans="1:9" x14ac:dyDescent="0.3">
      <c r="A598" s="2" t="s">
        <v>3855</v>
      </c>
      <c r="B598" s="2" t="s">
        <v>3856</v>
      </c>
      <c r="C598" s="2" t="s">
        <v>3857</v>
      </c>
      <c r="D598" s="2" t="s">
        <v>3858</v>
      </c>
      <c r="E598" s="2" t="s">
        <v>3859</v>
      </c>
      <c r="F598" s="2" t="s">
        <v>39</v>
      </c>
      <c r="G598" s="2" t="s">
        <v>19</v>
      </c>
      <c r="H598" s="2">
        <v>43268</v>
      </c>
      <c r="I598" s="3" t="s">
        <v>6191</v>
      </c>
    </row>
    <row r="599" spans="1:9" x14ac:dyDescent="0.3">
      <c r="A599" s="2" t="s">
        <v>3861</v>
      </c>
      <c r="B599" s="2" t="s">
        <v>3862</v>
      </c>
      <c r="C599" s="2" t="s">
        <v>3863</v>
      </c>
      <c r="D599" s="2" t="s">
        <v>3864</v>
      </c>
      <c r="E599" s="2" t="s">
        <v>3865</v>
      </c>
      <c r="F599" s="2" t="s">
        <v>87</v>
      </c>
      <c r="G599" s="2" t="s">
        <v>19</v>
      </c>
      <c r="H599" s="2">
        <v>91186</v>
      </c>
      <c r="I599" s="3" t="s">
        <v>6190</v>
      </c>
    </row>
    <row r="600" spans="1:9" x14ac:dyDescent="0.3">
      <c r="A600" s="2" t="s">
        <v>3867</v>
      </c>
      <c r="B600" s="2" t="s">
        <v>3868</v>
      </c>
      <c r="C600" s="2" t="s">
        <v>3869</v>
      </c>
      <c r="D600" s="2" t="s">
        <v>3870</v>
      </c>
      <c r="E600" s="2" t="s">
        <v>3871</v>
      </c>
      <c r="F600" s="2" t="s">
        <v>150</v>
      </c>
      <c r="G600" s="2" t="s">
        <v>19</v>
      </c>
      <c r="H600" s="2">
        <v>94159</v>
      </c>
      <c r="I600" s="3" t="s">
        <v>6190</v>
      </c>
    </row>
    <row r="601" spans="1:9" x14ac:dyDescent="0.3">
      <c r="A601" s="2" t="s">
        <v>3873</v>
      </c>
      <c r="B601" s="2" t="s">
        <v>3874</v>
      </c>
      <c r="C601" s="2" t="s">
        <v>3875</v>
      </c>
      <c r="D601" s="2"/>
      <c r="E601" s="2" t="s">
        <v>3876</v>
      </c>
      <c r="F601" s="2" t="s">
        <v>175</v>
      </c>
      <c r="G601" s="2" t="s">
        <v>19</v>
      </c>
      <c r="H601" s="2">
        <v>71137</v>
      </c>
      <c r="I601" s="3" t="s">
        <v>6190</v>
      </c>
    </row>
    <row r="602" spans="1:9" x14ac:dyDescent="0.3">
      <c r="A602" s="2" t="s">
        <v>3878</v>
      </c>
      <c r="B602" s="2" t="s">
        <v>3879</v>
      </c>
      <c r="C602" s="2" t="s">
        <v>3880</v>
      </c>
      <c r="D602" s="2" t="s">
        <v>3881</v>
      </c>
      <c r="E602" s="2" t="s">
        <v>3882</v>
      </c>
      <c r="F602" s="2" t="s">
        <v>46</v>
      </c>
      <c r="G602" s="2" t="s">
        <v>19</v>
      </c>
      <c r="H602" s="2">
        <v>19141</v>
      </c>
      <c r="I602" s="3" t="s">
        <v>6191</v>
      </c>
    </row>
    <row r="603" spans="1:9" x14ac:dyDescent="0.3">
      <c r="A603" s="2" t="s">
        <v>3884</v>
      </c>
      <c r="B603" s="2" t="s">
        <v>3885</v>
      </c>
      <c r="C603" s="2" t="s">
        <v>3886</v>
      </c>
      <c r="D603" s="2" t="s">
        <v>3887</v>
      </c>
      <c r="E603" s="2" t="s">
        <v>3888</v>
      </c>
      <c r="F603" s="2" t="s">
        <v>269</v>
      </c>
      <c r="G603" s="2" t="s">
        <v>19</v>
      </c>
      <c r="H603" s="2">
        <v>41905</v>
      </c>
      <c r="I603" s="3" t="s">
        <v>6190</v>
      </c>
    </row>
    <row r="604" spans="1:9" x14ac:dyDescent="0.3">
      <c r="A604" s="2" t="s">
        <v>3890</v>
      </c>
      <c r="B604" s="2" t="s">
        <v>3891</v>
      </c>
      <c r="C604" s="2" t="s">
        <v>3892</v>
      </c>
      <c r="D604" s="2" t="s">
        <v>3893</v>
      </c>
      <c r="E604" s="2" t="s">
        <v>3894</v>
      </c>
      <c r="F604" s="2" t="s">
        <v>260</v>
      </c>
      <c r="G604" s="2" t="s">
        <v>19</v>
      </c>
      <c r="H604" s="2">
        <v>43666</v>
      </c>
      <c r="I604" s="3" t="s">
        <v>6190</v>
      </c>
    </row>
    <row r="605" spans="1:9" x14ac:dyDescent="0.3">
      <c r="A605" s="2" t="s">
        <v>3896</v>
      </c>
      <c r="B605" s="2" t="s">
        <v>3897</v>
      </c>
      <c r="C605" s="2" t="s">
        <v>3898</v>
      </c>
      <c r="D605" s="2"/>
      <c r="E605" s="2" t="s">
        <v>3899</v>
      </c>
      <c r="F605" s="2" t="s">
        <v>78</v>
      </c>
      <c r="G605" s="2" t="s">
        <v>19</v>
      </c>
      <c r="H605" s="2">
        <v>80945</v>
      </c>
      <c r="I605" s="3" t="s">
        <v>6191</v>
      </c>
    </row>
    <row r="606" spans="1:9" x14ac:dyDescent="0.3">
      <c r="A606" s="2" t="s">
        <v>3901</v>
      </c>
      <c r="B606" s="2" t="s">
        <v>3902</v>
      </c>
      <c r="C606" s="2"/>
      <c r="D606" s="2" t="s">
        <v>3903</v>
      </c>
      <c r="E606" s="2" t="s">
        <v>3904</v>
      </c>
      <c r="F606" s="2" t="s">
        <v>380</v>
      </c>
      <c r="G606" s="2" t="s">
        <v>318</v>
      </c>
      <c r="H606" s="2" t="s">
        <v>381</v>
      </c>
      <c r="I606" s="3" t="s">
        <v>6191</v>
      </c>
    </row>
    <row r="607" spans="1:9" x14ac:dyDescent="0.3">
      <c r="A607" s="2" t="s">
        <v>3906</v>
      </c>
      <c r="B607" s="2" t="s">
        <v>3907</v>
      </c>
      <c r="C607" s="2" t="s">
        <v>3908</v>
      </c>
      <c r="D607" s="2" t="s">
        <v>3909</v>
      </c>
      <c r="E607" s="2" t="s">
        <v>3910</v>
      </c>
      <c r="F607" s="2" t="s">
        <v>108</v>
      </c>
      <c r="G607" s="2" t="s">
        <v>19</v>
      </c>
      <c r="H607" s="2">
        <v>15274</v>
      </c>
      <c r="I607" s="3" t="s">
        <v>6190</v>
      </c>
    </row>
    <row r="608" spans="1:9" x14ac:dyDescent="0.3">
      <c r="A608" s="2" t="s">
        <v>3912</v>
      </c>
      <c r="B608" s="2" t="s">
        <v>3913</v>
      </c>
      <c r="C608" s="2" t="s">
        <v>3914</v>
      </c>
      <c r="D608" s="2" t="s">
        <v>3915</v>
      </c>
      <c r="E608" s="2" t="s">
        <v>3916</v>
      </c>
      <c r="F608" s="2" t="s">
        <v>29</v>
      </c>
      <c r="G608" s="2" t="s">
        <v>19</v>
      </c>
      <c r="H608" s="2">
        <v>33411</v>
      </c>
      <c r="I608" s="3" t="s">
        <v>6191</v>
      </c>
    </row>
    <row r="609" spans="1:9" x14ac:dyDescent="0.3">
      <c r="A609" s="2" t="s">
        <v>3918</v>
      </c>
      <c r="B609" s="2" t="s">
        <v>3919</v>
      </c>
      <c r="C609" s="2" t="s">
        <v>3920</v>
      </c>
      <c r="D609" s="2" t="s">
        <v>3921</v>
      </c>
      <c r="E609" s="2" t="s">
        <v>3922</v>
      </c>
      <c r="F609" s="2" t="s">
        <v>175</v>
      </c>
      <c r="G609" s="2" t="s">
        <v>19</v>
      </c>
      <c r="H609" s="2">
        <v>71115</v>
      </c>
      <c r="I609" s="3" t="s">
        <v>6190</v>
      </c>
    </row>
    <row r="610" spans="1:9" x14ac:dyDescent="0.3">
      <c r="A610" s="2" t="s">
        <v>3924</v>
      </c>
      <c r="B610" s="2" t="s">
        <v>3925</v>
      </c>
      <c r="C610" s="2"/>
      <c r="D610" s="2"/>
      <c r="E610" s="2" t="s">
        <v>3926</v>
      </c>
      <c r="F610" s="2" t="s">
        <v>255</v>
      </c>
      <c r="G610" s="2" t="s">
        <v>19</v>
      </c>
      <c r="H610" s="2">
        <v>44105</v>
      </c>
      <c r="I610" s="3" t="s">
        <v>6191</v>
      </c>
    </row>
    <row r="611" spans="1:9" x14ac:dyDescent="0.3">
      <c r="A611" s="2" t="s">
        <v>3928</v>
      </c>
      <c r="B611" s="2" t="s">
        <v>3929</v>
      </c>
      <c r="C611" s="2" t="s">
        <v>3930</v>
      </c>
      <c r="D611" s="2" t="s">
        <v>3931</v>
      </c>
      <c r="E611" s="2" t="s">
        <v>3932</v>
      </c>
      <c r="F611" s="2" t="s">
        <v>45</v>
      </c>
      <c r="G611" s="2" t="s">
        <v>19</v>
      </c>
      <c r="H611" s="2">
        <v>53234</v>
      </c>
      <c r="I611" s="3" t="s">
        <v>6190</v>
      </c>
    </row>
    <row r="612" spans="1:9" x14ac:dyDescent="0.3">
      <c r="A612" s="2" t="s">
        <v>3934</v>
      </c>
      <c r="B612" s="2" t="s">
        <v>3935</v>
      </c>
      <c r="C612" s="2" t="s">
        <v>3936</v>
      </c>
      <c r="D612" s="2" t="s">
        <v>3937</v>
      </c>
      <c r="E612" s="2" t="s">
        <v>3938</v>
      </c>
      <c r="F612" s="2" t="s">
        <v>271</v>
      </c>
      <c r="G612" s="2" t="s">
        <v>19</v>
      </c>
      <c r="H612" s="2">
        <v>33345</v>
      </c>
      <c r="I612" s="3" t="s">
        <v>6191</v>
      </c>
    </row>
    <row r="613" spans="1:9" x14ac:dyDescent="0.3">
      <c r="A613" s="2" t="s">
        <v>3940</v>
      </c>
      <c r="B613" s="2" t="s">
        <v>3941</v>
      </c>
      <c r="C613" s="2" t="s">
        <v>3942</v>
      </c>
      <c r="D613" s="2" t="s">
        <v>3943</v>
      </c>
      <c r="E613" s="2" t="s">
        <v>3944</v>
      </c>
      <c r="F613" s="2" t="s">
        <v>175</v>
      </c>
      <c r="G613" s="2" t="s">
        <v>19</v>
      </c>
      <c r="H613" s="2">
        <v>71105</v>
      </c>
      <c r="I613" s="3" t="s">
        <v>6191</v>
      </c>
    </row>
    <row r="614" spans="1:9" x14ac:dyDescent="0.3">
      <c r="A614" s="2" t="s">
        <v>3946</v>
      </c>
      <c r="B614" s="2" t="s">
        <v>3947</v>
      </c>
      <c r="C614" s="2"/>
      <c r="D614" s="2" t="s">
        <v>3948</v>
      </c>
      <c r="E614" s="2" t="s">
        <v>3949</v>
      </c>
      <c r="F614" s="2" t="s">
        <v>289</v>
      </c>
      <c r="G614" s="2" t="s">
        <v>318</v>
      </c>
      <c r="H614" s="2" t="s">
        <v>444</v>
      </c>
      <c r="I614" s="3" t="s">
        <v>6191</v>
      </c>
    </row>
    <row r="615" spans="1:9" x14ac:dyDescent="0.3">
      <c r="A615" s="2" t="s">
        <v>3951</v>
      </c>
      <c r="B615" s="2" t="s">
        <v>3952</v>
      </c>
      <c r="C615" s="2"/>
      <c r="D615" s="2" t="s">
        <v>3953</v>
      </c>
      <c r="E615" s="2" t="s">
        <v>3954</v>
      </c>
      <c r="F615" s="2" t="s">
        <v>131</v>
      </c>
      <c r="G615" s="2" t="s">
        <v>19</v>
      </c>
      <c r="H615" s="2">
        <v>94207</v>
      </c>
      <c r="I615" s="3" t="s">
        <v>6191</v>
      </c>
    </row>
    <row r="616" spans="1:9" x14ac:dyDescent="0.3">
      <c r="A616" s="2" t="s">
        <v>3956</v>
      </c>
      <c r="B616" s="2" t="s">
        <v>3957</v>
      </c>
      <c r="C616" s="2"/>
      <c r="D616" s="2" t="s">
        <v>3958</v>
      </c>
      <c r="E616" s="2" t="s">
        <v>3959</v>
      </c>
      <c r="F616" s="2" t="s">
        <v>130</v>
      </c>
      <c r="G616" s="2" t="s">
        <v>19</v>
      </c>
      <c r="H616" s="2">
        <v>37240</v>
      </c>
      <c r="I616" s="3" t="s">
        <v>6191</v>
      </c>
    </row>
    <row r="617" spans="1:9" x14ac:dyDescent="0.3">
      <c r="A617" s="2" t="s">
        <v>3961</v>
      </c>
      <c r="B617" s="2" t="s">
        <v>3962</v>
      </c>
      <c r="C617" s="2" t="s">
        <v>3963</v>
      </c>
      <c r="D617" s="2" t="s">
        <v>3964</v>
      </c>
      <c r="E617" s="2" t="s">
        <v>3965</v>
      </c>
      <c r="F617" s="2" t="s">
        <v>97</v>
      </c>
      <c r="G617" s="2" t="s">
        <v>19</v>
      </c>
      <c r="H617" s="2">
        <v>58122</v>
      </c>
      <c r="I617" s="3" t="s">
        <v>6190</v>
      </c>
    </row>
    <row r="618" spans="1:9" x14ac:dyDescent="0.3">
      <c r="A618" s="2" t="s">
        <v>3967</v>
      </c>
      <c r="B618" s="2" t="s">
        <v>3968</v>
      </c>
      <c r="C618" s="2" t="s">
        <v>3969</v>
      </c>
      <c r="D618" s="2" t="s">
        <v>3970</v>
      </c>
      <c r="E618" s="2" t="s">
        <v>3971</v>
      </c>
      <c r="F618" s="2" t="s">
        <v>54</v>
      </c>
      <c r="G618" s="2" t="s">
        <v>28</v>
      </c>
      <c r="H618" s="2" t="s">
        <v>55</v>
      </c>
      <c r="I618" s="3" t="s">
        <v>6191</v>
      </c>
    </row>
    <row r="619" spans="1:9" x14ac:dyDescent="0.3">
      <c r="A619" s="2" t="s">
        <v>3973</v>
      </c>
      <c r="B619" s="2" t="s">
        <v>3974</v>
      </c>
      <c r="C619" s="2" t="s">
        <v>3975</v>
      </c>
      <c r="D619" s="2" t="s">
        <v>3976</v>
      </c>
      <c r="E619" s="2" t="s">
        <v>3977</v>
      </c>
      <c r="F619" s="2" t="s">
        <v>90</v>
      </c>
      <c r="G619" s="2" t="s">
        <v>19</v>
      </c>
      <c r="H619" s="2">
        <v>74184</v>
      </c>
      <c r="I619" s="3" t="s">
        <v>6191</v>
      </c>
    </row>
    <row r="620" spans="1:9" x14ac:dyDescent="0.3">
      <c r="A620" s="2" t="s">
        <v>3979</v>
      </c>
      <c r="B620" s="2" t="s">
        <v>3980</v>
      </c>
      <c r="C620" s="2" t="s">
        <v>3981</v>
      </c>
      <c r="D620" s="2" t="s">
        <v>3982</v>
      </c>
      <c r="E620" s="2" t="s">
        <v>3983</v>
      </c>
      <c r="F620" s="2" t="s">
        <v>57</v>
      </c>
      <c r="G620" s="2" t="s">
        <v>19</v>
      </c>
      <c r="H620" s="2">
        <v>10045</v>
      </c>
      <c r="I620" s="3" t="s">
        <v>6190</v>
      </c>
    </row>
    <row r="621" spans="1:9" x14ac:dyDescent="0.3">
      <c r="A621" s="2" t="s">
        <v>3985</v>
      </c>
      <c r="B621" s="2" t="s">
        <v>3986</v>
      </c>
      <c r="C621" s="2" t="s">
        <v>3987</v>
      </c>
      <c r="D621" s="2" t="s">
        <v>3988</v>
      </c>
      <c r="E621" s="2" t="s">
        <v>3989</v>
      </c>
      <c r="F621" s="2" t="s">
        <v>53</v>
      </c>
      <c r="G621" s="2" t="s">
        <v>19</v>
      </c>
      <c r="H621" s="2">
        <v>34642</v>
      </c>
      <c r="I621" s="3" t="s">
        <v>6190</v>
      </c>
    </row>
    <row r="622" spans="1:9" x14ac:dyDescent="0.3">
      <c r="A622" s="2" t="s">
        <v>3991</v>
      </c>
      <c r="B622" s="2" t="s">
        <v>3992</v>
      </c>
      <c r="C622" s="2" t="s">
        <v>3993</v>
      </c>
      <c r="D622" s="2" t="s">
        <v>3994</v>
      </c>
      <c r="E622" s="2" t="s">
        <v>3995</v>
      </c>
      <c r="F622" s="2" t="s">
        <v>2998</v>
      </c>
      <c r="G622" s="2" t="s">
        <v>318</v>
      </c>
      <c r="H622" s="2" t="s">
        <v>395</v>
      </c>
      <c r="I622" s="3" t="s">
        <v>6191</v>
      </c>
    </row>
    <row r="623" spans="1:9" x14ac:dyDescent="0.3">
      <c r="A623" s="2" t="s">
        <v>3997</v>
      </c>
      <c r="B623" s="2" t="s">
        <v>3998</v>
      </c>
      <c r="C623" s="2" t="s">
        <v>3999</v>
      </c>
      <c r="D623" s="2" t="s">
        <v>4000</v>
      </c>
      <c r="E623" s="2" t="s">
        <v>4001</v>
      </c>
      <c r="F623" s="2" t="s">
        <v>189</v>
      </c>
      <c r="G623" s="2" t="s">
        <v>19</v>
      </c>
      <c r="H623" s="2">
        <v>97296</v>
      </c>
      <c r="I623" s="3" t="s">
        <v>6191</v>
      </c>
    </row>
    <row r="624" spans="1:9" x14ac:dyDescent="0.3">
      <c r="A624" s="2" t="s">
        <v>4003</v>
      </c>
      <c r="B624" s="2" t="s">
        <v>4004</v>
      </c>
      <c r="C624" s="2" t="s">
        <v>4005</v>
      </c>
      <c r="D624" s="2"/>
      <c r="E624" s="2" t="s">
        <v>4006</v>
      </c>
      <c r="F624" s="2" t="s">
        <v>107</v>
      </c>
      <c r="G624" s="2" t="s">
        <v>19</v>
      </c>
      <c r="H624" s="2">
        <v>89115</v>
      </c>
      <c r="I624" s="3" t="s">
        <v>6191</v>
      </c>
    </row>
    <row r="625" spans="1:9" x14ac:dyDescent="0.3">
      <c r="A625" s="2" t="s">
        <v>4008</v>
      </c>
      <c r="B625" s="2" t="s">
        <v>4009</v>
      </c>
      <c r="C625" s="2"/>
      <c r="D625" s="2" t="s">
        <v>4010</v>
      </c>
      <c r="E625" s="2" t="s">
        <v>4011</v>
      </c>
      <c r="F625" s="2" t="s">
        <v>100</v>
      </c>
      <c r="G625" s="2" t="s">
        <v>28</v>
      </c>
      <c r="H625" s="2" t="s">
        <v>101</v>
      </c>
      <c r="I625" s="3" t="s">
        <v>6191</v>
      </c>
    </row>
    <row r="626" spans="1:9" x14ac:dyDescent="0.3">
      <c r="A626" s="2" t="s">
        <v>4013</v>
      </c>
      <c r="B626" s="2" t="s">
        <v>4014</v>
      </c>
      <c r="C626" s="2" t="s">
        <v>4015</v>
      </c>
      <c r="D626" s="2"/>
      <c r="E626" s="2" t="s">
        <v>4016</v>
      </c>
      <c r="F626" s="2" t="s">
        <v>339</v>
      </c>
      <c r="G626" s="2" t="s">
        <v>318</v>
      </c>
      <c r="H626" s="2" t="s">
        <v>340</v>
      </c>
      <c r="I626" s="3" t="s">
        <v>6190</v>
      </c>
    </row>
    <row r="627" spans="1:9" x14ac:dyDescent="0.3">
      <c r="A627" s="2" t="s">
        <v>4018</v>
      </c>
      <c r="B627" s="2" t="s">
        <v>4019</v>
      </c>
      <c r="C627" s="2" t="s">
        <v>4020</v>
      </c>
      <c r="D627" s="2" t="s">
        <v>4021</v>
      </c>
      <c r="E627" s="2" t="s">
        <v>4022</v>
      </c>
      <c r="F627" s="2" t="s">
        <v>150</v>
      </c>
      <c r="G627" s="2" t="s">
        <v>19</v>
      </c>
      <c r="H627" s="2">
        <v>94159</v>
      </c>
      <c r="I627" s="3" t="s">
        <v>6191</v>
      </c>
    </row>
    <row r="628" spans="1:9" x14ac:dyDescent="0.3">
      <c r="A628" s="2" t="s">
        <v>4024</v>
      </c>
      <c r="B628" s="2" t="s">
        <v>4025</v>
      </c>
      <c r="C628" s="2" t="s">
        <v>4026</v>
      </c>
      <c r="D628" s="2" t="s">
        <v>4027</v>
      </c>
      <c r="E628" s="2" t="s">
        <v>4028</v>
      </c>
      <c r="F628" s="2" t="s">
        <v>108</v>
      </c>
      <c r="G628" s="2" t="s">
        <v>19</v>
      </c>
      <c r="H628" s="2">
        <v>15274</v>
      </c>
      <c r="I628" s="3" t="s">
        <v>6191</v>
      </c>
    </row>
    <row r="629" spans="1:9" x14ac:dyDescent="0.3">
      <c r="A629" s="2" t="s">
        <v>4030</v>
      </c>
      <c r="B629" s="2" t="s">
        <v>4031</v>
      </c>
      <c r="C629" s="2" t="s">
        <v>4032</v>
      </c>
      <c r="D629" s="2" t="s">
        <v>4033</v>
      </c>
      <c r="E629" s="2" t="s">
        <v>4034</v>
      </c>
      <c r="F629" s="2" t="s">
        <v>63</v>
      </c>
      <c r="G629" s="2" t="s">
        <v>19</v>
      </c>
      <c r="H629" s="2">
        <v>77281</v>
      </c>
      <c r="I629" s="3" t="s">
        <v>6190</v>
      </c>
    </row>
    <row r="630" spans="1:9" x14ac:dyDescent="0.3">
      <c r="A630" s="2" t="s">
        <v>4036</v>
      </c>
      <c r="B630" s="2" t="s">
        <v>4037</v>
      </c>
      <c r="C630" s="2" t="s">
        <v>4038</v>
      </c>
      <c r="D630" s="2" t="s">
        <v>4039</v>
      </c>
      <c r="E630" s="2" t="s">
        <v>4040</v>
      </c>
      <c r="F630" s="2" t="s">
        <v>4041</v>
      </c>
      <c r="G630" s="2" t="s">
        <v>318</v>
      </c>
      <c r="H630" s="2" t="s">
        <v>416</v>
      </c>
      <c r="I630" s="3" t="s">
        <v>6190</v>
      </c>
    </row>
    <row r="631" spans="1:9" x14ac:dyDescent="0.3">
      <c r="A631" s="2" t="s">
        <v>4042</v>
      </c>
      <c r="B631" s="2" t="s">
        <v>4043</v>
      </c>
      <c r="C631" s="2" t="s">
        <v>4044</v>
      </c>
      <c r="D631" s="2"/>
      <c r="E631" s="2" t="s">
        <v>4045</v>
      </c>
      <c r="F631" s="2" t="s">
        <v>271</v>
      </c>
      <c r="G631" s="2" t="s">
        <v>19</v>
      </c>
      <c r="H631" s="2">
        <v>33345</v>
      </c>
      <c r="I631" s="3" t="s">
        <v>6191</v>
      </c>
    </row>
    <row r="632" spans="1:9" x14ac:dyDescent="0.3">
      <c r="A632" s="2" t="s">
        <v>4046</v>
      </c>
      <c r="B632" s="2" t="s">
        <v>4047</v>
      </c>
      <c r="C632" s="2" t="s">
        <v>4048</v>
      </c>
      <c r="D632" s="2" t="s">
        <v>4049</v>
      </c>
      <c r="E632" s="2" t="s">
        <v>4050</v>
      </c>
      <c r="F632" s="2" t="s">
        <v>190</v>
      </c>
      <c r="G632" s="2" t="s">
        <v>19</v>
      </c>
      <c r="H632" s="2">
        <v>76210</v>
      </c>
      <c r="I632" s="3" t="s">
        <v>6191</v>
      </c>
    </row>
    <row r="633" spans="1:9" x14ac:dyDescent="0.3">
      <c r="A633" s="2" t="s">
        <v>4051</v>
      </c>
      <c r="B633" s="2" t="s">
        <v>4052</v>
      </c>
      <c r="C633" s="2" t="s">
        <v>4053</v>
      </c>
      <c r="D633" s="2" t="s">
        <v>4054</v>
      </c>
      <c r="E633" s="2" t="s">
        <v>4055</v>
      </c>
      <c r="F633" s="2" t="s">
        <v>488</v>
      </c>
      <c r="G633" s="2" t="s">
        <v>318</v>
      </c>
      <c r="H633" s="2" t="s">
        <v>363</v>
      </c>
      <c r="I633" s="3" t="s">
        <v>6190</v>
      </c>
    </row>
    <row r="634" spans="1:9" x14ac:dyDescent="0.3">
      <c r="A634" s="2" t="s">
        <v>4057</v>
      </c>
      <c r="B634" s="2" t="s">
        <v>4058</v>
      </c>
      <c r="C634" s="2" t="s">
        <v>4059</v>
      </c>
      <c r="D634" s="2" t="s">
        <v>4060</v>
      </c>
      <c r="E634" s="2" t="s">
        <v>4061</v>
      </c>
      <c r="F634" s="2" t="s">
        <v>27</v>
      </c>
      <c r="G634" s="2" t="s">
        <v>19</v>
      </c>
      <c r="H634" s="2">
        <v>90005</v>
      </c>
      <c r="I634" s="3" t="s">
        <v>6191</v>
      </c>
    </row>
    <row r="635" spans="1:9" x14ac:dyDescent="0.3">
      <c r="A635" s="2" t="s">
        <v>4063</v>
      </c>
      <c r="B635" s="2" t="s">
        <v>4064</v>
      </c>
      <c r="C635" s="2" t="s">
        <v>4065</v>
      </c>
      <c r="D635" s="2" t="s">
        <v>4066</v>
      </c>
      <c r="E635" s="2" t="s">
        <v>4067</v>
      </c>
      <c r="F635" s="2" t="s">
        <v>202</v>
      </c>
      <c r="G635" s="2" t="s">
        <v>19</v>
      </c>
      <c r="H635" s="2">
        <v>18706</v>
      </c>
      <c r="I635" s="3" t="s">
        <v>6191</v>
      </c>
    </row>
    <row r="636" spans="1:9" x14ac:dyDescent="0.3">
      <c r="A636" s="2" t="s">
        <v>4069</v>
      </c>
      <c r="B636" s="2" t="s">
        <v>4070</v>
      </c>
      <c r="C636" s="2" t="s">
        <v>4071</v>
      </c>
      <c r="D636" s="2" t="s">
        <v>4072</v>
      </c>
      <c r="E636" s="2" t="s">
        <v>4073</v>
      </c>
      <c r="F636" s="2" t="s">
        <v>190</v>
      </c>
      <c r="G636" s="2" t="s">
        <v>19</v>
      </c>
      <c r="H636" s="2">
        <v>76205</v>
      </c>
      <c r="I636" s="3" t="s">
        <v>6191</v>
      </c>
    </row>
    <row r="637" spans="1:9" x14ac:dyDescent="0.3">
      <c r="A637" s="2" t="s">
        <v>4075</v>
      </c>
      <c r="B637" s="2" t="s">
        <v>4076</v>
      </c>
      <c r="C637" s="2" t="s">
        <v>4077</v>
      </c>
      <c r="D637" s="2" t="s">
        <v>4078</v>
      </c>
      <c r="E637" s="2" t="s">
        <v>4079</v>
      </c>
      <c r="F637" s="2" t="s">
        <v>37</v>
      </c>
      <c r="G637" s="2" t="s">
        <v>19</v>
      </c>
      <c r="H637" s="2">
        <v>64082</v>
      </c>
      <c r="I637" s="3" t="s">
        <v>6190</v>
      </c>
    </row>
    <row r="638" spans="1:9" x14ac:dyDescent="0.3">
      <c r="A638" s="2" t="s">
        <v>4081</v>
      </c>
      <c r="B638" s="2" t="s">
        <v>4082</v>
      </c>
      <c r="C638" s="2" t="s">
        <v>4083</v>
      </c>
      <c r="D638" s="2" t="s">
        <v>4084</v>
      </c>
      <c r="E638" s="2" t="s">
        <v>4085</v>
      </c>
      <c r="F638" s="2" t="s">
        <v>88</v>
      </c>
      <c r="G638" s="2" t="s">
        <v>19</v>
      </c>
      <c r="H638" s="2">
        <v>72209</v>
      </c>
      <c r="I638" s="3" t="s">
        <v>6190</v>
      </c>
    </row>
    <row r="639" spans="1:9" x14ac:dyDescent="0.3">
      <c r="A639" s="2" t="s">
        <v>4087</v>
      </c>
      <c r="B639" s="2" t="s">
        <v>4088</v>
      </c>
      <c r="C639" s="2" t="s">
        <v>4089</v>
      </c>
      <c r="D639" s="2" t="s">
        <v>4090</v>
      </c>
      <c r="E639" s="2" t="s">
        <v>4091</v>
      </c>
      <c r="F639" s="2" t="s">
        <v>4092</v>
      </c>
      <c r="G639" s="2" t="s">
        <v>318</v>
      </c>
      <c r="H639" s="2" t="s">
        <v>324</v>
      </c>
      <c r="I639" s="3" t="s">
        <v>6190</v>
      </c>
    </row>
    <row r="640" spans="1:9" x14ac:dyDescent="0.3">
      <c r="A640" s="2" t="s">
        <v>4094</v>
      </c>
      <c r="B640" s="2" t="s">
        <v>4095</v>
      </c>
      <c r="C640" s="2"/>
      <c r="D640" s="2" t="s">
        <v>4096</v>
      </c>
      <c r="E640" s="2" t="s">
        <v>4097</v>
      </c>
      <c r="F640" s="2" t="s">
        <v>3664</v>
      </c>
      <c r="G640" s="2" t="s">
        <v>318</v>
      </c>
      <c r="H640" s="2" t="s">
        <v>398</v>
      </c>
      <c r="I640" s="3" t="s">
        <v>6190</v>
      </c>
    </row>
    <row r="641" spans="1:9" x14ac:dyDescent="0.3">
      <c r="A641" s="2" t="s">
        <v>4099</v>
      </c>
      <c r="B641" s="2" t="s">
        <v>4100</v>
      </c>
      <c r="C641" s="2" t="s">
        <v>4101</v>
      </c>
      <c r="D641" s="2" t="s">
        <v>4102</v>
      </c>
      <c r="E641" s="2" t="s">
        <v>4103</v>
      </c>
      <c r="F641" s="2" t="s">
        <v>179</v>
      </c>
      <c r="G641" s="2" t="s">
        <v>19</v>
      </c>
      <c r="H641" s="2">
        <v>16534</v>
      </c>
      <c r="I641" s="3" t="s">
        <v>6190</v>
      </c>
    </row>
    <row r="642" spans="1:9" x14ac:dyDescent="0.3">
      <c r="A642" s="2" t="s">
        <v>4105</v>
      </c>
      <c r="B642" s="2" t="s">
        <v>4106</v>
      </c>
      <c r="C642" s="2"/>
      <c r="D642" s="2" t="s">
        <v>4107</v>
      </c>
      <c r="E642" s="2" t="s">
        <v>4108</v>
      </c>
      <c r="F642" s="2" t="s">
        <v>280</v>
      </c>
      <c r="G642" s="2" t="s">
        <v>28</v>
      </c>
      <c r="H642" s="2" t="s">
        <v>310</v>
      </c>
      <c r="I642" s="3" t="s">
        <v>6191</v>
      </c>
    </row>
    <row r="643" spans="1:9" x14ac:dyDescent="0.3">
      <c r="A643" s="2" t="s">
        <v>4110</v>
      </c>
      <c r="B643" s="2" t="s">
        <v>4111</v>
      </c>
      <c r="C643" s="2" t="s">
        <v>4112</v>
      </c>
      <c r="D643" s="2" t="s">
        <v>4113</v>
      </c>
      <c r="E643" s="2" t="s">
        <v>4114</v>
      </c>
      <c r="F643" s="2" t="s">
        <v>108</v>
      </c>
      <c r="G643" s="2" t="s">
        <v>19</v>
      </c>
      <c r="H643" s="2">
        <v>15255</v>
      </c>
      <c r="I643" s="3" t="s">
        <v>6190</v>
      </c>
    </row>
    <row r="644" spans="1:9" x14ac:dyDescent="0.3">
      <c r="A644" s="2" t="s">
        <v>4116</v>
      </c>
      <c r="B644" s="2" t="s">
        <v>4117</v>
      </c>
      <c r="C644" s="2" t="s">
        <v>4118</v>
      </c>
      <c r="D644" s="2" t="s">
        <v>4119</v>
      </c>
      <c r="E644" s="2" t="s">
        <v>4120</v>
      </c>
      <c r="F644" s="2" t="s">
        <v>4121</v>
      </c>
      <c r="G644" s="2" t="s">
        <v>28</v>
      </c>
      <c r="H644" s="2" t="s">
        <v>4122</v>
      </c>
      <c r="I644" s="3" t="s">
        <v>6190</v>
      </c>
    </row>
    <row r="645" spans="1:9" x14ac:dyDescent="0.3">
      <c r="A645" s="2" t="s">
        <v>4124</v>
      </c>
      <c r="B645" s="2" t="s">
        <v>4125</v>
      </c>
      <c r="C645" s="2" t="s">
        <v>4126</v>
      </c>
      <c r="D645" s="2"/>
      <c r="E645" s="2" t="s">
        <v>4127</v>
      </c>
      <c r="F645" s="2" t="s">
        <v>52</v>
      </c>
      <c r="G645" s="2" t="s">
        <v>19</v>
      </c>
      <c r="H645" s="2">
        <v>75260</v>
      </c>
      <c r="I645" s="3" t="s">
        <v>6190</v>
      </c>
    </row>
    <row r="646" spans="1:9" x14ac:dyDescent="0.3">
      <c r="A646" s="2" t="s">
        <v>4129</v>
      </c>
      <c r="B646" s="2" t="s">
        <v>4130</v>
      </c>
      <c r="C646" s="2"/>
      <c r="D646" s="2" t="s">
        <v>4131</v>
      </c>
      <c r="E646" s="2" t="s">
        <v>4132</v>
      </c>
      <c r="F646" s="2" t="s">
        <v>92</v>
      </c>
      <c r="G646" s="2" t="s">
        <v>19</v>
      </c>
      <c r="H646" s="2">
        <v>33233</v>
      </c>
      <c r="I646" s="3" t="s">
        <v>6191</v>
      </c>
    </row>
    <row r="647" spans="1:9" x14ac:dyDescent="0.3">
      <c r="A647" s="2" t="s">
        <v>4134</v>
      </c>
      <c r="B647" s="2" t="s">
        <v>4135</v>
      </c>
      <c r="C647" s="2" t="s">
        <v>4136</v>
      </c>
      <c r="D647" s="2" t="s">
        <v>4137</v>
      </c>
      <c r="E647" s="2" t="s">
        <v>4138</v>
      </c>
      <c r="F647" s="2" t="s">
        <v>467</v>
      </c>
      <c r="G647" s="2" t="s">
        <v>19</v>
      </c>
      <c r="H647" s="2">
        <v>76905</v>
      </c>
      <c r="I647" s="3" t="s">
        <v>6190</v>
      </c>
    </row>
    <row r="648" spans="1:9" x14ac:dyDescent="0.3">
      <c r="A648" s="2" t="s">
        <v>4140</v>
      </c>
      <c r="B648" s="2" t="s">
        <v>4141</v>
      </c>
      <c r="C648" s="2" t="s">
        <v>4142</v>
      </c>
      <c r="D648" s="2" t="s">
        <v>4143</v>
      </c>
      <c r="E648" s="2" t="s">
        <v>4144</v>
      </c>
      <c r="F648" s="2" t="s">
        <v>198</v>
      </c>
      <c r="G648" s="2" t="s">
        <v>19</v>
      </c>
      <c r="H648" s="2">
        <v>12205</v>
      </c>
      <c r="I648" s="3" t="s">
        <v>6190</v>
      </c>
    </row>
    <row r="649" spans="1:9" x14ac:dyDescent="0.3">
      <c r="A649" s="2" t="s">
        <v>4146</v>
      </c>
      <c r="B649" s="2" t="s">
        <v>4147</v>
      </c>
      <c r="C649" s="2" t="s">
        <v>4148</v>
      </c>
      <c r="D649" s="2" t="s">
        <v>4149</v>
      </c>
      <c r="E649" s="2" t="s">
        <v>4150</v>
      </c>
      <c r="F649" s="2" t="s">
        <v>279</v>
      </c>
      <c r="G649" s="2" t="s">
        <v>28</v>
      </c>
      <c r="H649" s="2" t="s">
        <v>210</v>
      </c>
      <c r="I649" s="3" t="s">
        <v>6190</v>
      </c>
    </row>
    <row r="650" spans="1:9" x14ac:dyDescent="0.3">
      <c r="A650" s="2" t="s">
        <v>4152</v>
      </c>
      <c r="B650" s="2" t="s">
        <v>4153</v>
      </c>
      <c r="C650" s="2" t="s">
        <v>4154</v>
      </c>
      <c r="D650" s="2" t="s">
        <v>4155</v>
      </c>
      <c r="E650" s="2" t="s">
        <v>4156</v>
      </c>
      <c r="F650" s="2" t="s">
        <v>39</v>
      </c>
      <c r="G650" s="2" t="s">
        <v>19</v>
      </c>
      <c r="H650" s="2">
        <v>43240</v>
      </c>
      <c r="I650" s="3" t="s">
        <v>6191</v>
      </c>
    </row>
    <row r="651" spans="1:9" x14ac:dyDescent="0.3">
      <c r="A651" s="2" t="s">
        <v>4158</v>
      </c>
      <c r="B651" s="2" t="s">
        <v>4159</v>
      </c>
      <c r="C651" s="2" t="s">
        <v>4160</v>
      </c>
      <c r="D651" s="2" t="s">
        <v>4161</v>
      </c>
      <c r="E651" s="2" t="s">
        <v>4162</v>
      </c>
      <c r="F651" s="2" t="s">
        <v>354</v>
      </c>
      <c r="G651" s="2" t="s">
        <v>28</v>
      </c>
      <c r="H651" s="2" t="s">
        <v>355</v>
      </c>
      <c r="I651" s="3" t="s">
        <v>6191</v>
      </c>
    </row>
    <row r="652" spans="1:9" x14ac:dyDescent="0.3">
      <c r="A652" s="2" t="s">
        <v>4164</v>
      </c>
      <c r="B652" s="2" t="s">
        <v>4165</v>
      </c>
      <c r="C652" s="2" t="s">
        <v>4166</v>
      </c>
      <c r="D652" s="2" t="s">
        <v>4167</v>
      </c>
      <c r="E652" s="2" t="s">
        <v>4168</v>
      </c>
      <c r="F652" s="2" t="s">
        <v>153</v>
      </c>
      <c r="G652" s="2" t="s">
        <v>19</v>
      </c>
      <c r="H652" s="2">
        <v>92883</v>
      </c>
      <c r="I652" s="3" t="s">
        <v>6190</v>
      </c>
    </row>
    <row r="653" spans="1:9" x14ac:dyDescent="0.3">
      <c r="A653" s="2" t="s">
        <v>4170</v>
      </c>
      <c r="B653" s="2" t="s">
        <v>4171</v>
      </c>
      <c r="C653" s="2"/>
      <c r="D653" s="2" t="s">
        <v>4172</v>
      </c>
      <c r="E653" s="2" t="s">
        <v>4173</v>
      </c>
      <c r="F653" s="2" t="s">
        <v>47</v>
      </c>
      <c r="G653" s="2" t="s">
        <v>19</v>
      </c>
      <c r="H653" s="2">
        <v>20436</v>
      </c>
      <c r="I653" s="3" t="s">
        <v>6191</v>
      </c>
    </row>
    <row r="654" spans="1:9" x14ac:dyDescent="0.3">
      <c r="A654" s="2" t="s">
        <v>4175</v>
      </c>
      <c r="B654" s="2" t="s">
        <v>4176</v>
      </c>
      <c r="C654" s="2" t="s">
        <v>4177</v>
      </c>
      <c r="D654" s="2"/>
      <c r="E654" s="2" t="s">
        <v>4178</v>
      </c>
      <c r="F654" s="2" t="s">
        <v>461</v>
      </c>
      <c r="G654" s="2" t="s">
        <v>318</v>
      </c>
      <c r="H654" s="2" t="s">
        <v>330</v>
      </c>
      <c r="I654" s="3" t="s">
        <v>6191</v>
      </c>
    </row>
    <row r="655" spans="1:9" x14ac:dyDescent="0.3">
      <c r="A655" s="2" t="s">
        <v>4180</v>
      </c>
      <c r="B655" s="2" t="s">
        <v>4181</v>
      </c>
      <c r="C655" s="2" t="s">
        <v>4182</v>
      </c>
      <c r="D655" s="2" t="s">
        <v>4183</v>
      </c>
      <c r="E655" s="2" t="s">
        <v>4184</v>
      </c>
      <c r="F655" s="2" t="s">
        <v>260</v>
      </c>
      <c r="G655" s="2" t="s">
        <v>19</v>
      </c>
      <c r="H655" s="2">
        <v>43610</v>
      </c>
      <c r="I655" s="3" t="s">
        <v>6191</v>
      </c>
    </row>
    <row r="656" spans="1:9" x14ac:dyDescent="0.3">
      <c r="A656" s="2" t="s">
        <v>4186</v>
      </c>
      <c r="B656" s="2" t="s">
        <v>4187</v>
      </c>
      <c r="C656" s="2" t="s">
        <v>4188</v>
      </c>
      <c r="D656" s="2" t="s">
        <v>4189</v>
      </c>
      <c r="E656" s="2" t="s">
        <v>4190</v>
      </c>
      <c r="F656" s="2" t="s">
        <v>47</v>
      </c>
      <c r="G656" s="2" t="s">
        <v>19</v>
      </c>
      <c r="H656" s="2">
        <v>20088</v>
      </c>
      <c r="I656" s="3" t="s">
        <v>6191</v>
      </c>
    </row>
    <row r="657" spans="1:9" x14ac:dyDescent="0.3">
      <c r="A657" s="2" t="s">
        <v>4192</v>
      </c>
      <c r="B657" s="2" t="s">
        <v>4193</v>
      </c>
      <c r="C657" s="2" t="s">
        <v>4194</v>
      </c>
      <c r="D657" s="2"/>
      <c r="E657" s="2" t="s">
        <v>4195</v>
      </c>
      <c r="F657" s="2" t="s">
        <v>186</v>
      </c>
      <c r="G657" s="2" t="s">
        <v>19</v>
      </c>
      <c r="H657" s="2">
        <v>52405</v>
      </c>
      <c r="I657" s="3" t="s">
        <v>6190</v>
      </c>
    </row>
    <row r="658" spans="1:9" x14ac:dyDescent="0.3">
      <c r="A658" s="2" t="s">
        <v>4197</v>
      </c>
      <c r="B658" s="2" t="s">
        <v>4198</v>
      </c>
      <c r="C658" s="2" t="s">
        <v>4199</v>
      </c>
      <c r="D658" s="2"/>
      <c r="E658" s="2" t="s">
        <v>4200</v>
      </c>
      <c r="F658" s="2" t="s">
        <v>133</v>
      </c>
      <c r="G658" s="2" t="s">
        <v>19</v>
      </c>
      <c r="H658" s="2">
        <v>80045</v>
      </c>
      <c r="I658" s="3" t="s">
        <v>6191</v>
      </c>
    </row>
    <row r="659" spans="1:9" x14ac:dyDescent="0.3">
      <c r="A659" s="2" t="s">
        <v>4202</v>
      </c>
      <c r="B659" s="2" t="s">
        <v>4203</v>
      </c>
      <c r="C659" s="2" t="s">
        <v>4204</v>
      </c>
      <c r="D659" s="2" t="s">
        <v>4205</v>
      </c>
      <c r="E659" s="2" t="s">
        <v>4206</v>
      </c>
      <c r="F659" s="2" t="s">
        <v>256</v>
      </c>
      <c r="G659" s="2" t="s">
        <v>19</v>
      </c>
      <c r="H659" s="2">
        <v>94089</v>
      </c>
      <c r="I659" s="3" t="s">
        <v>6190</v>
      </c>
    </row>
    <row r="660" spans="1:9" x14ac:dyDescent="0.3">
      <c r="A660" s="2" t="s">
        <v>4208</v>
      </c>
      <c r="B660" s="2" t="s">
        <v>4209</v>
      </c>
      <c r="C660" s="2"/>
      <c r="D660" s="2"/>
      <c r="E660" s="2" t="s">
        <v>4210</v>
      </c>
      <c r="F660" s="2" t="s">
        <v>375</v>
      </c>
      <c r="G660" s="2" t="s">
        <v>318</v>
      </c>
      <c r="H660" s="2" t="s">
        <v>376</v>
      </c>
      <c r="I660" s="3" t="s">
        <v>6190</v>
      </c>
    </row>
    <row r="661" spans="1:9" x14ac:dyDescent="0.3">
      <c r="A661" s="2" t="s">
        <v>4212</v>
      </c>
      <c r="B661" s="2" t="s">
        <v>4213</v>
      </c>
      <c r="C661" s="2" t="s">
        <v>4214</v>
      </c>
      <c r="D661" s="2" t="s">
        <v>4215</v>
      </c>
      <c r="E661" s="2" t="s">
        <v>4216</v>
      </c>
      <c r="F661" s="2" t="s">
        <v>397</v>
      </c>
      <c r="G661" s="2" t="s">
        <v>318</v>
      </c>
      <c r="H661" s="2" t="s">
        <v>398</v>
      </c>
      <c r="I661" s="3" t="s">
        <v>6190</v>
      </c>
    </row>
    <row r="662" spans="1:9" x14ac:dyDescent="0.3">
      <c r="A662" s="2" t="s">
        <v>4218</v>
      </c>
      <c r="B662" s="2" t="s">
        <v>4219</v>
      </c>
      <c r="C662" s="2" t="s">
        <v>4220</v>
      </c>
      <c r="D662" s="2" t="s">
        <v>4221</v>
      </c>
      <c r="E662" s="2" t="s">
        <v>4222</v>
      </c>
      <c r="F662" s="2" t="s">
        <v>174</v>
      </c>
      <c r="G662" s="2" t="s">
        <v>19</v>
      </c>
      <c r="H662" s="2">
        <v>48930</v>
      </c>
      <c r="I662" s="3" t="s">
        <v>6191</v>
      </c>
    </row>
    <row r="663" spans="1:9" x14ac:dyDescent="0.3">
      <c r="A663" s="2" t="s">
        <v>4224</v>
      </c>
      <c r="B663" s="2" t="s">
        <v>4225</v>
      </c>
      <c r="C663" s="2" t="s">
        <v>4226</v>
      </c>
      <c r="D663" s="2" t="s">
        <v>4227</v>
      </c>
      <c r="E663" s="2" t="s">
        <v>4228</v>
      </c>
      <c r="F663" s="2" t="s">
        <v>63</v>
      </c>
      <c r="G663" s="2" t="s">
        <v>19</v>
      </c>
      <c r="H663" s="2">
        <v>77281</v>
      </c>
      <c r="I663" s="3" t="s">
        <v>6190</v>
      </c>
    </row>
    <row r="664" spans="1:9" x14ac:dyDescent="0.3">
      <c r="A664" s="2" t="s">
        <v>4230</v>
      </c>
      <c r="B664" s="2" t="s">
        <v>4231</v>
      </c>
      <c r="C664" s="2" t="s">
        <v>4232</v>
      </c>
      <c r="D664" s="2"/>
      <c r="E664" s="2" t="s">
        <v>4233</v>
      </c>
      <c r="F664" s="2" t="s">
        <v>61</v>
      </c>
      <c r="G664" s="2" t="s">
        <v>19</v>
      </c>
      <c r="H664" s="2">
        <v>37131</v>
      </c>
      <c r="I664" s="3" t="s">
        <v>6191</v>
      </c>
    </row>
    <row r="665" spans="1:9" x14ac:dyDescent="0.3">
      <c r="A665" s="2" t="s">
        <v>4235</v>
      </c>
      <c r="B665" s="2" t="s">
        <v>4236</v>
      </c>
      <c r="C665" s="2" t="s">
        <v>4237</v>
      </c>
      <c r="D665" s="2"/>
      <c r="E665" s="2" t="s">
        <v>4238</v>
      </c>
      <c r="F665" s="2" t="s">
        <v>48</v>
      </c>
      <c r="G665" s="2" t="s">
        <v>19</v>
      </c>
      <c r="H665" s="2">
        <v>25362</v>
      </c>
      <c r="I665" s="3" t="s">
        <v>6191</v>
      </c>
    </row>
    <row r="666" spans="1:9" x14ac:dyDescent="0.3">
      <c r="A666" s="2" t="s">
        <v>4240</v>
      </c>
      <c r="B666" s="2" t="s">
        <v>4241</v>
      </c>
      <c r="C666" s="2" t="s">
        <v>4242</v>
      </c>
      <c r="D666" s="2" t="s">
        <v>4243</v>
      </c>
      <c r="E666" s="2" t="s">
        <v>4244</v>
      </c>
      <c r="F666" s="2" t="s">
        <v>179</v>
      </c>
      <c r="G666" s="2" t="s">
        <v>19</v>
      </c>
      <c r="H666" s="2">
        <v>16534</v>
      </c>
      <c r="I666" s="3" t="s">
        <v>6191</v>
      </c>
    </row>
    <row r="667" spans="1:9" x14ac:dyDescent="0.3">
      <c r="A667" s="2" t="s">
        <v>4245</v>
      </c>
      <c r="B667" s="2" t="s">
        <v>4246</v>
      </c>
      <c r="C667" s="2" t="s">
        <v>4247</v>
      </c>
      <c r="D667" s="2" t="s">
        <v>4248</v>
      </c>
      <c r="E667" s="2" t="s">
        <v>4249</v>
      </c>
      <c r="F667" s="2" t="s">
        <v>93</v>
      </c>
      <c r="G667" s="2" t="s">
        <v>19</v>
      </c>
      <c r="H667" s="2">
        <v>39204</v>
      </c>
      <c r="I667" s="3" t="s">
        <v>6190</v>
      </c>
    </row>
    <row r="668" spans="1:9" x14ac:dyDescent="0.3">
      <c r="A668" s="2" t="s">
        <v>4251</v>
      </c>
      <c r="B668" s="2" t="s">
        <v>4252</v>
      </c>
      <c r="C668" s="2" t="s">
        <v>4253</v>
      </c>
      <c r="D668" s="2" t="s">
        <v>4254</v>
      </c>
      <c r="E668" s="2" t="s">
        <v>4255</v>
      </c>
      <c r="F668" s="2" t="s">
        <v>297</v>
      </c>
      <c r="G668" s="2" t="s">
        <v>19</v>
      </c>
      <c r="H668" s="2">
        <v>79491</v>
      </c>
      <c r="I668" s="3" t="s">
        <v>6191</v>
      </c>
    </row>
    <row r="669" spans="1:9" x14ac:dyDescent="0.3">
      <c r="A669" s="2" t="s">
        <v>4257</v>
      </c>
      <c r="B669" s="2" t="s">
        <v>4258</v>
      </c>
      <c r="C669" s="2" t="s">
        <v>4259</v>
      </c>
      <c r="D669" s="2" t="s">
        <v>4260</v>
      </c>
      <c r="E669" s="2" t="s">
        <v>4261</v>
      </c>
      <c r="F669" s="2" t="s">
        <v>401</v>
      </c>
      <c r="G669" s="2" t="s">
        <v>318</v>
      </c>
      <c r="H669" s="2" t="s">
        <v>402</v>
      </c>
      <c r="I669" s="3" t="s">
        <v>6191</v>
      </c>
    </row>
    <row r="670" spans="1:9" x14ac:dyDescent="0.3">
      <c r="A670" s="2" t="s">
        <v>4263</v>
      </c>
      <c r="B670" s="2" t="s">
        <v>4264</v>
      </c>
      <c r="C670" s="2" t="s">
        <v>4265</v>
      </c>
      <c r="D670" s="2" t="s">
        <v>4266</v>
      </c>
      <c r="E670" s="2" t="s">
        <v>4267</v>
      </c>
      <c r="F670" s="2" t="s">
        <v>31</v>
      </c>
      <c r="G670" s="2" t="s">
        <v>19</v>
      </c>
      <c r="H670" s="2">
        <v>27717</v>
      </c>
      <c r="I670" s="3" t="s">
        <v>6190</v>
      </c>
    </row>
    <row r="671" spans="1:9" x14ac:dyDescent="0.3">
      <c r="A671" s="2" t="s">
        <v>4269</v>
      </c>
      <c r="B671" s="2" t="s">
        <v>4270</v>
      </c>
      <c r="C671" s="2" t="s">
        <v>4271</v>
      </c>
      <c r="D671" s="2" t="s">
        <v>4272</v>
      </c>
      <c r="E671" s="2" t="s">
        <v>4273</v>
      </c>
      <c r="F671" s="2" t="s">
        <v>275</v>
      </c>
      <c r="G671" s="2" t="s">
        <v>19</v>
      </c>
      <c r="H671" s="2">
        <v>29505</v>
      </c>
      <c r="I671" s="3" t="s">
        <v>6191</v>
      </c>
    </row>
    <row r="672" spans="1:9" x14ac:dyDescent="0.3">
      <c r="A672" s="2" t="s">
        <v>4275</v>
      </c>
      <c r="B672" s="2" t="s">
        <v>4276</v>
      </c>
      <c r="C672" s="2" t="s">
        <v>4277</v>
      </c>
      <c r="D672" s="2" t="s">
        <v>4278</v>
      </c>
      <c r="E672" s="2" t="s">
        <v>4279</v>
      </c>
      <c r="F672" s="2" t="s">
        <v>79</v>
      </c>
      <c r="G672" s="2" t="s">
        <v>19</v>
      </c>
      <c r="H672" s="2">
        <v>13205</v>
      </c>
      <c r="I672" s="3" t="s">
        <v>6190</v>
      </c>
    </row>
    <row r="673" spans="1:9" x14ac:dyDescent="0.3">
      <c r="A673" s="2" t="s">
        <v>4281</v>
      </c>
      <c r="B673" s="2" t="s">
        <v>4282</v>
      </c>
      <c r="C673" s="2" t="s">
        <v>4283</v>
      </c>
      <c r="D673" s="2" t="s">
        <v>4284</v>
      </c>
      <c r="E673" s="2" t="s">
        <v>4285</v>
      </c>
      <c r="F673" s="2" t="s">
        <v>259</v>
      </c>
      <c r="G673" s="2" t="s">
        <v>19</v>
      </c>
      <c r="H673" s="2">
        <v>30245</v>
      </c>
      <c r="I673" s="3" t="s">
        <v>6191</v>
      </c>
    </row>
    <row r="674" spans="1:9" x14ac:dyDescent="0.3">
      <c r="A674" s="2" t="s">
        <v>4287</v>
      </c>
      <c r="B674" s="2" t="s">
        <v>4288</v>
      </c>
      <c r="C674" s="2" t="s">
        <v>4289</v>
      </c>
      <c r="D674" s="2"/>
      <c r="E674" s="2" t="s">
        <v>4290</v>
      </c>
      <c r="F674" s="2" t="s">
        <v>63</v>
      </c>
      <c r="G674" s="2" t="s">
        <v>19</v>
      </c>
      <c r="H674" s="2">
        <v>77070</v>
      </c>
      <c r="I674" s="3" t="s">
        <v>6190</v>
      </c>
    </row>
    <row r="675" spans="1:9" x14ac:dyDescent="0.3">
      <c r="A675" s="2" t="s">
        <v>4292</v>
      </c>
      <c r="B675" s="2" t="s">
        <v>4293</v>
      </c>
      <c r="C675" s="2" t="s">
        <v>4294</v>
      </c>
      <c r="D675" s="2" t="s">
        <v>4295</v>
      </c>
      <c r="E675" s="2" t="s">
        <v>4296</v>
      </c>
      <c r="F675" s="2" t="s">
        <v>116</v>
      </c>
      <c r="G675" s="2" t="s">
        <v>19</v>
      </c>
      <c r="H675" s="2">
        <v>66160</v>
      </c>
      <c r="I675" s="3" t="s">
        <v>6190</v>
      </c>
    </row>
    <row r="676" spans="1:9" x14ac:dyDescent="0.3">
      <c r="A676" s="2" t="s">
        <v>4298</v>
      </c>
      <c r="B676" s="2" t="s">
        <v>4299</v>
      </c>
      <c r="C676" s="2" t="s">
        <v>4300</v>
      </c>
      <c r="D676" s="2" t="s">
        <v>4301</v>
      </c>
      <c r="E676" s="2" t="s">
        <v>4302</v>
      </c>
      <c r="F676" s="2" t="s">
        <v>396</v>
      </c>
      <c r="G676" s="2" t="s">
        <v>19</v>
      </c>
      <c r="H676" s="2">
        <v>34282</v>
      </c>
      <c r="I676" s="3" t="s">
        <v>6190</v>
      </c>
    </row>
    <row r="677" spans="1:9" x14ac:dyDescent="0.3">
      <c r="A677" s="2" t="s">
        <v>4304</v>
      </c>
      <c r="B677" s="2" t="s">
        <v>4305</v>
      </c>
      <c r="C677" s="2"/>
      <c r="D677" s="2" t="s">
        <v>4306</v>
      </c>
      <c r="E677" s="2" t="s">
        <v>4307</v>
      </c>
      <c r="F677" s="2" t="s">
        <v>313</v>
      </c>
      <c r="G677" s="2" t="s">
        <v>19</v>
      </c>
      <c r="H677" s="2">
        <v>18105</v>
      </c>
      <c r="I677" s="3" t="s">
        <v>6190</v>
      </c>
    </row>
    <row r="678" spans="1:9" x14ac:dyDescent="0.3">
      <c r="A678" s="2" t="s">
        <v>4309</v>
      </c>
      <c r="B678" s="2" t="s">
        <v>4310</v>
      </c>
      <c r="C678" s="2"/>
      <c r="D678" s="2" t="s">
        <v>4311</v>
      </c>
      <c r="E678" s="2" t="s">
        <v>4312</v>
      </c>
      <c r="F678" s="2" t="s">
        <v>214</v>
      </c>
      <c r="G678" s="2" t="s">
        <v>19</v>
      </c>
      <c r="H678" s="2">
        <v>23663</v>
      </c>
      <c r="I678" s="3" t="s">
        <v>6191</v>
      </c>
    </row>
    <row r="679" spans="1:9" x14ac:dyDescent="0.3">
      <c r="A679" s="2" t="s">
        <v>4314</v>
      </c>
      <c r="B679" s="2" t="s">
        <v>4315</v>
      </c>
      <c r="C679" s="2" t="s">
        <v>4316</v>
      </c>
      <c r="D679" s="2" t="s">
        <v>4317</v>
      </c>
      <c r="E679" s="2" t="s">
        <v>4318</v>
      </c>
      <c r="F679" s="2" t="s">
        <v>469</v>
      </c>
      <c r="G679" s="2" t="s">
        <v>318</v>
      </c>
      <c r="H679" s="2" t="s">
        <v>470</v>
      </c>
      <c r="I679" s="3" t="s">
        <v>6191</v>
      </c>
    </row>
    <row r="680" spans="1:9" x14ac:dyDescent="0.3">
      <c r="A680" s="2" t="s">
        <v>4320</v>
      </c>
      <c r="B680" s="2" t="s">
        <v>4321</v>
      </c>
      <c r="C680" s="2" t="s">
        <v>4322</v>
      </c>
      <c r="D680" s="2" t="s">
        <v>4323</v>
      </c>
      <c r="E680" s="2" t="s">
        <v>4324</v>
      </c>
      <c r="F680" s="2" t="s">
        <v>191</v>
      </c>
      <c r="G680" s="2" t="s">
        <v>19</v>
      </c>
      <c r="H680" s="2">
        <v>67260</v>
      </c>
      <c r="I680" s="3" t="s">
        <v>6190</v>
      </c>
    </row>
    <row r="681" spans="1:9" x14ac:dyDescent="0.3">
      <c r="A681" s="2" t="s">
        <v>4326</v>
      </c>
      <c r="B681" s="2" t="s">
        <v>4327</v>
      </c>
      <c r="C681" s="2" t="s">
        <v>4328</v>
      </c>
      <c r="D681" s="2" t="s">
        <v>4329</v>
      </c>
      <c r="E681" s="2" t="s">
        <v>4330</v>
      </c>
      <c r="F681" s="2" t="s">
        <v>279</v>
      </c>
      <c r="G681" s="2" t="s">
        <v>28</v>
      </c>
      <c r="H681" s="2" t="s">
        <v>210</v>
      </c>
      <c r="I681" s="3" t="s">
        <v>6191</v>
      </c>
    </row>
    <row r="682" spans="1:9" x14ac:dyDescent="0.3">
      <c r="A682" s="2" t="s">
        <v>4332</v>
      </c>
      <c r="B682" s="2" t="s">
        <v>4333</v>
      </c>
      <c r="C682" s="2" t="s">
        <v>4334</v>
      </c>
      <c r="D682" s="2"/>
      <c r="E682" s="2" t="s">
        <v>4335</v>
      </c>
      <c r="F682" s="2" t="s">
        <v>170</v>
      </c>
      <c r="G682" s="2" t="s">
        <v>19</v>
      </c>
      <c r="H682" s="2">
        <v>6816</v>
      </c>
      <c r="I682" s="3" t="s">
        <v>6191</v>
      </c>
    </row>
    <row r="683" spans="1:9" x14ac:dyDescent="0.3">
      <c r="A683" s="2" t="s">
        <v>4337</v>
      </c>
      <c r="B683" s="2" t="s">
        <v>4338</v>
      </c>
      <c r="C683" s="2" t="s">
        <v>4339</v>
      </c>
      <c r="D683" s="2" t="s">
        <v>4340</v>
      </c>
      <c r="E683" s="2" t="s">
        <v>4341</v>
      </c>
      <c r="F683" s="2" t="s">
        <v>248</v>
      </c>
      <c r="G683" s="2" t="s">
        <v>28</v>
      </c>
      <c r="H683" s="2" t="s">
        <v>249</v>
      </c>
      <c r="I683" s="3" t="s">
        <v>6190</v>
      </c>
    </row>
    <row r="684" spans="1:9" x14ac:dyDescent="0.3">
      <c r="A684" s="2" t="s">
        <v>4343</v>
      </c>
      <c r="B684" s="2" t="s">
        <v>4344</v>
      </c>
      <c r="C684" s="2" t="s">
        <v>4345</v>
      </c>
      <c r="D684" s="2" t="s">
        <v>4346</v>
      </c>
      <c r="E684" s="2" t="s">
        <v>4347</v>
      </c>
      <c r="F684" s="2" t="s">
        <v>22</v>
      </c>
      <c r="G684" s="2" t="s">
        <v>19</v>
      </c>
      <c r="H684" s="2">
        <v>32209</v>
      </c>
      <c r="I684" s="3" t="s">
        <v>6190</v>
      </c>
    </row>
    <row r="685" spans="1:9" x14ac:dyDescent="0.3">
      <c r="A685" s="2" t="s">
        <v>4349</v>
      </c>
      <c r="B685" s="2" t="s">
        <v>4350</v>
      </c>
      <c r="C685" s="2" t="s">
        <v>4351</v>
      </c>
      <c r="D685" s="2" t="s">
        <v>4352</v>
      </c>
      <c r="E685" s="2" t="s">
        <v>4353</v>
      </c>
      <c r="F685" s="2" t="s">
        <v>63</v>
      </c>
      <c r="G685" s="2" t="s">
        <v>19</v>
      </c>
      <c r="H685" s="2">
        <v>77299</v>
      </c>
      <c r="I685" s="3" t="s">
        <v>6191</v>
      </c>
    </row>
    <row r="686" spans="1:9" x14ac:dyDescent="0.3">
      <c r="A686" s="2" t="s">
        <v>4355</v>
      </c>
      <c r="B686" s="2" t="s">
        <v>4356</v>
      </c>
      <c r="C686" s="2"/>
      <c r="D686" s="2" t="s">
        <v>4357</v>
      </c>
      <c r="E686" s="2" t="s">
        <v>4358</v>
      </c>
      <c r="F686" s="2" t="s">
        <v>189</v>
      </c>
      <c r="G686" s="2" t="s">
        <v>19</v>
      </c>
      <c r="H686" s="2">
        <v>97255</v>
      </c>
      <c r="I686" s="3" t="s">
        <v>6191</v>
      </c>
    </row>
    <row r="687" spans="1:9" x14ac:dyDescent="0.3">
      <c r="A687" s="2" t="s">
        <v>4360</v>
      </c>
      <c r="B687" s="2" t="s">
        <v>4361</v>
      </c>
      <c r="C687" s="2" t="s">
        <v>4362</v>
      </c>
      <c r="D687" s="2" t="s">
        <v>4363</v>
      </c>
      <c r="E687" s="2" t="s">
        <v>4364</v>
      </c>
      <c r="F687" s="2" t="s">
        <v>87</v>
      </c>
      <c r="G687" s="2" t="s">
        <v>19</v>
      </c>
      <c r="H687" s="2">
        <v>91186</v>
      </c>
      <c r="I687" s="3" t="s">
        <v>6190</v>
      </c>
    </row>
    <row r="688" spans="1:9" x14ac:dyDescent="0.3">
      <c r="A688" s="2" t="s">
        <v>4366</v>
      </c>
      <c r="B688" s="2" t="s">
        <v>4367</v>
      </c>
      <c r="C688" s="2" t="s">
        <v>4368</v>
      </c>
      <c r="D688" s="2" t="s">
        <v>4369</v>
      </c>
      <c r="E688" s="2" t="s">
        <v>4370</v>
      </c>
      <c r="F688" s="2" t="s">
        <v>178</v>
      </c>
      <c r="G688" s="2" t="s">
        <v>19</v>
      </c>
      <c r="H688" s="2">
        <v>92725</v>
      </c>
      <c r="I688" s="3" t="s">
        <v>6190</v>
      </c>
    </row>
    <row r="689" spans="1:9" x14ac:dyDescent="0.3">
      <c r="A689" s="2" t="s">
        <v>4372</v>
      </c>
      <c r="B689" s="2" t="s">
        <v>4373</v>
      </c>
      <c r="C689" s="2" t="s">
        <v>4374</v>
      </c>
      <c r="D689" s="2" t="s">
        <v>4375</v>
      </c>
      <c r="E689" s="2" t="s">
        <v>4376</v>
      </c>
      <c r="F689" s="2" t="s">
        <v>98</v>
      </c>
      <c r="G689" s="2" t="s">
        <v>19</v>
      </c>
      <c r="H689" s="2">
        <v>95160</v>
      </c>
      <c r="I689" s="3" t="s">
        <v>6191</v>
      </c>
    </row>
    <row r="690" spans="1:9" x14ac:dyDescent="0.3">
      <c r="A690" s="2" t="s">
        <v>4378</v>
      </c>
      <c r="B690" s="2" t="s">
        <v>4379</v>
      </c>
      <c r="C690" s="2" t="s">
        <v>4380</v>
      </c>
      <c r="D690" s="2" t="s">
        <v>4381</v>
      </c>
      <c r="E690" s="2" t="s">
        <v>4382</v>
      </c>
      <c r="F690" s="2" t="s">
        <v>333</v>
      </c>
      <c r="G690" s="2" t="s">
        <v>318</v>
      </c>
      <c r="H690" s="2" t="s">
        <v>334</v>
      </c>
      <c r="I690" s="3" t="s">
        <v>6191</v>
      </c>
    </row>
    <row r="691" spans="1:9" x14ac:dyDescent="0.3">
      <c r="A691" s="2" t="s">
        <v>4384</v>
      </c>
      <c r="B691" s="2" t="s">
        <v>4385</v>
      </c>
      <c r="C691" s="2" t="s">
        <v>4386</v>
      </c>
      <c r="D691" s="2" t="s">
        <v>4387</v>
      </c>
      <c r="E691" s="2" t="s">
        <v>4388</v>
      </c>
      <c r="F691" s="2" t="s">
        <v>78</v>
      </c>
      <c r="G691" s="2" t="s">
        <v>19</v>
      </c>
      <c r="H691" s="2">
        <v>80935</v>
      </c>
      <c r="I691" s="3" t="s">
        <v>6191</v>
      </c>
    </row>
    <row r="692" spans="1:9" x14ac:dyDescent="0.3">
      <c r="A692" s="2" t="s">
        <v>4390</v>
      </c>
      <c r="B692" s="2" t="s">
        <v>4391</v>
      </c>
      <c r="C692" s="2"/>
      <c r="D692" s="2"/>
      <c r="E692" s="2" t="s">
        <v>4392</v>
      </c>
      <c r="F692" s="2" t="s">
        <v>260</v>
      </c>
      <c r="G692" s="2" t="s">
        <v>19</v>
      </c>
      <c r="H692" s="2">
        <v>43605</v>
      </c>
      <c r="I692" s="3" t="s">
        <v>6191</v>
      </c>
    </row>
    <row r="693" spans="1:9" x14ac:dyDescent="0.3">
      <c r="A693" s="2" t="s">
        <v>4394</v>
      </c>
      <c r="B693" s="2" t="s">
        <v>4395</v>
      </c>
      <c r="C693" s="2" t="s">
        <v>4396</v>
      </c>
      <c r="D693" s="2" t="s">
        <v>4397</v>
      </c>
      <c r="E693" s="2" t="s">
        <v>4398</v>
      </c>
      <c r="F693" s="2" t="s">
        <v>117</v>
      </c>
      <c r="G693" s="2" t="s">
        <v>19</v>
      </c>
      <c r="H693" s="2">
        <v>33436</v>
      </c>
      <c r="I693" s="3" t="s">
        <v>6190</v>
      </c>
    </row>
    <row r="694" spans="1:9" x14ac:dyDescent="0.3">
      <c r="A694" s="2" t="s">
        <v>4400</v>
      </c>
      <c r="B694" s="2" t="s">
        <v>4401</v>
      </c>
      <c r="C694" s="2" t="s">
        <v>4402</v>
      </c>
      <c r="D694" s="2" t="s">
        <v>4403</v>
      </c>
      <c r="E694" s="2" t="s">
        <v>4404</v>
      </c>
      <c r="F694" s="2" t="s">
        <v>51</v>
      </c>
      <c r="G694" s="2" t="s">
        <v>19</v>
      </c>
      <c r="H694" s="2">
        <v>45999</v>
      </c>
      <c r="I694" s="3" t="s">
        <v>6191</v>
      </c>
    </row>
    <row r="695" spans="1:9" x14ac:dyDescent="0.3">
      <c r="A695" s="2" t="s">
        <v>4406</v>
      </c>
      <c r="B695" s="2" t="s">
        <v>4407</v>
      </c>
      <c r="C695" s="2" t="s">
        <v>4408</v>
      </c>
      <c r="D695" s="2" t="s">
        <v>4409</v>
      </c>
      <c r="E695" s="2" t="s">
        <v>4410</v>
      </c>
      <c r="F695" s="2" t="s">
        <v>104</v>
      </c>
      <c r="G695" s="2" t="s">
        <v>19</v>
      </c>
      <c r="H695" s="2">
        <v>63121</v>
      </c>
      <c r="I695" s="3" t="s">
        <v>6190</v>
      </c>
    </row>
    <row r="696" spans="1:9" x14ac:dyDescent="0.3">
      <c r="A696" s="2" t="s">
        <v>4412</v>
      </c>
      <c r="B696" s="2" t="s">
        <v>4413</v>
      </c>
      <c r="C696" s="2" t="s">
        <v>4414</v>
      </c>
      <c r="D696" s="2" t="s">
        <v>4415</v>
      </c>
      <c r="E696" s="2" t="s">
        <v>4416</v>
      </c>
      <c r="F696" s="2" t="s">
        <v>243</v>
      </c>
      <c r="G696" s="2" t="s">
        <v>19</v>
      </c>
      <c r="H696" s="2">
        <v>10705</v>
      </c>
      <c r="I696" s="3" t="s">
        <v>6191</v>
      </c>
    </row>
    <row r="697" spans="1:9" x14ac:dyDescent="0.3">
      <c r="A697" s="2" t="s">
        <v>4418</v>
      </c>
      <c r="B697" s="2" t="s">
        <v>4419</v>
      </c>
      <c r="C697" s="2" t="s">
        <v>4420</v>
      </c>
      <c r="D697" s="2" t="s">
        <v>4421</v>
      </c>
      <c r="E697" s="2" t="s">
        <v>4422</v>
      </c>
      <c r="F697" s="2" t="s">
        <v>20</v>
      </c>
      <c r="G697" s="2" t="s">
        <v>19</v>
      </c>
      <c r="H697" s="2">
        <v>21290</v>
      </c>
      <c r="I697" s="3" t="s">
        <v>6190</v>
      </c>
    </row>
    <row r="698" spans="1:9" x14ac:dyDescent="0.3">
      <c r="A698" s="2" t="s">
        <v>4424</v>
      </c>
      <c r="B698" s="2" t="s">
        <v>4425</v>
      </c>
      <c r="C698" s="2" t="s">
        <v>4426</v>
      </c>
      <c r="D698" s="2" t="s">
        <v>4427</v>
      </c>
      <c r="E698" s="2" t="s">
        <v>4428</v>
      </c>
      <c r="F698" s="2" t="s">
        <v>22</v>
      </c>
      <c r="G698" s="2" t="s">
        <v>19</v>
      </c>
      <c r="H698" s="2">
        <v>32230</v>
      </c>
      <c r="I698" s="3" t="s">
        <v>6191</v>
      </c>
    </row>
    <row r="699" spans="1:9" x14ac:dyDescent="0.3">
      <c r="A699" s="2" t="s">
        <v>4430</v>
      </c>
      <c r="B699" s="2" t="s">
        <v>4431</v>
      </c>
      <c r="C699" s="2"/>
      <c r="D699" s="2"/>
      <c r="E699" s="2" t="s">
        <v>4432</v>
      </c>
      <c r="F699" s="2" t="s">
        <v>391</v>
      </c>
      <c r="G699" s="2" t="s">
        <v>318</v>
      </c>
      <c r="H699" s="2" t="s">
        <v>392</v>
      </c>
      <c r="I699" s="3" t="s">
        <v>6191</v>
      </c>
    </row>
    <row r="700" spans="1:9" x14ac:dyDescent="0.3">
      <c r="A700" s="2" t="s">
        <v>4434</v>
      </c>
      <c r="B700" s="2" t="s">
        <v>4435</v>
      </c>
      <c r="C700" s="2" t="s">
        <v>4436</v>
      </c>
      <c r="D700" s="2" t="s">
        <v>4437</v>
      </c>
      <c r="E700" s="2" t="s">
        <v>4438</v>
      </c>
      <c r="F700" s="2" t="s">
        <v>289</v>
      </c>
      <c r="G700" s="2" t="s">
        <v>318</v>
      </c>
      <c r="H700" s="2" t="s">
        <v>444</v>
      </c>
      <c r="I700" s="3" t="s">
        <v>6191</v>
      </c>
    </row>
    <row r="701" spans="1:9" x14ac:dyDescent="0.3">
      <c r="A701" s="2" t="s">
        <v>4440</v>
      </c>
      <c r="B701" s="2" t="s">
        <v>4441</v>
      </c>
      <c r="C701" s="2" t="s">
        <v>4442</v>
      </c>
      <c r="D701" s="2" t="s">
        <v>4443</v>
      </c>
      <c r="E701" s="2" t="s">
        <v>4444</v>
      </c>
      <c r="F701" s="2" t="s">
        <v>92</v>
      </c>
      <c r="G701" s="2" t="s">
        <v>19</v>
      </c>
      <c r="H701" s="2">
        <v>33196</v>
      </c>
      <c r="I701" s="3" t="s">
        <v>6190</v>
      </c>
    </row>
    <row r="702" spans="1:9" x14ac:dyDescent="0.3">
      <c r="A702" s="2" t="s">
        <v>4446</v>
      </c>
      <c r="B702" s="2" t="s">
        <v>4447</v>
      </c>
      <c r="C702" s="2" t="s">
        <v>4448</v>
      </c>
      <c r="D702" s="2"/>
      <c r="E702" s="2" t="s">
        <v>4449</v>
      </c>
      <c r="F702" s="2" t="s">
        <v>150</v>
      </c>
      <c r="G702" s="2" t="s">
        <v>19</v>
      </c>
      <c r="H702" s="2">
        <v>94121</v>
      </c>
      <c r="I702" s="3" t="s">
        <v>6191</v>
      </c>
    </row>
    <row r="703" spans="1:9" x14ac:dyDescent="0.3">
      <c r="A703" s="2" t="s">
        <v>4451</v>
      </c>
      <c r="B703" s="2" t="s">
        <v>4452</v>
      </c>
      <c r="C703" s="2" t="s">
        <v>4453</v>
      </c>
      <c r="D703" s="2" t="s">
        <v>4454</v>
      </c>
      <c r="E703" s="2" t="s">
        <v>4455</v>
      </c>
      <c r="F703" s="2" t="s">
        <v>390</v>
      </c>
      <c r="G703" s="2" t="s">
        <v>318</v>
      </c>
      <c r="H703" s="2" t="s">
        <v>348</v>
      </c>
      <c r="I703" s="3" t="s">
        <v>6190</v>
      </c>
    </row>
    <row r="704" spans="1:9" x14ac:dyDescent="0.3">
      <c r="A704" s="2" t="s">
        <v>4457</v>
      </c>
      <c r="B704" s="2" t="s">
        <v>4458</v>
      </c>
      <c r="C704" s="2" t="s">
        <v>4459</v>
      </c>
      <c r="D704" s="2"/>
      <c r="E704" s="2" t="s">
        <v>4460</v>
      </c>
      <c r="F704" s="2" t="s">
        <v>211</v>
      </c>
      <c r="G704" s="2" t="s">
        <v>19</v>
      </c>
      <c r="H704" s="2">
        <v>33982</v>
      </c>
      <c r="I704" s="3" t="s">
        <v>6190</v>
      </c>
    </row>
    <row r="705" spans="1:9" x14ac:dyDescent="0.3">
      <c r="A705" s="2" t="s">
        <v>4462</v>
      </c>
      <c r="B705" s="2" t="s">
        <v>4463</v>
      </c>
      <c r="C705" s="2"/>
      <c r="D705" s="2" t="s">
        <v>4464</v>
      </c>
      <c r="E705" s="2" t="s">
        <v>4465</v>
      </c>
      <c r="F705" s="2" t="s">
        <v>1282</v>
      </c>
      <c r="G705" s="2" t="s">
        <v>318</v>
      </c>
      <c r="H705" s="2" t="s">
        <v>444</v>
      </c>
      <c r="I705" s="3" t="s">
        <v>6190</v>
      </c>
    </row>
    <row r="706" spans="1:9" x14ac:dyDescent="0.3">
      <c r="A706" s="2" t="s">
        <v>4467</v>
      </c>
      <c r="B706" s="2" t="s">
        <v>4468</v>
      </c>
      <c r="C706" s="2"/>
      <c r="D706" s="2" t="s">
        <v>4469</v>
      </c>
      <c r="E706" s="2" t="s">
        <v>4470</v>
      </c>
      <c r="F706" s="2" t="s">
        <v>57</v>
      </c>
      <c r="G706" s="2" t="s">
        <v>19</v>
      </c>
      <c r="H706" s="2">
        <v>10125</v>
      </c>
      <c r="I706" s="3" t="s">
        <v>6190</v>
      </c>
    </row>
    <row r="707" spans="1:9" x14ac:dyDescent="0.3">
      <c r="A707" s="2" t="s">
        <v>4472</v>
      </c>
      <c r="B707" s="2" t="s">
        <v>4473</v>
      </c>
      <c r="C707" s="2" t="s">
        <v>4474</v>
      </c>
      <c r="D707" s="2" t="s">
        <v>4475</v>
      </c>
      <c r="E707" s="2" t="s">
        <v>4476</v>
      </c>
      <c r="F707" s="2" t="s">
        <v>295</v>
      </c>
      <c r="G707" s="2" t="s">
        <v>19</v>
      </c>
      <c r="H707" s="2">
        <v>29305</v>
      </c>
      <c r="I707" s="3" t="s">
        <v>6191</v>
      </c>
    </row>
    <row r="708" spans="1:9" x14ac:dyDescent="0.3">
      <c r="A708" s="2" t="s">
        <v>4478</v>
      </c>
      <c r="B708" s="2" t="s">
        <v>4479</v>
      </c>
      <c r="C708" s="2" t="s">
        <v>4480</v>
      </c>
      <c r="D708" s="2" t="s">
        <v>4481</v>
      </c>
      <c r="E708" s="2" t="s">
        <v>4482</v>
      </c>
      <c r="F708" s="2" t="s">
        <v>208</v>
      </c>
      <c r="G708" s="2" t="s">
        <v>19</v>
      </c>
      <c r="H708" s="2">
        <v>93305</v>
      </c>
      <c r="I708" s="3" t="s">
        <v>6191</v>
      </c>
    </row>
    <row r="709" spans="1:9" x14ac:dyDescent="0.3">
      <c r="A709" s="2" t="s">
        <v>4484</v>
      </c>
      <c r="B709" s="2" t="s">
        <v>4485</v>
      </c>
      <c r="C709" s="2"/>
      <c r="D709" s="2" t="s">
        <v>4486</v>
      </c>
      <c r="E709" s="2" t="s">
        <v>4487</v>
      </c>
      <c r="F709" s="2" t="s">
        <v>382</v>
      </c>
      <c r="G709" s="2" t="s">
        <v>318</v>
      </c>
      <c r="H709" s="2" t="s">
        <v>383</v>
      </c>
      <c r="I709" s="3" t="s">
        <v>6191</v>
      </c>
    </row>
    <row r="710" spans="1:9" x14ac:dyDescent="0.3">
      <c r="A710" s="2" t="s">
        <v>4489</v>
      </c>
      <c r="B710" s="2" t="s">
        <v>4490</v>
      </c>
      <c r="C710" s="2" t="s">
        <v>4491</v>
      </c>
      <c r="D710" s="2" t="s">
        <v>4492</v>
      </c>
      <c r="E710" s="2" t="s">
        <v>4493</v>
      </c>
      <c r="F710" s="2" t="s">
        <v>104</v>
      </c>
      <c r="G710" s="2" t="s">
        <v>19</v>
      </c>
      <c r="H710" s="2">
        <v>63169</v>
      </c>
      <c r="I710" s="3" t="s">
        <v>6190</v>
      </c>
    </row>
    <row r="711" spans="1:9" x14ac:dyDescent="0.3">
      <c r="A711" s="2" t="s">
        <v>4495</v>
      </c>
      <c r="B711" s="2" t="s">
        <v>4496</v>
      </c>
      <c r="C711" s="2"/>
      <c r="D711" s="2" t="s">
        <v>4497</v>
      </c>
      <c r="E711" s="2" t="s">
        <v>4498</v>
      </c>
      <c r="F711" s="2" t="s">
        <v>66</v>
      </c>
      <c r="G711" s="2" t="s">
        <v>19</v>
      </c>
      <c r="H711" s="2">
        <v>46896</v>
      </c>
      <c r="I711" s="3" t="s">
        <v>6190</v>
      </c>
    </row>
    <row r="712" spans="1:9" x14ac:dyDescent="0.3">
      <c r="A712" s="2" t="s">
        <v>4500</v>
      </c>
      <c r="B712" s="2" t="s">
        <v>4501</v>
      </c>
      <c r="C712" s="2" t="s">
        <v>4502</v>
      </c>
      <c r="D712" s="2" t="s">
        <v>4503</v>
      </c>
      <c r="E712" s="2" t="s">
        <v>4504</v>
      </c>
      <c r="F712" s="2" t="s">
        <v>200</v>
      </c>
      <c r="G712" s="2" t="s">
        <v>19</v>
      </c>
      <c r="H712" s="2">
        <v>55564</v>
      </c>
      <c r="I712" s="3" t="s">
        <v>6191</v>
      </c>
    </row>
    <row r="713" spans="1:9" x14ac:dyDescent="0.3">
      <c r="A713" s="2" t="s">
        <v>4506</v>
      </c>
      <c r="B713" s="2" t="s">
        <v>4507</v>
      </c>
      <c r="C713" s="2" t="s">
        <v>4508</v>
      </c>
      <c r="D713" s="2" t="s">
        <v>4509</v>
      </c>
      <c r="E713" s="2" t="s">
        <v>4510</v>
      </c>
      <c r="F713" s="2" t="s">
        <v>4511</v>
      </c>
      <c r="G713" s="2" t="s">
        <v>19</v>
      </c>
      <c r="H713" s="2">
        <v>72905</v>
      </c>
      <c r="I713" s="3" t="s">
        <v>6191</v>
      </c>
    </row>
    <row r="714" spans="1:9" x14ac:dyDescent="0.3">
      <c r="A714" s="2" t="s">
        <v>4513</v>
      </c>
      <c r="B714" s="2" t="s">
        <v>4514</v>
      </c>
      <c r="C714" s="2"/>
      <c r="D714" s="2"/>
      <c r="E714" s="2" t="s">
        <v>4515</v>
      </c>
      <c r="F714" s="2" t="s">
        <v>286</v>
      </c>
      <c r="G714" s="2" t="s">
        <v>28</v>
      </c>
      <c r="H714" s="2" t="s">
        <v>287</v>
      </c>
      <c r="I714" s="3" t="s">
        <v>6191</v>
      </c>
    </row>
    <row r="715" spans="1:9" x14ac:dyDescent="0.3">
      <c r="A715" s="2" t="s">
        <v>4517</v>
      </c>
      <c r="B715" s="2" t="s">
        <v>4518</v>
      </c>
      <c r="C715" s="2" t="s">
        <v>4519</v>
      </c>
      <c r="D715" s="2" t="s">
        <v>4520</v>
      </c>
      <c r="E715" s="2" t="s">
        <v>4521</v>
      </c>
      <c r="F715" s="2" t="s">
        <v>291</v>
      </c>
      <c r="G715" s="2" t="s">
        <v>19</v>
      </c>
      <c r="H715" s="2">
        <v>95210</v>
      </c>
      <c r="I715" s="3" t="s">
        <v>6191</v>
      </c>
    </row>
    <row r="716" spans="1:9" x14ac:dyDescent="0.3">
      <c r="A716" s="2" t="s">
        <v>4523</v>
      </c>
      <c r="B716" s="2" t="s">
        <v>4524</v>
      </c>
      <c r="C716" s="2" t="s">
        <v>4525</v>
      </c>
      <c r="D716" s="2" t="s">
        <v>4526</v>
      </c>
      <c r="E716" s="2" t="s">
        <v>4527</v>
      </c>
      <c r="F716" s="2" t="s">
        <v>436</v>
      </c>
      <c r="G716" s="2" t="s">
        <v>318</v>
      </c>
      <c r="H716" s="2" t="s">
        <v>410</v>
      </c>
      <c r="I716" s="3" t="s">
        <v>6190</v>
      </c>
    </row>
    <row r="717" spans="1:9" x14ac:dyDescent="0.3">
      <c r="A717" s="2" t="s">
        <v>4529</v>
      </c>
      <c r="B717" s="2" t="s">
        <v>4530</v>
      </c>
      <c r="C717" s="2" t="s">
        <v>4531</v>
      </c>
      <c r="D717" s="2"/>
      <c r="E717" s="2" t="s">
        <v>4532</v>
      </c>
      <c r="F717" s="2" t="s">
        <v>137</v>
      </c>
      <c r="G717" s="2" t="s">
        <v>19</v>
      </c>
      <c r="H717" s="2">
        <v>33686</v>
      </c>
      <c r="I717" s="3" t="s">
        <v>6191</v>
      </c>
    </row>
    <row r="718" spans="1:9" x14ac:dyDescent="0.3">
      <c r="A718" s="2" t="s">
        <v>4534</v>
      </c>
      <c r="B718" s="2" t="s">
        <v>4535</v>
      </c>
      <c r="C718" s="2" t="s">
        <v>4536</v>
      </c>
      <c r="D718" s="2" t="s">
        <v>4537</v>
      </c>
      <c r="E718" s="2" t="s">
        <v>4538</v>
      </c>
      <c r="F718" s="2" t="s">
        <v>1447</v>
      </c>
      <c r="G718" s="2" t="s">
        <v>318</v>
      </c>
      <c r="H718" s="2" t="s">
        <v>460</v>
      </c>
      <c r="I718" s="3" t="s">
        <v>6191</v>
      </c>
    </row>
    <row r="719" spans="1:9" x14ac:dyDescent="0.3">
      <c r="A719" s="2" t="s">
        <v>4540</v>
      </c>
      <c r="B719" s="2" t="s">
        <v>4541</v>
      </c>
      <c r="C719" s="2" t="s">
        <v>4542</v>
      </c>
      <c r="D719" s="2" t="s">
        <v>4543</v>
      </c>
      <c r="E719" s="2" t="s">
        <v>4544</v>
      </c>
      <c r="F719" s="2" t="s">
        <v>46</v>
      </c>
      <c r="G719" s="2" t="s">
        <v>19</v>
      </c>
      <c r="H719" s="2">
        <v>19104</v>
      </c>
      <c r="I719" s="3" t="s">
        <v>6191</v>
      </c>
    </row>
    <row r="720" spans="1:9" x14ac:dyDescent="0.3">
      <c r="A720" s="2" t="s">
        <v>4546</v>
      </c>
      <c r="B720" s="2" t="s">
        <v>4547</v>
      </c>
      <c r="C720" s="2" t="s">
        <v>4548</v>
      </c>
      <c r="D720" s="2" t="s">
        <v>4549</v>
      </c>
      <c r="E720" s="2" t="s">
        <v>4550</v>
      </c>
      <c r="F720" s="2" t="s">
        <v>467</v>
      </c>
      <c r="G720" s="2" t="s">
        <v>19</v>
      </c>
      <c r="H720" s="2">
        <v>76905</v>
      </c>
      <c r="I720" s="3" t="s">
        <v>6191</v>
      </c>
    </row>
    <row r="721" spans="1:9" x14ac:dyDescent="0.3">
      <c r="A721" s="2" t="s">
        <v>4552</v>
      </c>
      <c r="B721" s="2" t="s">
        <v>4553</v>
      </c>
      <c r="C721" s="2" t="s">
        <v>4554</v>
      </c>
      <c r="D721" s="2" t="s">
        <v>4555</v>
      </c>
      <c r="E721" s="2" t="s">
        <v>4556</v>
      </c>
      <c r="F721" s="2" t="s">
        <v>27</v>
      </c>
      <c r="G721" s="2" t="s">
        <v>19</v>
      </c>
      <c r="H721" s="2">
        <v>90035</v>
      </c>
      <c r="I721" s="3" t="s">
        <v>6190</v>
      </c>
    </row>
    <row r="722" spans="1:9" x14ac:dyDescent="0.3">
      <c r="A722" s="2" t="s">
        <v>4558</v>
      </c>
      <c r="B722" s="2" t="s">
        <v>4559</v>
      </c>
      <c r="C722" s="2" t="s">
        <v>4560</v>
      </c>
      <c r="D722" s="2" t="s">
        <v>4561</v>
      </c>
      <c r="E722" s="2" t="s">
        <v>4562</v>
      </c>
      <c r="F722" s="2" t="s">
        <v>174</v>
      </c>
      <c r="G722" s="2" t="s">
        <v>19</v>
      </c>
      <c r="H722" s="2">
        <v>48912</v>
      </c>
      <c r="I722" s="3" t="s">
        <v>6190</v>
      </c>
    </row>
    <row r="723" spans="1:9" x14ac:dyDescent="0.3">
      <c r="A723" s="2" t="s">
        <v>4564</v>
      </c>
      <c r="B723" s="2" t="s">
        <v>4565</v>
      </c>
      <c r="C723" s="2" t="s">
        <v>4566</v>
      </c>
      <c r="D723" s="2" t="s">
        <v>4567</v>
      </c>
      <c r="E723" s="2" t="s">
        <v>4568</v>
      </c>
      <c r="F723" s="2" t="s">
        <v>209</v>
      </c>
      <c r="G723" s="2" t="s">
        <v>19</v>
      </c>
      <c r="H723" s="2">
        <v>34615</v>
      </c>
      <c r="I723" s="3" t="s">
        <v>6190</v>
      </c>
    </row>
    <row r="724" spans="1:9" x14ac:dyDescent="0.3">
      <c r="A724" s="2" t="s">
        <v>4570</v>
      </c>
      <c r="B724" s="2" t="s">
        <v>4571</v>
      </c>
      <c r="C724" s="2"/>
      <c r="D724" s="2" t="s">
        <v>4572</v>
      </c>
      <c r="E724" s="2" t="s">
        <v>4573</v>
      </c>
      <c r="F724" s="2" t="s">
        <v>146</v>
      </c>
      <c r="G724" s="2" t="s">
        <v>19</v>
      </c>
      <c r="H724" s="2">
        <v>90605</v>
      </c>
      <c r="I724" s="3" t="s">
        <v>6191</v>
      </c>
    </row>
    <row r="725" spans="1:9" x14ac:dyDescent="0.3">
      <c r="A725" s="2" t="s">
        <v>4575</v>
      </c>
      <c r="B725" s="2" t="s">
        <v>4576</v>
      </c>
      <c r="C725" s="2" t="s">
        <v>4577</v>
      </c>
      <c r="D725" s="2" t="s">
        <v>4578</v>
      </c>
      <c r="E725" s="2" t="s">
        <v>4579</v>
      </c>
      <c r="F725" s="2" t="s">
        <v>30</v>
      </c>
      <c r="G725" s="2" t="s">
        <v>19</v>
      </c>
      <c r="H725" s="2">
        <v>93773</v>
      </c>
      <c r="I725" s="3" t="s">
        <v>6191</v>
      </c>
    </row>
    <row r="726" spans="1:9" x14ac:dyDescent="0.3">
      <c r="A726" s="2" t="s">
        <v>4581</v>
      </c>
      <c r="B726" s="2" t="s">
        <v>4582</v>
      </c>
      <c r="C726" s="2"/>
      <c r="D726" s="2" t="s">
        <v>4583</v>
      </c>
      <c r="E726" s="2" t="s">
        <v>4584</v>
      </c>
      <c r="F726" s="2" t="s">
        <v>57</v>
      </c>
      <c r="G726" s="2" t="s">
        <v>19</v>
      </c>
      <c r="H726" s="2">
        <v>10155</v>
      </c>
      <c r="I726" s="3" t="s">
        <v>6190</v>
      </c>
    </row>
    <row r="727" spans="1:9" x14ac:dyDescent="0.3">
      <c r="A727" s="2" t="s">
        <v>4586</v>
      </c>
      <c r="B727" s="2" t="s">
        <v>4587</v>
      </c>
      <c r="C727" s="2" t="s">
        <v>4588</v>
      </c>
      <c r="D727" s="2" t="s">
        <v>4589</v>
      </c>
      <c r="E727" s="2" t="s">
        <v>4590</v>
      </c>
      <c r="F727" s="2" t="s">
        <v>78</v>
      </c>
      <c r="G727" s="2" t="s">
        <v>19</v>
      </c>
      <c r="H727" s="2">
        <v>80935</v>
      </c>
      <c r="I727" s="3" t="s">
        <v>6191</v>
      </c>
    </row>
    <row r="728" spans="1:9" x14ac:dyDescent="0.3">
      <c r="A728" s="2" t="s">
        <v>4592</v>
      </c>
      <c r="B728" s="2" t="s">
        <v>4593</v>
      </c>
      <c r="C728" s="2"/>
      <c r="D728" s="2" t="s">
        <v>4594</v>
      </c>
      <c r="E728" s="2" t="s">
        <v>4595</v>
      </c>
      <c r="F728" s="2" t="s">
        <v>277</v>
      </c>
      <c r="G728" s="2" t="s">
        <v>19</v>
      </c>
      <c r="H728" s="2">
        <v>90831</v>
      </c>
      <c r="I728" s="3" t="s">
        <v>6191</v>
      </c>
    </row>
    <row r="729" spans="1:9" x14ac:dyDescent="0.3">
      <c r="A729" s="2" t="s">
        <v>4597</v>
      </c>
      <c r="B729" s="2" t="s">
        <v>4598</v>
      </c>
      <c r="C729" s="2" t="s">
        <v>4599</v>
      </c>
      <c r="D729" s="2" t="s">
        <v>4600</v>
      </c>
      <c r="E729" s="2" t="s">
        <v>4601</v>
      </c>
      <c r="F729" s="2" t="s">
        <v>331</v>
      </c>
      <c r="G729" s="2" t="s">
        <v>318</v>
      </c>
      <c r="H729" s="2" t="s">
        <v>332</v>
      </c>
      <c r="I729" s="3" t="s">
        <v>6190</v>
      </c>
    </row>
    <row r="730" spans="1:9" x14ac:dyDescent="0.3">
      <c r="A730" s="2" t="s">
        <v>4603</v>
      </c>
      <c r="B730" s="2" t="s">
        <v>4604</v>
      </c>
      <c r="C730" s="2" t="s">
        <v>4605</v>
      </c>
      <c r="D730" s="2" t="s">
        <v>4606</v>
      </c>
      <c r="E730" s="2" t="s">
        <v>4607</v>
      </c>
      <c r="F730" s="2" t="s">
        <v>122</v>
      </c>
      <c r="G730" s="2" t="s">
        <v>19</v>
      </c>
      <c r="H730" s="2">
        <v>89510</v>
      </c>
      <c r="I730" s="3" t="s">
        <v>6190</v>
      </c>
    </row>
    <row r="731" spans="1:9" x14ac:dyDescent="0.3">
      <c r="A731" s="2" t="s">
        <v>4609</v>
      </c>
      <c r="B731" s="2" t="s">
        <v>4610</v>
      </c>
      <c r="C731" s="2" t="s">
        <v>4611</v>
      </c>
      <c r="D731" s="2" t="s">
        <v>4612</v>
      </c>
      <c r="E731" s="2" t="s">
        <v>4613</v>
      </c>
      <c r="F731" s="2" t="s">
        <v>81</v>
      </c>
      <c r="G731" s="2" t="s">
        <v>28</v>
      </c>
      <c r="H731" s="2" t="s">
        <v>258</v>
      </c>
      <c r="I731" s="3" t="s">
        <v>6191</v>
      </c>
    </row>
    <row r="732" spans="1:9" x14ac:dyDescent="0.3">
      <c r="A732" s="2" t="s">
        <v>4615</v>
      </c>
      <c r="B732" s="2" t="s">
        <v>4616</v>
      </c>
      <c r="C732" s="2" t="s">
        <v>4617</v>
      </c>
      <c r="D732" s="2" t="s">
        <v>4618</v>
      </c>
      <c r="E732" s="2" t="s">
        <v>4619</v>
      </c>
      <c r="F732" s="2" t="s">
        <v>107</v>
      </c>
      <c r="G732" s="2" t="s">
        <v>19</v>
      </c>
      <c r="H732" s="2">
        <v>89155</v>
      </c>
      <c r="I732" s="3" t="s">
        <v>6191</v>
      </c>
    </row>
    <row r="733" spans="1:9" x14ac:dyDescent="0.3">
      <c r="A733" s="2" t="s">
        <v>4621</v>
      </c>
      <c r="B733" s="2" t="s">
        <v>4622</v>
      </c>
      <c r="C733" s="2"/>
      <c r="D733" s="2" t="s">
        <v>4623</v>
      </c>
      <c r="E733" s="2" t="s">
        <v>4624</v>
      </c>
      <c r="F733" s="2" t="s">
        <v>168</v>
      </c>
      <c r="G733" s="2" t="s">
        <v>19</v>
      </c>
      <c r="H733" s="2">
        <v>19805</v>
      </c>
      <c r="I733" s="3" t="s">
        <v>6190</v>
      </c>
    </row>
    <row r="734" spans="1:9" x14ac:dyDescent="0.3">
      <c r="A734" s="2" t="s">
        <v>4626</v>
      </c>
      <c r="B734" s="2" t="s">
        <v>4627</v>
      </c>
      <c r="C734" s="2" t="s">
        <v>4628</v>
      </c>
      <c r="D734" s="2" t="s">
        <v>4629</v>
      </c>
      <c r="E734" s="2" t="s">
        <v>4630</v>
      </c>
      <c r="F734" s="2" t="s">
        <v>122</v>
      </c>
      <c r="G734" s="2" t="s">
        <v>19</v>
      </c>
      <c r="H734" s="2">
        <v>89550</v>
      </c>
      <c r="I734" s="3" t="s">
        <v>6191</v>
      </c>
    </row>
    <row r="735" spans="1:9" x14ac:dyDescent="0.3">
      <c r="A735" s="2" t="s">
        <v>4632</v>
      </c>
      <c r="B735" s="2" t="s">
        <v>4633</v>
      </c>
      <c r="C735" s="2" t="s">
        <v>4634</v>
      </c>
      <c r="D735" s="2" t="s">
        <v>4635</v>
      </c>
      <c r="E735" s="2" t="s">
        <v>4636</v>
      </c>
      <c r="F735" s="2" t="s">
        <v>142</v>
      </c>
      <c r="G735" s="2" t="s">
        <v>19</v>
      </c>
      <c r="H735" s="2">
        <v>35487</v>
      </c>
      <c r="I735" s="3" t="s">
        <v>6190</v>
      </c>
    </row>
    <row r="736" spans="1:9" x14ac:dyDescent="0.3">
      <c r="A736" s="2" t="s">
        <v>4638</v>
      </c>
      <c r="B736" s="2" t="s">
        <v>4639</v>
      </c>
      <c r="C736" s="2"/>
      <c r="D736" s="2" t="s">
        <v>4640</v>
      </c>
      <c r="E736" s="2" t="s">
        <v>4641</v>
      </c>
      <c r="F736" s="2" t="s">
        <v>206</v>
      </c>
      <c r="G736" s="2" t="s">
        <v>19</v>
      </c>
      <c r="H736" s="2">
        <v>92645</v>
      </c>
      <c r="I736" s="3" t="s">
        <v>6191</v>
      </c>
    </row>
    <row r="737" spans="1:9" x14ac:dyDescent="0.3">
      <c r="A737" s="2" t="s">
        <v>4643</v>
      </c>
      <c r="B737" s="2" t="s">
        <v>4644</v>
      </c>
      <c r="C737" s="2" t="s">
        <v>4645</v>
      </c>
      <c r="D737" s="2"/>
      <c r="E737" s="2" t="s">
        <v>4646</v>
      </c>
      <c r="F737" s="2" t="s">
        <v>67</v>
      </c>
      <c r="G737" s="2" t="s">
        <v>19</v>
      </c>
      <c r="H737" s="2">
        <v>66225</v>
      </c>
      <c r="I737" s="3" t="s">
        <v>6191</v>
      </c>
    </row>
    <row r="738" spans="1:9" x14ac:dyDescent="0.3">
      <c r="A738" s="2" t="s">
        <v>4648</v>
      </c>
      <c r="B738" s="2" t="s">
        <v>4649</v>
      </c>
      <c r="C738" s="2" t="s">
        <v>4650</v>
      </c>
      <c r="D738" s="2" t="s">
        <v>4651</v>
      </c>
      <c r="E738" s="2" t="s">
        <v>4652</v>
      </c>
      <c r="F738" s="2" t="s">
        <v>1282</v>
      </c>
      <c r="G738" s="2" t="s">
        <v>318</v>
      </c>
      <c r="H738" s="2" t="s">
        <v>444</v>
      </c>
      <c r="I738" s="3" t="s">
        <v>6190</v>
      </c>
    </row>
    <row r="739" spans="1:9" x14ac:dyDescent="0.3">
      <c r="A739" s="2" t="s">
        <v>4654</v>
      </c>
      <c r="B739" s="2" t="s">
        <v>4655</v>
      </c>
      <c r="C739" s="2" t="s">
        <v>4656</v>
      </c>
      <c r="D739" s="2" t="s">
        <v>4657</v>
      </c>
      <c r="E739" s="2" t="s">
        <v>4658</v>
      </c>
      <c r="F739" s="2" t="s">
        <v>51</v>
      </c>
      <c r="G739" s="2" t="s">
        <v>19</v>
      </c>
      <c r="H739" s="2">
        <v>45228</v>
      </c>
      <c r="I739" s="3" t="s">
        <v>6191</v>
      </c>
    </row>
    <row r="740" spans="1:9" x14ac:dyDescent="0.3">
      <c r="A740" s="2" t="s">
        <v>4660</v>
      </c>
      <c r="B740" s="2" t="s">
        <v>4661</v>
      </c>
      <c r="C740" s="2" t="s">
        <v>4662</v>
      </c>
      <c r="D740" s="2" t="s">
        <v>4663</v>
      </c>
      <c r="E740" s="2" t="s">
        <v>4664</v>
      </c>
      <c r="F740" s="2" t="s">
        <v>264</v>
      </c>
      <c r="G740" s="2" t="s">
        <v>28</v>
      </c>
      <c r="H740" s="2" t="s">
        <v>265</v>
      </c>
      <c r="I740" s="3" t="s">
        <v>6191</v>
      </c>
    </row>
    <row r="741" spans="1:9" x14ac:dyDescent="0.3">
      <c r="A741" s="2" t="s">
        <v>4666</v>
      </c>
      <c r="B741" s="2" t="s">
        <v>4667</v>
      </c>
      <c r="C741" s="2"/>
      <c r="D741" s="2" t="s">
        <v>4668</v>
      </c>
      <c r="E741" s="2" t="s">
        <v>4669</v>
      </c>
      <c r="F741" s="2" t="s">
        <v>189</v>
      </c>
      <c r="G741" s="2" t="s">
        <v>19</v>
      </c>
      <c r="H741" s="2">
        <v>97296</v>
      </c>
      <c r="I741" s="3" t="s">
        <v>6190</v>
      </c>
    </row>
    <row r="742" spans="1:9" x14ac:dyDescent="0.3">
      <c r="A742" s="2" t="s">
        <v>4671</v>
      </c>
      <c r="B742" s="2" t="s">
        <v>4672</v>
      </c>
      <c r="C742" s="2" t="s">
        <v>4673</v>
      </c>
      <c r="D742" s="2" t="s">
        <v>4674</v>
      </c>
      <c r="E742" s="2" t="s">
        <v>4675</v>
      </c>
      <c r="F742" s="2" t="s">
        <v>382</v>
      </c>
      <c r="G742" s="2" t="s">
        <v>318</v>
      </c>
      <c r="H742" s="2" t="s">
        <v>383</v>
      </c>
      <c r="I742" s="3" t="s">
        <v>6191</v>
      </c>
    </row>
    <row r="743" spans="1:9" x14ac:dyDescent="0.3">
      <c r="A743" s="2" t="s">
        <v>4677</v>
      </c>
      <c r="B743" s="2" t="s">
        <v>4678</v>
      </c>
      <c r="C743" s="2" t="s">
        <v>4679</v>
      </c>
      <c r="D743" s="2" t="s">
        <v>4680</v>
      </c>
      <c r="E743" s="2" t="s">
        <v>4681</v>
      </c>
      <c r="F743" s="2" t="s">
        <v>256</v>
      </c>
      <c r="G743" s="2" t="s">
        <v>19</v>
      </c>
      <c r="H743" s="2">
        <v>94089</v>
      </c>
      <c r="I743" s="3" t="s">
        <v>6191</v>
      </c>
    </row>
    <row r="744" spans="1:9" x14ac:dyDescent="0.3">
      <c r="A744" s="2" t="s">
        <v>4683</v>
      </c>
      <c r="B744" s="2" t="s">
        <v>4684</v>
      </c>
      <c r="C744" s="2" t="s">
        <v>4685</v>
      </c>
      <c r="D744" s="2" t="s">
        <v>4686</v>
      </c>
      <c r="E744" s="2" t="s">
        <v>4687</v>
      </c>
      <c r="F744" s="2" t="s">
        <v>23</v>
      </c>
      <c r="G744" s="2" t="s">
        <v>19</v>
      </c>
      <c r="H744" s="2">
        <v>38188</v>
      </c>
      <c r="I744" s="3" t="s">
        <v>6191</v>
      </c>
    </row>
    <row r="745" spans="1:9" x14ac:dyDescent="0.3">
      <c r="A745" s="2" t="s">
        <v>4689</v>
      </c>
      <c r="B745" s="2" t="s">
        <v>4690</v>
      </c>
      <c r="C745" s="2" t="s">
        <v>4691</v>
      </c>
      <c r="D745" s="2" t="s">
        <v>4692</v>
      </c>
      <c r="E745" s="2" t="s">
        <v>4693</v>
      </c>
      <c r="F745" s="2" t="s">
        <v>80</v>
      </c>
      <c r="G745" s="2" t="s">
        <v>19</v>
      </c>
      <c r="H745" s="2">
        <v>32868</v>
      </c>
      <c r="I745" s="3" t="s">
        <v>6191</v>
      </c>
    </row>
    <row r="746" spans="1:9" x14ac:dyDescent="0.3">
      <c r="A746" s="2" t="s">
        <v>4695</v>
      </c>
      <c r="B746" s="2" t="s">
        <v>4696</v>
      </c>
      <c r="C746" s="2"/>
      <c r="D746" s="2" t="s">
        <v>4697</v>
      </c>
      <c r="E746" s="2" t="s">
        <v>4698</v>
      </c>
      <c r="F746" s="2" t="s">
        <v>41</v>
      </c>
      <c r="G746" s="2" t="s">
        <v>19</v>
      </c>
      <c r="H746" s="2">
        <v>48232</v>
      </c>
      <c r="I746" s="3" t="s">
        <v>6190</v>
      </c>
    </row>
    <row r="747" spans="1:9" x14ac:dyDescent="0.3">
      <c r="A747" s="2" t="s">
        <v>4700</v>
      </c>
      <c r="B747" s="2" t="s">
        <v>4701</v>
      </c>
      <c r="C747" s="2" t="s">
        <v>4702</v>
      </c>
      <c r="D747" s="2" t="s">
        <v>4703</v>
      </c>
      <c r="E747" s="2" t="s">
        <v>4704</v>
      </c>
      <c r="F747" s="2" t="s">
        <v>483</v>
      </c>
      <c r="G747" s="2" t="s">
        <v>318</v>
      </c>
      <c r="H747" s="2" t="s">
        <v>484</v>
      </c>
      <c r="I747" s="3" t="s">
        <v>6191</v>
      </c>
    </row>
    <row r="748" spans="1:9" x14ac:dyDescent="0.3">
      <c r="A748" s="2" t="s">
        <v>4706</v>
      </c>
      <c r="B748" s="2" t="s">
        <v>4707</v>
      </c>
      <c r="C748" s="2" t="s">
        <v>4708</v>
      </c>
      <c r="D748" s="2" t="s">
        <v>4709</v>
      </c>
      <c r="E748" s="2" t="s">
        <v>4710</v>
      </c>
      <c r="F748" s="2" t="s">
        <v>459</v>
      </c>
      <c r="G748" s="2" t="s">
        <v>318</v>
      </c>
      <c r="H748" s="2" t="s">
        <v>460</v>
      </c>
      <c r="I748" s="3" t="s">
        <v>6191</v>
      </c>
    </row>
    <row r="749" spans="1:9" x14ac:dyDescent="0.3">
      <c r="A749" s="2" t="s">
        <v>4712</v>
      </c>
      <c r="B749" s="2" t="s">
        <v>4713</v>
      </c>
      <c r="C749" s="2" t="s">
        <v>4714</v>
      </c>
      <c r="D749" s="2" t="s">
        <v>4715</v>
      </c>
      <c r="E749" s="2" t="s">
        <v>4716</v>
      </c>
      <c r="F749" s="2" t="s">
        <v>430</v>
      </c>
      <c r="G749" s="2" t="s">
        <v>318</v>
      </c>
      <c r="H749" s="2" t="s">
        <v>431</v>
      </c>
      <c r="I749" s="3" t="s">
        <v>6190</v>
      </c>
    </row>
    <row r="750" spans="1:9" x14ac:dyDescent="0.3">
      <c r="A750" s="2" t="s">
        <v>4718</v>
      </c>
      <c r="B750" s="2" t="s">
        <v>4719</v>
      </c>
      <c r="C750" s="2" t="s">
        <v>4720</v>
      </c>
      <c r="D750" s="2" t="s">
        <v>4721</v>
      </c>
      <c r="E750" s="2" t="s">
        <v>4722</v>
      </c>
      <c r="F750" s="2" t="s">
        <v>38</v>
      </c>
      <c r="G750" s="2" t="s">
        <v>19</v>
      </c>
      <c r="H750" s="2">
        <v>23203</v>
      </c>
      <c r="I750" s="3" t="s">
        <v>6191</v>
      </c>
    </row>
    <row r="751" spans="1:9" x14ac:dyDescent="0.3">
      <c r="A751" s="2" t="s">
        <v>4724</v>
      </c>
      <c r="B751" s="2" t="s">
        <v>4725</v>
      </c>
      <c r="C751" s="2" t="s">
        <v>4726</v>
      </c>
      <c r="D751" s="2" t="s">
        <v>4727</v>
      </c>
      <c r="E751" s="2" t="s">
        <v>4728</v>
      </c>
      <c r="F751" s="2" t="s">
        <v>4729</v>
      </c>
      <c r="G751" s="2" t="s">
        <v>318</v>
      </c>
      <c r="H751" s="2" t="s">
        <v>410</v>
      </c>
      <c r="I751" s="3" t="s">
        <v>6190</v>
      </c>
    </row>
    <row r="752" spans="1:9" x14ac:dyDescent="0.3">
      <c r="A752" s="2" t="s">
        <v>4731</v>
      </c>
      <c r="B752" s="2" t="s">
        <v>4732</v>
      </c>
      <c r="C752" s="2"/>
      <c r="D752" s="2" t="s">
        <v>4733</v>
      </c>
      <c r="E752" s="2" t="s">
        <v>4734</v>
      </c>
      <c r="F752" s="2" t="s">
        <v>106</v>
      </c>
      <c r="G752" s="2" t="s">
        <v>19</v>
      </c>
      <c r="H752" s="2">
        <v>76178</v>
      </c>
      <c r="I752" s="3" t="s">
        <v>6190</v>
      </c>
    </row>
    <row r="753" spans="1:9" x14ac:dyDescent="0.3">
      <c r="A753" s="2" t="s">
        <v>4736</v>
      </c>
      <c r="B753" s="2" t="s">
        <v>4737</v>
      </c>
      <c r="C753" s="2" t="s">
        <v>4738</v>
      </c>
      <c r="D753" s="2" t="s">
        <v>4739</v>
      </c>
      <c r="E753" s="2" t="s">
        <v>4740</v>
      </c>
      <c r="F753" s="2" t="s">
        <v>139</v>
      </c>
      <c r="G753" s="2" t="s">
        <v>19</v>
      </c>
      <c r="H753" s="2">
        <v>11254</v>
      </c>
      <c r="I753" s="3" t="s">
        <v>6191</v>
      </c>
    </row>
    <row r="754" spans="1:9" x14ac:dyDescent="0.3">
      <c r="A754" s="2" t="s">
        <v>4742</v>
      </c>
      <c r="B754" s="2" t="s">
        <v>4743</v>
      </c>
      <c r="C754" s="2" t="s">
        <v>4744</v>
      </c>
      <c r="D754" s="2" t="s">
        <v>4745</v>
      </c>
      <c r="E754" s="2" t="s">
        <v>4746</v>
      </c>
      <c r="F754" s="2" t="s">
        <v>106</v>
      </c>
      <c r="G754" s="2" t="s">
        <v>19</v>
      </c>
      <c r="H754" s="2">
        <v>76198</v>
      </c>
      <c r="I754" s="3" t="s">
        <v>6190</v>
      </c>
    </row>
    <row r="755" spans="1:9" x14ac:dyDescent="0.3">
      <c r="A755" s="2" t="s">
        <v>4748</v>
      </c>
      <c r="B755" s="2" t="s">
        <v>4749</v>
      </c>
      <c r="C755" s="2" t="s">
        <v>4750</v>
      </c>
      <c r="D755" s="2" t="s">
        <v>4751</v>
      </c>
      <c r="E755" s="2" t="s">
        <v>4752</v>
      </c>
      <c r="F755" s="2" t="s">
        <v>184</v>
      </c>
      <c r="G755" s="2" t="s">
        <v>19</v>
      </c>
      <c r="H755" s="2">
        <v>85053</v>
      </c>
      <c r="I755" s="3" t="s">
        <v>6191</v>
      </c>
    </row>
    <row r="756" spans="1:9" x14ac:dyDescent="0.3">
      <c r="A756" s="2" t="s">
        <v>4754</v>
      </c>
      <c r="B756" s="2" t="s">
        <v>4755</v>
      </c>
      <c r="C756" s="2" t="s">
        <v>4756</v>
      </c>
      <c r="D756" s="2"/>
      <c r="E756" s="2" t="s">
        <v>4757</v>
      </c>
      <c r="F756" s="2" t="s">
        <v>47</v>
      </c>
      <c r="G756" s="2" t="s">
        <v>19</v>
      </c>
      <c r="H756" s="2">
        <v>20470</v>
      </c>
      <c r="I756" s="3" t="s">
        <v>6191</v>
      </c>
    </row>
    <row r="757" spans="1:9" x14ac:dyDescent="0.3">
      <c r="A757" s="2" t="s">
        <v>4759</v>
      </c>
      <c r="B757" s="2" t="s">
        <v>4760</v>
      </c>
      <c r="C757" s="2" t="s">
        <v>4761</v>
      </c>
      <c r="D757" s="2" t="s">
        <v>4762</v>
      </c>
      <c r="E757" s="2" t="s">
        <v>4763</v>
      </c>
      <c r="F757" s="2" t="s">
        <v>52</v>
      </c>
      <c r="G757" s="2" t="s">
        <v>19</v>
      </c>
      <c r="H757" s="2">
        <v>75287</v>
      </c>
      <c r="I757" s="3" t="s">
        <v>6191</v>
      </c>
    </row>
    <row r="758" spans="1:9" x14ac:dyDescent="0.3">
      <c r="A758" s="2" t="s">
        <v>4765</v>
      </c>
      <c r="B758" s="2" t="s">
        <v>4766</v>
      </c>
      <c r="C758" s="2" t="s">
        <v>4767</v>
      </c>
      <c r="D758" s="2" t="s">
        <v>4768</v>
      </c>
      <c r="E758" s="2" t="s">
        <v>4769</v>
      </c>
      <c r="F758" s="2" t="s">
        <v>171</v>
      </c>
      <c r="G758" s="2" t="s">
        <v>19</v>
      </c>
      <c r="H758" s="2">
        <v>28805</v>
      </c>
      <c r="I758" s="3" t="s">
        <v>6190</v>
      </c>
    </row>
    <row r="759" spans="1:9" x14ac:dyDescent="0.3">
      <c r="A759" s="2" t="s">
        <v>4771</v>
      </c>
      <c r="B759" s="2" t="s">
        <v>4772</v>
      </c>
      <c r="C759" s="2" t="s">
        <v>4773</v>
      </c>
      <c r="D759" s="2" t="s">
        <v>4774</v>
      </c>
      <c r="E759" s="2" t="s">
        <v>4775</v>
      </c>
      <c r="F759" s="2" t="s">
        <v>252</v>
      </c>
      <c r="G759" s="2" t="s">
        <v>19</v>
      </c>
      <c r="H759" s="2">
        <v>59112</v>
      </c>
      <c r="I759" s="3" t="s">
        <v>6190</v>
      </c>
    </row>
    <row r="760" spans="1:9" x14ac:dyDescent="0.3">
      <c r="A760" s="2" t="s">
        <v>4777</v>
      </c>
      <c r="B760" s="2" t="s">
        <v>4778</v>
      </c>
      <c r="C760" s="2" t="s">
        <v>4779</v>
      </c>
      <c r="D760" s="2"/>
      <c r="E760" s="2" t="s">
        <v>4780</v>
      </c>
      <c r="F760" s="2" t="s">
        <v>104</v>
      </c>
      <c r="G760" s="2" t="s">
        <v>19</v>
      </c>
      <c r="H760" s="2">
        <v>63126</v>
      </c>
      <c r="I760" s="3" t="s">
        <v>6191</v>
      </c>
    </row>
    <row r="761" spans="1:9" x14ac:dyDescent="0.3">
      <c r="A761" s="2" t="s">
        <v>4782</v>
      </c>
      <c r="B761" s="2" t="s">
        <v>4783</v>
      </c>
      <c r="C761" s="2" t="s">
        <v>4784</v>
      </c>
      <c r="D761" s="2" t="s">
        <v>4785</v>
      </c>
      <c r="E761" s="2" t="s">
        <v>4786</v>
      </c>
      <c r="F761" s="2" t="s">
        <v>155</v>
      </c>
      <c r="G761" s="2" t="s">
        <v>19</v>
      </c>
      <c r="H761" s="2">
        <v>64054</v>
      </c>
      <c r="I761" s="3" t="s">
        <v>6190</v>
      </c>
    </row>
    <row r="762" spans="1:9" x14ac:dyDescent="0.3">
      <c r="A762" s="2" t="s">
        <v>4788</v>
      </c>
      <c r="B762" s="2" t="s">
        <v>4789</v>
      </c>
      <c r="C762" s="2" t="s">
        <v>4790</v>
      </c>
      <c r="D762" s="2"/>
      <c r="E762" s="2" t="s">
        <v>4791</v>
      </c>
      <c r="F762" s="2" t="s">
        <v>82</v>
      </c>
      <c r="G762" s="2" t="s">
        <v>19</v>
      </c>
      <c r="H762" s="2">
        <v>27404</v>
      </c>
      <c r="I762" s="3" t="s">
        <v>6191</v>
      </c>
    </row>
    <row r="763" spans="1:9" x14ac:dyDescent="0.3">
      <c r="A763" s="2" t="s">
        <v>4793</v>
      </c>
      <c r="B763" s="2" t="s">
        <v>4794</v>
      </c>
      <c r="C763" s="2" t="s">
        <v>4795</v>
      </c>
      <c r="D763" s="2"/>
      <c r="E763" s="2" t="s">
        <v>4796</v>
      </c>
      <c r="F763" s="2" t="s">
        <v>99</v>
      </c>
      <c r="G763" s="2" t="s">
        <v>19</v>
      </c>
      <c r="H763" s="2">
        <v>71213</v>
      </c>
      <c r="I763" s="3" t="s">
        <v>6190</v>
      </c>
    </row>
    <row r="764" spans="1:9" x14ac:dyDescent="0.3">
      <c r="A764" s="2" t="s">
        <v>4798</v>
      </c>
      <c r="B764" s="2" t="s">
        <v>4799</v>
      </c>
      <c r="C764" s="2" t="s">
        <v>4800</v>
      </c>
      <c r="D764" s="2" t="s">
        <v>4801</v>
      </c>
      <c r="E764" s="2" t="s">
        <v>4802</v>
      </c>
      <c r="F764" s="2" t="s">
        <v>159</v>
      </c>
      <c r="G764" s="2" t="s">
        <v>28</v>
      </c>
      <c r="H764" s="2" t="s">
        <v>160</v>
      </c>
      <c r="I764" s="3" t="s">
        <v>6191</v>
      </c>
    </row>
    <row r="765" spans="1:9" x14ac:dyDescent="0.3">
      <c r="A765" s="2" t="s">
        <v>4804</v>
      </c>
      <c r="B765" s="2" t="s">
        <v>4805</v>
      </c>
      <c r="C765" s="2"/>
      <c r="D765" s="2" t="s">
        <v>4806</v>
      </c>
      <c r="E765" s="2" t="s">
        <v>4807</v>
      </c>
      <c r="F765" s="2" t="s">
        <v>106</v>
      </c>
      <c r="G765" s="2" t="s">
        <v>19</v>
      </c>
      <c r="H765" s="2">
        <v>76129</v>
      </c>
      <c r="I765" s="3" t="s">
        <v>6191</v>
      </c>
    </row>
    <row r="766" spans="1:9" x14ac:dyDescent="0.3">
      <c r="A766" s="2" t="s">
        <v>4809</v>
      </c>
      <c r="B766" s="2" t="s">
        <v>4810</v>
      </c>
      <c r="C766" s="2" t="s">
        <v>4811</v>
      </c>
      <c r="D766" s="2" t="s">
        <v>4812</v>
      </c>
      <c r="E766" s="2" t="s">
        <v>4813</v>
      </c>
      <c r="F766" s="2" t="s">
        <v>97</v>
      </c>
      <c r="G766" s="2" t="s">
        <v>19</v>
      </c>
      <c r="H766" s="2">
        <v>58122</v>
      </c>
      <c r="I766" s="3" t="s">
        <v>6190</v>
      </c>
    </row>
    <row r="767" spans="1:9" x14ac:dyDescent="0.3">
      <c r="A767" s="2" t="s">
        <v>4815</v>
      </c>
      <c r="B767" s="2" t="s">
        <v>4816</v>
      </c>
      <c r="C767" s="2" t="s">
        <v>4817</v>
      </c>
      <c r="D767" s="2" t="s">
        <v>4818</v>
      </c>
      <c r="E767" s="2" t="s">
        <v>4819</v>
      </c>
      <c r="F767" s="2" t="s">
        <v>115</v>
      </c>
      <c r="G767" s="2" t="s">
        <v>19</v>
      </c>
      <c r="H767" s="2">
        <v>75044</v>
      </c>
      <c r="I767" s="3" t="s">
        <v>6190</v>
      </c>
    </row>
    <row r="768" spans="1:9" x14ac:dyDescent="0.3">
      <c r="A768" s="2" t="s">
        <v>4820</v>
      </c>
      <c r="B768" s="2" t="s">
        <v>4821</v>
      </c>
      <c r="C768" s="2" t="s">
        <v>4822</v>
      </c>
      <c r="D768" s="2" t="s">
        <v>4823</v>
      </c>
      <c r="E768" s="2" t="s">
        <v>4824</v>
      </c>
      <c r="F768" s="2" t="s">
        <v>39</v>
      </c>
      <c r="G768" s="2" t="s">
        <v>19</v>
      </c>
      <c r="H768" s="2">
        <v>43231</v>
      </c>
      <c r="I768" s="3" t="s">
        <v>6191</v>
      </c>
    </row>
    <row r="769" spans="1:9" x14ac:dyDescent="0.3">
      <c r="A769" s="2" t="s">
        <v>4826</v>
      </c>
      <c r="B769" s="2" t="s">
        <v>4827</v>
      </c>
      <c r="C769" s="2" t="s">
        <v>4828</v>
      </c>
      <c r="D769" s="2" t="s">
        <v>4829</v>
      </c>
      <c r="E769" s="2" t="s">
        <v>4830</v>
      </c>
      <c r="F769" s="2" t="s">
        <v>123</v>
      </c>
      <c r="G769" s="2" t="s">
        <v>19</v>
      </c>
      <c r="H769" s="2">
        <v>78737</v>
      </c>
      <c r="I769" s="3" t="s">
        <v>6191</v>
      </c>
    </row>
    <row r="770" spans="1:9" x14ac:dyDescent="0.3">
      <c r="A770" s="2" t="s">
        <v>4832</v>
      </c>
      <c r="B770" s="2" t="s">
        <v>4833</v>
      </c>
      <c r="C770" s="2"/>
      <c r="D770" s="2" t="s">
        <v>4834</v>
      </c>
      <c r="E770" s="2" t="s">
        <v>4835</v>
      </c>
      <c r="F770" s="2" t="s">
        <v>187</v>
      </c>
      <c r="G770" s="2" t="s">
        <v>19</v>
      </c>
      <c r="H770" s="2">
        <v>36104</v>
      </c>
      <c r="I770" s="3" t="s">
        <v>6190</v>
      </c>
    </row>
    <row r="771" spans="1:9" x14ac:dyDescent="0.3">
      <c r="A771" s="2" t="s">
        <v>4837</v>
      </c>
      <c r="B771" s="2" t="s">
        <v>4838</v>
      </c>
      <c r="C771" s="2" t="s">
        <v>4839</v>
      </c>
      <c r="D771" s="2" t="s">
        <v>4840</v>
      </c>
      <c r="E771" s="2" t="s">
        <v>4841</v>
      </c>
      <c r="F771" s="2" t="s">
        <v>144</v>
      </c>
      <c r="G771" s="2" t="s">
        <v>28</v>
      </c>
      <c r="H771" s="2" t="s">
        <v>215</v>
      </c>
      <c r="I771" s="3" t="s">
        <v>6191</v>
      </c>
    </row>
    <row r="772" spans="1:9" x14ac:dyDescent="0.3">
      <c r="A772" s="2" t="s">
        <v>4843</v>
      </c>
      <c r="B772" s="2" t="s">
        <v>4844</v>
      </c>
      <c r="C772" s="2" t="s">
        <v>4845</v>
      </c>
      <c r="D772" s="2"/>
      <c r="E772" s="2" t="s">
        <v>4846</v>
      </c>
      <c r="F772" s="2" t="s">
        <v>83</v>
      </c>
      <c r="G772" s="2" t="s">
        <v>19</v>
      </c>
      <c r="H772" s="2">
        <v>22156</v>
      </c>
      <c r="I772" s="3" t="s">
        <v>6191</v>
      </c>
    </row>
    <row r="773" spans="1:9" x14ac:dyDescent="0.3">
      <c r="A773" s="2" t="s">
        <v>4848</v>
      </c>
      <c r="B773" s="2" t="s">
        <v>4849</v>
      </c>
      <c r="C773" s="2" t="s">
        <v>4850</v>
      </c>
      <c r="D773" s="2" t="s">
        <v>4851</v>
      </c>
      <c r="E773" s="2" t="s">
        <v>4852</v>
      </c>
      <c r="F773" s="2" t="s">
        <v>204</v>
      </c>
      <c r="G773" s="2" t="s">
        <v>19</v>
      </c>
      <c r="H773" s="2">
        <v>80126</v>
      </c>
      <c r="I773" s="3" t="s">
        <v>6191</v>
      </c>
    </row>
    <row r="774" spans="1:9" x14ac:dyDescent="0.3">
      <c r="A774" s="2" t="s">
        <v>4854</v>
      </c>
      <c r="B774" s="2" t="s">
        <v>4855</v>
      </c>
      <c r="C774" s="2"/>
      <c r="D774" s="2" t="s">
        <v>4856</v>
      </c>
      <c r="E774" s="2" t="s">
        <v>4857</v>
      </c>
      <c r="F774" s="2" t="s">
        <v>20</v>
      </c>
      <c r="G774" s="2" t="s">
        <v>19</v>
      </c>
      <c r="H774" s="2">
        <v>21275</v>
      </c>
      <c r="I774" s="3" t="s">
        <v>6191</v>
      </c>
    </row>
    <row r="775" spans="1:9" x14ac:dyDescent="0.3">
      <c r="A775" s="2" t="s">
        <v>4859</v>
      </c>
      <c r="B775" s="2" t="s">
        <v>4860</v>
      </c>
      <c r="C775" s="2" t="s">
        <v>4861</v>
      </c>
      <c r="D775" s="2" t="s">
        <v>4862</v>
      </c>
      <c r="E775" s="2" t="s">
        <v>4863</v>
      </c>
      <c r="F775" s="2" t="s">
        <v>482</v>
      </c>
      <c r="G775" s="2" t="s">
        <v>318</v>
      </c>
      <c r="H775" s="2" t="s">
        <v>359</v>
      </c>
      <c r="I775" s="3" t="s">
        <v>6191</v>
      </c>
    </row>
    <row r="776" spans="1:9" x14ac:dyDescent="0.3">
      <c r="A776" s="2" t="s">
        <v>4865</v>
      </c>
      <c r="B776" s="2" t="s">
        <v>4866</v>
      </c>
      <c r="C776" s="2"/>
      <c r="D776" s="2" t="s">
        <v>4867</v>
      </c>
      <c r="E776" s="2" t="s">
        <v>4868</v>
      </c>
      <c r="F776" s="2" t="s">
        <v>271</v>
      </c>
      <c r="G776" s="2" t="s">
        <v>19</v>
      </c>
      <c r="H776" s="2">
        <v>33345</v>
      </c>
      <c r="I776" s="3" t="s">
        <v>6190</v>
      </c>
    </row>
    <row r="777" spans="1:9" x14ac:dyDescent="0.3">
      <c r="A777" s="2" t="s">
        <v>4870</v>
      </c>
      <c r="B777" s="2" t="s">
        <v>4871</v>
      </c>
      <c r="C777" s="2" t="s">
        <v>4872</v>
      </c>
      <c r="D777" s="2" t="s">
        <v>4873</v>
      </c>
      <c r="E777" s="2" t="s">
        <v>4874</v>
      </c>
      <c r="F777" s="2" t="s">
        <v>58</v>
      </c>
      <c r="G777" s="2" t="s">
        <v>19</v>
      </c>
      <c r="H777" s="2">
        <v>92191</v>
      </c>
      <c r="I777" s="3" t="s">
        <v>6190</v>
      </c>
    </row>
    <row r="778" spans="1:9" x14ac:dyDescent="0.3">
      <c r="A778" s="2" t="s">
        <v>4876</v>
      </c>
      <c r="B778" s="2" t="s">
        <v>4877</v>
      </c>
      <c r="C778" s="2" t="s">
        <v>4878</v>
      </c>
      <c r="D778" s="2" t="s">
        <v>4879</v>
      </c>
      <c r="E778" s="2" t="s">
        <v>4880</v>
      </c>
      <c r="F778" s="2" t="s">
        <v>52</v>
      </c>
      <c r="G778" s="2" t="s">
        <v>19</v>
      </c>
      <c r="H778" s="2">
        <v>75216</v>
      </c>
      <c r="I778" s="3" t="s">
        <v>6191</v>
      </c>
    </row>
    <row r="779" spans="1:9" x14ac:dyDescent="0.3">
      <c r="A779" s="2" t="s">
        <v>4882</v>
      </c>
      <c r="B779" s="2" t="s">
        <v>4883</v>
      </c>
      <c r="C779" s="2" t="s">
        <v>4884</v>
      </c>
      <c r="D779" s="2"/>
      <c r="E779" s="2" t="s">
        <v>4885</v>
      </c>
      <c r="F779" s="2" t="s">
        <v>316</v>
      </c>
      <c r="G779" s="2" t="s">
        <v>19</v>
      </c>
      <c r="H779" s="2">
        <v>60435</v>
      </c>
      <c r="I779" s="3" t="s">
        <v>6191</v>
      </c>
    </row>
    <row r="780" spans="1:9" x14ac:dyDescent="0.3">
      <c r="A780" s="2" t="s">
        <v>4887</v>
      </c>
      <c r="B780" s="2" t="s">
        <v>4888</v>
      </c>
      <c r="C780" s="2" t="s">
        <v>4889</v>
      </c>
      <c r="D780" s="2" t="s">
        <v>4890</v>
      </c>
      <c r="E780" s="2" t="s">
        <v>4891</v>
      </c>
      <c r="F780" s="2" t="s">
        <v>183</v>
      </c>
      <c r="G780" s="2" t="s">
        <v>19</v>
      </c>
      <c r="H780" s="2">
        <v>49510</v>
      </c>
      <c r="I780" s="3" t="s">
        <v>6190</v>
      </c>
    </row>
    <row r="781" spans="1:9" x14ac:dyDescent="0.3">
      <c r="A781" s="2" t="s">
        <v>4893</v>
      </c>
      <c r="B781" s="2" t="s">
        <v>4894</v>
      </c>
      <c r="C781" s="2" t="s">
        <v>4895</v>
      </c>
      <c r="D781" s="2" t="s">
        <v>4896</v>
      </c>
      <c r="E781" s="2" t="s">
        <v>4897</v>
      </c>
      <c r="F781" s="2" t="s">
        <v>209</v>
      </c>
      <c r="G781" s="2" t="s">
        <v>19</v>
      </c>
      <c r="H781" s="2">
        <v>34620</v>
      </c>
      <c r="I781" s="3" t="s">
        <v>6190</v>
      </c>
    </row>
    <row r="782" spans="1:9" x14ac:dyDescent="0.3">
      <c r="A782" s="2" t="s">
        <v>4899</v>
      </c>
      <c r="B782" s="2" t="s">
        <v>4900</v>
      </c>
      <c r="C782" s="2"/>
      <c r="D782" s="2" t="s">
        <v>4901</v>
      </c>
      <c r="E782" s="2" t="s">
        <v>4902</v>
      </c>
      <c r="F782" s="2" t="s">
        <v>33</v>
      </c>
      <c r="G782" s="2" t="s">
        <v>19</v>
      </c>
      <c r="H782" s="2">
        <v>55441</v>
      </c>
      <c r="I782" s="3" t="s">
        <v>6191</v>
      </c>
    </row>
    <row r="783" spans="1:9" x14ac:dyDescent="0.3">
      <c r="A783" s="2" t="s">
        <v>4904</v>
      </c>
      <c r="B783" s="2" t="s">
        <v>4905</v>
      </c>
      <c r="C783" s="2" t="s">
        <v>4906</v>
      </c>
      <c r="D783" s="2" t="s">
        <v>4907</v>
      </c>
      <c r="E783" s="2" t="s">
        <v>4908</v>
      </c>
      <c r="F783" s="2" t="s">
        <v>259</v>
      </c>
      <c r="G783" s="2" t="s">
        <v>19</v>
      </c>
      <c r="H783" s="2">
        <v>30045</v>
      </c>
      <c r="I783" s="3" t="s">
        <v>6191</v>
      </c>
    </row>
    <row r="784" spans="1:9" x14ac:dyDescent="0.3">
      <c r="A784" s="2" t="s">
        <v>4910</v>
      </c>
      <c r="B784" s="2" t="s">
        <v>4911</v>
      </c>
      <c r="C784" s="2" t="s">
        <v>4912</v>
      </c>
      <c r="D784" s="2" t="s">
        <v>4913</v>
      </c>
      <c r="E784" s="2" t="s">
        <v>4914</v>
      </c>
      <c r="F784" s="2" t="s">
        <v>480</v>
      </c>
      <c r="G784" s="2" t="s">
        <v>318</v>
      </c>
      <c r="H784" s="2" t="s">
        <v>341</v>
      </c>
      <c r="I784" s="3" t="s">
        <v>6191</v>
      </c>
    </row>
    <row r="785" spans="1:9" x14ac:dyDescent="0.3">
      <c r="A785" s="2" t="s">
        <v>4916</v>
      </c>
      <c r="B785" s="2" t="s">
        <v>4917</v>
      </c>
      <c r="C785" s="2" t="s">
        <v>4918</v>
      </c>
      <c r="D785" s="2" t="s">
        <v>4919</v>
      </c>
      <c r="E785" s="2" t="s">
        <v>4920</v>
      </c>
      <c r="F785" s="2" t="s">
        <v>137</v>
      </c>
      <c r="G785" s="2" t="s">
        <v>19</v>
      </c>
      <c r="H785" s="2">
        <v>33673</v>
      </c>
      <c r="I785" s="3" t="s">
        <v>6190</v>
      </c>
    </row>
    <row r="786" spans="1:9" x14ac:dyDescent="0.3">
      <c r="A786" s="2" t="s">
        <v>4922</v>
      </c>
      <c r="B786" s="2" t="s">
        <v>4923</v>
      </c>
      <c r="C786" s="2" t="s">
        <v>4924</v>
      </c>
      <c r="D786" s="2"/>
      <c r="E786" s="2" t="s">
        <v>4925</v>
      </c>
      <c r="F786" s="2" t="s">
        <v>130</v>
      </c>
      <c r="G786" s="2" t="s">
        <v>19</v>
      </c>
      <c r="H786" s="2">
        <v>37240</v>
      </c>
      <c r="I786" s="3" t="s">
        <v>6191</v>
      </c>
    </row>
    <row r="787" spans="1:9" x14ac:dyDescent="0.3">
      <c r="A787" s="2" t="s">
        <v>4927</v>
      </c>
      <c r="B787" s="2" t="s">
        <v>4928</v>
      </c>
      <c r="C787" s="2" t="s">
        <v>4929</v>
      </c>
      <c r="D787" s="2" t="s">
        <v>4930</v>
      </c>
      <c r="E787" s="2" t="s">
        <v>4931</v>
      </c>
      <c r="F787" s="2" t="s">
        <v>92</v>
      </c>
      <c r="G787" s="2" t="s">
        <v>19</v>
      </c>
      <c r="H787" s="2">
        <v>33175</v>
      </c>
      <c r="I787" s="3" t="s">
        <v>6191</v>
      </c>
    </row>
    <row r="788" spans="1:9" x14ac:dyDescent="0.3">
      <c r="A788" s="2" t="s">
        <v>4933</v>
      </c>
      <c r="B788" s="2" t="s">
        <v>4934</v>
      </c>
      <c r="C788" s="2" t="s">
        <v>4935</v>
      </c>
      <c r="D788" s="2" t="s">
        <v>4936</v>
      </c>
      <c r="E788" s="2" t="s">
        <v>4937</v>
      </c>
      <c r="F788" s="2" t="s">
        <v>203</v>
      </c>
      <c r="G788" s="2" t="s">
        <v>19</v>
      </c>
      <c r="H788" s="2">
        <v>45426</v>
      </c>
      <c r="I788" s="3" t="s">
        <v>6190</v>
      </c>
    </row>
    <row r="789" spans="1:9" x14ac:dyDescent="0.3">
      <c r="A789" s="2" t="s">
        <v>4939</v>
      </c>
      <c r="B789" s="2" t="s">
        <v>4940</v>
      </c>
      <c r="C789" s="2"/>
      <c r="D789" s="2" t="s">
        <v>4941</v>
      </c>
      <c r="E789" s="2" t="s">
        <v>4942</v>
      </c>
      <c r="F789" s="2" t="s">
        <v>56</v>
      </c>
      <c r="G789" s="2" t="s">
        <v>19</v>
      </c>
      <c r="H789" s="2">
        <v>60686</v>
      </c>
      <c r="I789" s="3" t="s">
        <v>6190</v>
      </c>
    </row>
    <row r="790" spans="1:9" x14ac:dyDescent="0.3">
      <c r="A790" s="2" t="s">
        <v>4944</v>
      </c>
      <c r="B790" s="2" t="s">
        <v>4945</v>
      </c>
      <c r="C790" s="2" t="s">
        <v>4946</v>
      </c>
      <c r="D790" s="2" t="s">
        <v>4947</v>
      </c>
      <c r="E790" s="2" t="s">
        <v>4948</v>
      </c>
      <c r="F790" s="2" t="s">
        <v>405</v>
      </c>
      <c r="G790" s="2" t="s">
        <v>318</v>
      </c>
      <c r="H790" s="2" t="s">
        <v>406</v>
      </c>
      <c r="I790" s="3" t="s">
        <v>6190</v>
      </c>
    </row>
    <row r="791" spans="1:9" x14ac:dyDescent="0.3">
      <c r="A791" s="2" t="s">
        <v>4950</v>
      </c>
      <c r="B791" s="2" t="s">
        <v>4951</v>
      </c>
      <c r="C791" s="2" t="s">
        <v>4952</v>
      </c>
      <c r="D791" s="2" t="s">
        <v>4953</v>
      </c>
      <c r="E791" s="2" t="s">
        <v>4954</v>
      </c>
      <c r="F791" s="2" t="s">
        <v>38</v>
      </c>
      <c r="G791" s="2" t="s">
        <v>19</v>
      </c>
      <c r="H791" s="2">
        <v>94807</v>
      </c>
      <c r="I791" s="3" t="s">
        <v>6191</v>
      </c>
    </row>
    <row r="792" spans="1:9" x14ac:dyDescent="0.3">
      <c r="A792" s="2" t="s">
        <v>4956</v>
      </c>
      <c r="B792" s="2" t="s">
        <v>4957</v>
      </c>
      <c r="C792" s="2" t="s">
        <v>4958</v>
      </c>
      <c r="D792" s="2" t="s">
        <v>4959</v>
      </c>
      <c r="E792" s="2" t="s">
        <v>4960</v>
      </c>
      <c r="F792" s="2" t="s">
        <v>76</v>
      </c>
      <c r="G792" s="2" t="s">
        <v>19</v>
      </c>
      <c r="H792" s="2">
        <v>98506</v>
      </c>
      <c r="I792" s="3" t="s">
        <v>6191</v>
      </c>
    </row>
    <row r="793" spans="1:9" x14ac:dyDescent="0.3">
      <c r="A793" s="2" t="s">
        <v>4962</v>
      </c>
      <c r="B793" s="2" t="s">
        <v>4963</v>
      </c>
      <c r="C793" s="2" t="s">
        <v>4964</v>
      </c>
      <c r="D793" s="2" t="s">
        <v>4965</v>
      </c>
      <c r="E793" s="2" t="s">
        <v>4966</v>
      </c>
      <c r="F793" s="2" t="s">
        <v>59</v>
      </c>
      <c r="G793" s="2" t="s">
        <v>19</v>
      </c>
      <c r="H793" s="2">
        <v>76011</v>
      </c>
      <c r="I793" s="3" t="s">
        <v>6190</v>
      </c>
    </row>
    <row r="794" spans="1:9" x14ac:dyDescent="0.3">
      <c r="A794" s="2" t="s">
        <v>4968</v>
      </c>
      <c r="B794" s="2" t="s">
        <v>4969</v>
      </c>
      <c r="C794" s="2" t="s">
        <v>4970</v>
      </c>
      <c r="D794" s="2" t="s">
        <v>4971</v>
      </c>
      <c r="E794" s="2" t="s">
        <v>4972</v>
      </c>
      <c r="F794" s="2" t="s">
        <v>357</v>
      </c>
      <c r="G794" s="2" t="s">
        <v>28</v>
      </c>
      <c r="H794" s="2" t="s">
        <v>358</v>
      </c>
      <c r="I794" s="3" t="s">
        <v>6190</v>
      </c>
    </row>
    <row r="795" spans="1:9" x14ac:dyDescent="0.3">
      <c r="A795" s="2" t="s">
        <v>4974</v>
      </c>
      <c r="B795" s="2" t="s">
        <v>4975</v>
      </c>
      <c r="C795" s="2" t="s">
        <v>4976</v>
      </c>
      <c r="D795" s="2" t="s">
        <v>4977</v>
      </c>
      <c r="E795" s="2" t="s">
        <v>4978</v>
      </c>
      <c r="F795" s="2" t="s">
        <v>24</v>
      </c>
      <c r="G795" s="2" t="s">
        <v>19</v>
      </c>
      <c r="H795" s="2">
        <v>24009</v>
      </c>
      <c r="I795" s="3" t="s">
        <v>6191</v>
      </c>
    </row>
    <row r="796" spans="1:9" x14ac:dyDescent="0.3">
      <c r="A796" s="2" t="s">
        <v>4980</v>
      </c>
      <c r="B796" s="2" t="s">
        <v>4981</v>
      </c>
      <c r="C796" s="2" t="s">
        <v>4982</v>
      </c>
      <c r="D796" s="2" t="s">
        <v>4983</v>
      </c>
      <c r="E796" s="2" t="s">
        <v>4984</v>
      </c>
      <c r="F796" s="2" t="s">
        <v>278</v>
      </c>
      <c r="G796" s="2" t="s">
        <v>19</v>
      </c>
      <c r="H796" s="2">
        <v>11044</v>
      </c>
      <c r="I796" s="3" t="s">
        <v>6191</v>
      </c>
    </row>
    <row r="797" spans="1:9" x14ac:dyDescent="0.3">
      <c r="A797" s="2" t="s">
        <v>4986</v>
      </c>
      <c r="B797" s="2" t="s">
        <v>4987</v>
      </c>
      <c r="C797" s="2" t="s">
        <v>4988</v>
      </c>
      <c r="D797" s="2" t="s">
        <v>4989</v>
      </c>
      <c r="E797" s="2" t="s">
        <v>4990</v>
      </c>
      <c r="F797" s="2" t="s">
        <v>282</v>
      </c>
      <c r="G797" s="2" t="s">
        <v>19</v>
      </c>
      <c r="H797" s="2">
        <v>92825</v>
      </c>
      <c r="I797" s="3" t="s">
        <v>6191</v>
      </c>
    </row>
    <row r="798" spans="1:9" x14ac:dyDescent="0.3">
      <c r="A798" s="2" t="s">
        <v>4992</v>
      </c>
      <c r="B798" s="2" t="s">
        <v>4993</v>
      </c>
      <c r="C798" s="2"/>
      <c r="D798" s="2" t="s">
        <v>4994</v>
      </c>
      <c r="E798" s="2" t="s">
        <v>4995</v>
      </c>
      <c r="F798" s="2" t="s">
        <v>43</v>
      </c>
      <c r="G798" s="2" t="s">
        <v>19</v>
      </c>
      <c r="H798" s="2">
        <v>40596</v>
      </c>
      <c r="I798" s="3" t="s">
        <v>6191</v>
      </c>
    </row>
    <row r="799" spans="1:9" x14ac:dyDescent="0.3">
      <c r="A799" s="2" t="s">
        <v>4997</v>
      </c>
      <c r="B799" s="2" t="s">
        <v>4998</v>
      </c>
      <c r="C799" s="2" t="s">
        <v>4999</v>
      </c>
      <c r="D799" s="2" t="s">
        <v>5000</v>
      </c>
      <c r="E799" s="2" t="s">
        <v>5001</v>
      </c>
      <c r="F799" s="2" t="s">
        <v>137</v>
      </c>
      <c r="G799" s="2" t="s">
        <v>19</v>
      </c>
      <c r="H799" s="2">
        <v>33673</v>
      </c>
      <c r="I799" s="3" t="s">
        <v>6191</v>
      </c>
    </row>
    <row r="800" spans="1:9" x14ac:dyDescent="0.3">
      <c r="A800" s="2" t="s">
        <v>5003</v>
      </c>
      <c r="B800" s="2" t="s">
        <v>5004</v>
      </c>
      <c r="C800" s="2" t="s">
        <v>5005</v>
      </c>
      <c r="D800" s="2" t="s">
        <v>5006</v>
      </c>
      <c r="E800" s="2" t="s">
        <v>5007</v>
      </c>
      <c r="F800" s="2" t="s">
        <v>98</v>
      </c>
      <c r="G800" s="2" t="s">
        <v>19</v>
      </c>
      <c r="H800" s="2">
        <v>95138</v>
      </c>
      <c r="I800" s="3" t="s">
        <v>6190</v>
      </c>
    </row>
    <row r="801" spans="1:9" x14ac:dyDescent="0.3">
      <c r="A801" s="2" t="s">
        <v>5009</v>
      </c>
      <c r="B801" s="2" t="s">
        <v>5010</v>
      </c>
      <c r="C801" s="2"/>
      <c r="D801" s="2"/>
      <c r="E801" s="2" t="s">
        <v>5011</v>
      </c>
      <c r="F801" s="2" t="s">
        <v>47</v>
      </c>
      <c r="G801" s="2" t="s">
        <v>19</v>
      </c>
      <c r="H801" s="2">
        <v>20470</v>
      </c>
      <c r="I801" s="3" t="s">
        <v>6190</v>
      </c>
    </row>
    <row r="802" spans="1:9" x14ac:dyDescent="0.3">
      <c r="A802" s="2" t="s">
        <v>5013</v>
      </c>
      <c r="B802" s="2" t="s">
        <v>5014</v>
      </c>
      <c r="C802" s="2" t="s">
        <v>5015</v>
      </c>
      <c r="D802" s="2" t="s">
        <v>5016</v>
      </c>
      <c r="E802" s="2" t="s">
        <v>5017</v>
      </c>
      <c r="F802" s="2" t="s">
        <v>3664</v>
      </c>
      <c r="G802" s="2" t="s">
        <v>318</v>
      </c>
      <c r="H802" s="2" t="s">
        <v>398</v>
      </c>
      <c r="I802" s="3" t="s">
        <v>6191</v>
      </c>
    </row>
    <row r="803" spans="1:9" x14ac:dyDescent="0.3">
      <c r="A803" s="2" t="s">
        <v>5019</v>
      </c>
      <c r="B803" s="2" t="s">
        <v>5020</v>
      </c>
      <c r="C803" s="2" t="s">
        <v>5021</v>
      </c>
      <c r="D803" s="2" t="s">
        <v>5022</v>
      </c>
      <c r="E803" s="2" t="s">
        <v>5023</v>
      </c>
      <c r="F803" s="2" t="s">
        <v>76</v>
      </c>
      <c r="G803" s="2" t="s">
        <v>19</v>
      </c>
      <c r="H803" s="2">
        <v>98506</v>
      </c>
      <c r="I803" s="3" t="s">
        <v>6190</v>
      </c>
    </row>
    <row r="804" spans="1:9" x14ac:dyDescent="0.3">
      <c r="A804" s="2" t="s">
        <v>5025</v>
      </c>
      <c r="B804" s="2" t="s">
        <v>5026</v>
      </c>
      <c r="C804" s="2" t="s">
        <v>5027</v>
      </c>
      <c r="D804" s="2" t="s">
        <v>5028</v>
      </c>
      <c r="E804" s="2" t="s">
        <v>5029</v>
      </c>
      <c r="F804" s="2" t="s">
        <v>458</v>
      </c>
      <c r="G804" s="2" t="s">
        <v>19</v>
      </c>
      <c r="H804" s="2">
        <v>75185</v>
      </c>
      <c r="I804" s="3" t="s">
        <v>6191</v>
      </c>
    </row>
    <row r="805" spans="1:9" x14ac:dyDescent="0.3">
      <c r="A805" s="2" t="s">
        <v>5031</v>
      </c>
      <c r="B805" s="2" t="s">
        <v>5032</v>
      </c>
      <c r="C805" s="2" t="s">
        <v>5033</v>
      </c>
      <c r="D805" s="2"/>
      <c r="E805" s="2" t="s">
        <v>5034</v>
      </c>
      <c r="F805" s="2" t="s">
        <v>131</v>
      </c>
      <c r="G805" s="2" t="s">
        <v>19</v>
      </c>
      <c r="H805" s="2">
        <v>94207</v>
      </c>
      <c r="I805" s="3" t="s">
        <v>6191</v>
      </c>
    </row>
    <row r="806" spans="1:9" x14ac:dyDescent="0.3">
      <c r="A806" s="2" t="s">
        <v>5036</v>
      </c>
      <c r="B806" s="2" t="s">
        <v>5037</v>
      </c>
      <c r="C806" s="2"/>
      <c r="D806" s="2" t="s">
        <v>5038</v>
      </c>
      <c r="E806" s="2" t="s">
        <v>5039</v>
      </c>
      <c r="F806" s="2" t="s">
        <v>280</v>
      </c>
      <c r="G806" s="2" t="s">
        <v>28</v>
      </c>
      <c r="H806" s="2" t="s">
        <v>310</v>
      </c>
      <c r="I806" s="3" t="s">
        <v>6191</v>
      </c>
    </row>
    <row r="807" spans="1:9" x14ac:dyDescent="0.3">
      <c r="A807" s="2" t="s">
        <v>5041</v>
      </c>
      <c r="B807" s="2" t="s">
        <v>5042</v>
      </c>
      <c r="C807" s="2"/>
      <c r="D807" s="2" t="s">
        <v>5043</v>
      </c>
      <c r="E807" s="2" t="s">
        <v>5044</v>
      </c>
      <c r="F807" s="2" t="s">
        <v>5045</v>
      </c>
      <c r="G807" s="2" t="s">
        <v>19</v>
      </c>
      <c r="H807" s="2">
        <v>55590</v>
      </c>
      <c r="I807" s="3" t="s">
        <v>6191</v>
      </c>
    </row>
    <row r="808" spans="1:9" x14ac:dyDescent="0.3">
      <c r="A808" s="2" t="s">
        <v>5047</v>
      </c>
      <c r="B808" s="2" t="s">
        <v>5048</v>
      </c>
      <c r="C808" s="2"/>
      <c r="D808" s="2"/>
      <c r="E808" s="2" t="s">
        <v>5049</v>
      </c>
      <c r="F808" s="2" t="s">
        <v>248</v>
      </c>
      <c r="G808" s="2" t="s">
        <v>28</v>
      </c>
      <c r="H808" s="2" t="s">
        <v>249</v>
      </c>
      <c r="I808" s="3" t="s">
        <v>6190</v>
      </c>
    </row>
    <row r="809" spans="1:9" x14ac:dyDescent="0.3">
      <c r="A809" s="2" t="s">
        <v>5051</v>
      </c>
      <c r="B809" s="2" t="s">
        <v>5052</v>
      </c>
      <c r="C809" s="2" t="s">
        <v>5053</v>
      </c>
      <c r="D809" s="2" t="s">
        <v>5054</v>
      </c>
      <c r="E809" s="2" t="s">
        <v>5055</v>
      </c>
      <c r="F809" s="2" t="s">
        <v>373</v>
      </c>
      <c r="G809" s="2" t="s">
        <v>318</v>
      </c>
      <c r="H809" s="2" t="s">
        <v>374</v>
      </c>
      <c r="I809" s="3" t="s">
        <v>6191</v>
      </c>
    </row>
    <row r="810" spans="1:9" x14ac:dyDescent="0.3">
      <c r="A810" s="2" t="s">
        <v>5057</v>
      </c>
      <c r="B810" s="2" t="s">
        <v>5058</v>
      </c>
      <c r="C810" s="2" t="s">
        <v>5059</v>
      </c>
      <c r="D810" s="2" t="s">
        <v>5060</v>
      </c>
      <c r="E810" s="2" t="s">
        <v>5061</v>
      </c>
      <c r="F810" s="2" t="s">
        <v>132</v>
      </c>
      <c r="G810" s="2" t="s">
        <v>19</v>
      </c>
      <c r="H810" s="2">
        <v>11499</v>
      </c>
      <c r="I810" s="3" t="s">
        <v>6190</v>
      </c>
    </row>
    <row r="811" spans="1:9" x14ac:dyDescent="0.3">
      <c r="A811" s="2" t="s">
        <v>5063</v>
      </c>
      <c r="B811" s="2" t="s">
        <v>5064</v>
      </c>
      <c r="C811" s="2"/>
      <c r="D811" s="2" t="s">
        <v>5065</v>
      </c>
      <c r="E811" s="2" t="s">
        <v>5066</v>
      </c>
      <c r="F811" s="2" t="s">
        <v>50</v>
      </c>
      <c r="G811" s="2" t="s">
        <v>19</v>
      </c>
      <c r="H811" s="2">
        <v>79934</v>
      </c>
      <c r="I811" s="3" t="s">
        <v>6190</v>
      </c>
    </row>
    <row r="812" spans="1:9" x14ac:dyDescent="0.3">
      <c r="A812" s="2" t="s">
        <v>5068</v>
      </c>
      <c r="B812" s="2" t="s">
        <v>5069</v>
      </c>
      <c r="C812" s="2" t="s">
        <v>5070</v>
      </c>
      <c r="D812" s="2" t="s">
        <v>5071</v>
      </c>
      <c r="E812" s="2" t="s">
        <v>5072</v>
      </c>
      <c r="F812" s="2" t="s">
        <v>309</v>
      </c>
      <c r="G812" s="2" t="s">
        <v>19</v>
      </c>
      <c r="H812" s="2">
        <v>34643</v>
      </c>
      <c r="I812" s="3" t="s">
        <v>6191</v>
      </c>
    </row>
    <row r="813" spans="1:9" x14ac:dyDescent="0.3">
      <c r="A813" s="2" t="s">
        <v>5074</v>
      </c>
      <c r="B813" s="2" t="s">
        <v>5075</v>
      </c>
      <c r="C813" s="2" t="s">
        <v>5076</v>
      </c>
      <c r="D813" s="2" t="s">
        <v>5077</v>
      </c>
      <c r="E813" s="2" t="s">
        <v>5078</v>
      </c>
      <c r="F813" s="2" t="s">
        <v>421</v>
      </c>
      <c r="G813" s="2" t="s">
        <v>318</v>
      </c>
      <c r="H813" s="2" t="s">
        <v>348</v>
      </c>
      <c r="I813" s="3" t="s">
        <v>6190</v>
      </c>
    </row>
    <row r="814" spans="1:9" x14ac:dyDescent="0.3">
      <c r="A814" s="2" t="s">
        <v>5079</v>
      </c>
      <c r="B814" s="2" t="s">
        <v>5080</v>
      </c>
      <c r="C814" s="2" t="s">
        <v>5081</v>
      </c>
      <c r="D814" s="2" t="s">
        <v>5082</v>
      </c>
      <c r="E814" s="2" t="s">
        <v>5083</v>
      </c>
      <c r="F814" s="2" t="s">
        <v>224</v>
      </c>
      <c r="G814" s="2" t="s">
        <v>28</v>
      </c>
      <c r="H814" s="2" t="s">
        <v>225</v>
      </c>
      <c r="I814" s="3" t="s">
        <v>6190</v>
      </c>
    </row>
    <row r="815" spans="1:9" x14ac:dyDescent="0.3">
      <c r="A815" s="2" t="s">
        <v>5085</v>
      </c>
      <c r="B815" s="2" t="s">
        <v>5086</v>
      </c>
      <c r="C815" s="2" t="s">
        <v>5087</v>
      </c>
      <c r="D815" s="2" t="s">
        <v>5088</v>
      </c>
      <c r="E815" s="2" t="s">
        <v>5089</v>
      </c>
      <c r="F815" s="2" t="s">
        <v>77</v>
      </c>
      <c r="G815" s="2" t="s">
        <v>19</v>
      </c>
      <c r="H815" s="2">
        <v>73179</v>
      </c>
      <c r="I815" s="3" t="s">
        <v>6190</v>
      </c>
    </row>
    <row r="816" spans="1:9" x14ac:dyDescent="0.3">
      <c r="A816" s="2" t="s">
        <v>5091</v>
      </c>
      <c r="B816" s="2" t="s">
        <v>5092</v>
      </c>
      <c r="C816" s="2" t="s">
        <v>5093</v>
      </c>
      <c r="D816" s="2" t="s">
        <v>5094</v>
      </c>
      <c r="E816" s="2" t="s">
        <v>5095</v>
      </c>
      <c r="F816" s="2" t="s">
        <v>47</v>
      </c>
      <c r="G816" s="2" t="s">
        <v>19</v>
      </c>
      <c r="H816" s="2">
        <v>20051</v>
      </c>
      <c r="I816" s="3" t="s">
        <v>6191</v>
      </c>
    </row>
    <row r="817" spans="1:9" x14ac:dyDescent="0.3">
      <c r="A817" s="2" t="s">
        <v>5097</v>
      </c>
      <c r="B817" s="2" t="s">
        <v>5098</v>
      </c>
      <c r="C817" s="2" t="s">
        <v>5099</v>
      </c>
      <c r="D817" s="2" t="s">
        <v>5100</v>
      </c>
      <c r="E817" s="2" t="s">
        <v>5101</v>
      </c>
      <c r="F817" s="2" t="s">
        <v>84</v>
      </c>
      <c r="G817" s="2" t="s">
        <v>19</v>
      </c>
      <c r="H817" s="2">
        <v>30351</v>
      </c>
      <c r="I817" s="3" t="s">
        <v>6191</v>
      </c>
    </row>
    <row r="818" spans="1:9" x14ac:dyDescent="0.3">
      <c r="A818" s="2" t="s">
        <v>5103</v>
      </c>
      <c r="B818" s="2" t="s">
        <v>5104</v>
      </c>
      <c r="C818" s="2" t="s">
        <v>5105</v>
      </c>
      <c r="D818" s="2" t="s">
        <v>5106</v>
      </c>
      <c r="E818" s="2" t="s">
        <v>298</v>
      </c>
      <c r="F818" s="2" t="s">
        <v>1419</v>
      </c>
      <c r="G818" s="2" t="s">
        <v>318</v>
      </c>
      <c r="H818" s="2" t="s">
        <v>370</v>
      </c>
      <c r="I818" s="3" t="s">
        <v>6191</v>
      </c>
    </row>
    <row r="819" spans="1:9" x14ac:dyDescent="0.3">
      <c r="A819" s="2" t="s">
        <v>5108</v>
      </c>
      <c r="B819" s="2" t="s">
        <v>5109</v>
      </c>
      <c r="C819" s="2" t="s">
        <v>5110</v>
      </c>
      <c r="D819" s="2"/>
      <c r="E819" s="2" t="s">
        <v>5111</v>
      </c>
      <c r="F819" s="2" t="s">
        <v>120</v>
      </c>
      <c r="G819" s="2" t="s">
        <v>19</v>
      </c>
      <c r="H819" s="2">
        <v>14276</v>
      </c>
      <c r="I819" s="3" t="s">
        <v>6191</v>
      </c>
    </row>
    <row r="820" spans="1:9" x14ac:dyDescent="0.3">
      <c r="A820" s="2" t="s">
        <v>5113</v>
      </c>
      <c r="B820" s="2" t="s">
        <v>5114</v>
      </c>
      <c r="C820" s="2"/>
      <c r="D820" s="2" t="s">
        <v>5115</v>
      </c>
      <c r="E820" s="2" t="s">
        <v>5116</v>
      </c>
      <c r="F820" s="2" t="s">
        <v>63</v>
      </c>
      <c r="G820" s="2" t="s">
        <v>19</v>
      </c>
      <c r="H820" s="2">
        <v>77260</v>
      </c>
      <c r="I820" s="3" t="s">
        <v>6191</v>
      </c>
    </row>
    <row r="821" spans="1:9" x14ac:dyDescent="0.3">
      <c r="A821" s="2" t="s">
        <v>5118</v>
      </c>
      <c r="B821" s="2" t="s">
        <v>5119</v>
      </c>
      <c r="C821" s="2" t="s">
        <v>5120</v>
      </c>
      <c r="D821" s="2" t="s">
        <v>5121</v>
      </c>
      <c r="E821" s="2" t="s">
        <v>5122</v>
      </c>
      <c r="F821" s="2" t="s">
        <v>47</v>
      </c>
      <c r="G821" s="2" t="s">
        <v>19</v>
      </c>
      <c r="H821" s="2">
        <v>20470</v>
      </c>
      <c r="I821" s="3" t="s">
        <v>6190</v>
      </c>
    </row>
    <row r="822" spans="1:9" x14ac:dyDescent="0.3">
      <c r="A822" s="2" t="s">
        <v>5124</v>
      </c>
      <c r="B822" s="2" t="s">
        <v>5125</v>
      </c>
      <c r="C822" s="2" t="s">
        <v>5126</v>
      </c>
      <c r="D822" s="2" t="s">
        <v>5127</v>
      </c>
      <c r="E822" s="2" t="s">
        <v>5128</v>
      </c>
      <c r="F822" s="2" t="s">
        <v>123</v>
      </c>
      <c r="G822" s="2" t="s">
        <v>19</v>
      </c>
      <c r="H822" s="2">
        <v>78764</v>
      </c>
      <c r="I822" s="3" t="s">
        <v>6190</v>
      </c>
    </row>
    <row r="823" spans="1:9" x14ac:dyDescent="0.3">
      <c r="A823" s="2" t="s">
        <v>5130</v>
      </c>
      <c r="B823" s="2" t="s">
        <v>5131</v>
      </c>
      <c r="C823" s="2" t="s">
        <v>5132</v>
      </c>
      <c r="D823" s="2" t="s">
        <v>5133</v>
      </c>
      <c r="E823" s="2" t="s">
        <v>5134</v>
      </c>
      <c r="F823" s="2" t="s">
        <v>188</v>
      </c>
      <c r="G823" s="2" t="s">
        <v>19</v>
      </c>
      <c r="H823" s="2">
        <v>85205</v>
      </c>
      <c r="I823" s="3" t="s">
        <v>6191</v>
      </c>
    </row>
    <row r="824" spans="1:9" x14ac:dyDescent="0.3">
      <c r="A824" s="2" t="s">
        <v>5136</v>
      </c>
      <c r="B824" s="2" t="s">
        <v>5137</v>
      </c>
      <c r="C824" s="2" t="s">
        <v>5138</v>
      </c>
      <c r="D824" s="2" t="s">
        <v>5139</v>
      </c>
      <c r="E824" s="2" t="s">
        <v>5140</v>
      </c>
      <c r="F824" s="2" t="s">
        <v>129</v>
      </c>
      <c r="G824" s="2" t="s">
        <v>19</v>
      </c>
      <c r="H824" s="2">
        <v>31416</v>
      </c>
      <c r="I824" s="3" t="s">
        <v>6191</v>
      </c>
    </row>
    <row r="825" spans="1:9" x14ac:dyDescent="0.3">
      <c r="A825" s="2" t="s">
        <v>5142</v>
      </c>
      <c r="B825" s="2" t="s">
        <v>5143</v>
      </c>
      <c r="C825" s="2" t="s">
        <v>5144</v>
      </c>
      <c r="D825" s="2" t="s">
        <v>5145</v>
      </c>
      <c r="E825" s="2" t="s">
        <v>5146</v>
      </c>
      <c r="F825" s="2" t="s">
        <v>74</v>
      </c>
      <c r="G825" s="2" t="s">
        <v>19</v>
      </c>
      <c r="H825" s="2">
        <v>87140</v>
      </c>
      <c r="I825" s="3" t="s">
        <v>6190</v>
      </c>
    </row>
    <row r="826" spans="1:9" x14ac:dyDescent="0.3">
      <c r="A826" s="2" t="s">
        <v>5148</v>
      </c>
      <c r="B826" s="2" t="s">
        <v>5149</v>
      </c>
      <c r="C826" s="2" t="s">
        <v>5150</v>
      </c>
      <c r="D826" s="2"/>
      <c r="E826" s="2" t="s">
        <v>5151</v>
      </c>
      <c r="F826" s="2" t="s">
        <v>35</v>
      </c>
      <c r="G826" s="2" t="s">
        <v>19</v>
      </c>
      <c r="H826" s="2">
        <v>28299</v>
      </c>
      <c r="I826" s="3" t="s">
        <v>6190</v>
      </c>
    </row>
    <row r="827" spans="1:9" x14ac:dyDescent="0.3">
      <c r="A827" s="2" t="s">
        <v>5153</v>
      </c>
      <c r="B827" s="2" t="s">
        <v>5154</v>
      </c>
      <c r="C827" s="2" t="s">
        <v>5155</v>
      </c>
      <c r="D827" s="2" t="s">
        <v>5156</v>
      </c>
      <c r="E827" s="2" t="s">
        <v>5157</v>
      </c>
      <c r="F827" s="2" t="s">
        <v>58</v>
      </c>
      <c r="G827" s="2" t="s">
        <v>19</v>
      </c>
      <c r="H827" s="2">
        <v>92191</v>
      </c>
      <c r="I827" s="3" t="s">
        <v>6190</v>
      </c>
    </row>
    <row r="828" spans="1:9" x14ac:dyDescent="0.3">
      <c r="A828" s="2" t="s">
        <v>5159</v>
      </c>
      <c r="B828" s="2" t="s">
        <v>5160</v>
      </c>
      <c r="C828" s="2" t="s">
        <v>5161</v>
      </c>
      <c r="D828" s="2" t="s">
        <v>5162</v>
      </c>
      <c r="E828" s="2" t="s">
        <v>5163</v>
      </c>
      <c r="F828" s="2" t="s">
        <v>250</v>
      </c>
      <c r="G828" s="2" t="s">
        <v>19</v>
      </c>
      <c r="H828" s="2">
        <v>32575</v>
      </c>
      <c r="I828" s="3" t="s">
        <v>6190</v>
      </c>
    </row>
    <row r="829" spans="1:9" x14ac:dyDescent="0.3">
      <c r="A829" s="2" t="s">
        <v>5165</v>
      </c>
      <c r="B829" s="2" t="s">
        <v>5166</v>
      </c>
      <c r="C829" s="2" t="s">
        <v>5167</v>
      </c>
      <c r="D829" s="2" t="s">
        <v>5168</v>
      </c>
      <c r="E829" s="2" t="s">
        <v>5169</v>
      </c>
      <c r="F829" s="2" t="s">
        <v>47</v>
      </c>
      <c r="G829" s="2" t="s">
        <v>19</v>
      </c>
      <c r="H829" s="2">
        <v>20470</v>
      </c>
      <c r="I829" s="3" t="s">
        <v>6191</v>
      </c>
    </row>
    <row r="830" spans="1:9" x14ac:dyDescent="0.3">
      <c r="A830" s="2" t="s">
        <v>5171</v>
      </c>
      <c r="B830" s="2" t="s">
        <v>5172</v>
      </c>
      <c r="C830" s="2" t="s">
        <v>5173</v>
      </c>
      <c r="D830" s="2" t="s">
        <v>5174</v>
      </c>
      <c r="E830" s="2" t="s">
        <v>5175</v>
      </c>
      <c r="F830" s="2" t="s">
        <v>263</v>
      </c>
      <c r="G830" s="2" t="s">
        <v>19</v>
      </c>
      <c r="H830" s="2">
        <v>34985</v>
      </c>
      <c r="I830" s="3" t="s">
        <v>6190</v>
      </c>
    </row>
    <row r="831" spans="1:9" x14ac:dyDescent="0.3">
      <c r="A831" s="2" t="s">
        <v>5177</v>
      </c>
      <c r="B831" s="2" t="s">
        <v>5178</v>
      </c>
      <c r="C831" s="2" t="s">
        <v>5179</v>
      </c>
      <c r="D831" s="2" t="s">
        <v>5180</v>
      </c>
      <c r="E831" s="2" t="s">
        <v>5181</v>
      </c>
      <c r="F831" s="2" t="s">
        <v>26</v>
      </c>
      <c r="G831" s="2" t="s">
        <v>19</v>
      </c>
      <c r="H831" s="2">
        <v>25705</v>
      </c>
      <c r="I831" s="3" t="s">
        <v>6191</v>
      </c>
    </row>
    <row r="832" spans="1:9" x14ac:dyDescent="0.3">
      <c r="A832" s="2" t="s">
        <v>5183</v>
      </c>
      <c r="B832" s="2" t="s">
        <v>5184</v>
      </c>
      <c r="C832" s="2" t="s">
        <v>5185</v>
      </c>
      <c r="D832" s="2" t="s">
        <v>5186</v>
      </c>
      <c r="E832" s="2" t="s">
        <v>5187</v>
      </c>
      <c r="F832" s="2" t="s">
        <v>46</v>
      </c>
      <c r="G832" s="2" t="s">
        <v>19</v>
      </c>
      <c r="H832" s="2">
        <v>19172</v>
      </c>
      <c r="I832" s="3" t="s">
        <v>6191</v>
      </c>
    </row>
    <row r="833" spans="1:9" x14ac:dyDescent="0.3">
      <c r="A833" s="2" t="s">
        <v>5188</v>
      </c>
      <c r="B833" s="2" t="s">
        <v>5189</v>
      </c>
      <c r="C833" s="2" t="s">
        <v>5190</v>
      </c>
      <c r="D833" s="2" t="s">
        <v>5191</v>
      </c>
      <c r="E833" s="2" t="s">
        <v>5192</v>
      </c>
      <c r="F833" s="2" t="s">
        <v>77</v>
      </c>
      <c r="G833" s="2" t="s">
        <v>19</v>
      </c>
      <c r="H833" s="2">
        <v>73167</v>
      </c>
      <c r="I833" s="3" t="s">
        <v>6190</v>
      </c>
    </row>
    <row r="834" spans="1:9" x14ac:dyDescent="0.3">
      <c r="A834" s="2" t="s">
        <v>5194</v>
      </c>
      <c r="B834" s="2" t="s">
        <v>5195</v>
      </c>
      <c r="C834" s="2" t="s">
        <v>5196</v>
      </c>
      <c r="D834" s="2" t="s">
        <v>5197</v>
      </c>
      <c r="E834" s="2" t="s">
        <v>5198</v>
      </c>
      <c r="F834" s="2" t="s">
        <v>267</v>
      </c>
      <c r="G834" s="2" t="s">
        <v>19</v>
      </c>
      <c r="H834" s="2">
        <v>34114</v>
      </c>
      <c r="I834" s="3" t="s">
        <v>6191</v>
      </c>
    </row>
    <row r="835" spans="1:9" x14ac:dyDescent="0.3">
      <c r="A835" s="2" t="s">
        <v>5200</v>
      </c>
      <c r="B835" s="2" t="s">
        <v>5201</v>
      </c>
      <c r="C835" s="2" t="s">
        <v>5202</v>
      </c>
      <c r="D835" s="2" t="s">
        <v>5203</v>
      </c>
      <c r="E835" s="2" t="s">
        <v>5204</v>
      </c>
      <c r="F835" s="2" t="s">
        <v>106</v>
      </c>
      <c r="G835" s="2" t="s">
        <v>19</v>
      </c>
      <c r="H835" s="2">
        <v>76105</v>
      </c>
      <c r="I835" s="3" t="s">
        <v>6190</v>
      </c>
    </row>
    <row r="836" spans="1:9" x14ac:dyDescent="0.3">
      <c r="A836" s="2" t="s">
        <v>5206</v>
      </c>
      <c r="B836" s="2" t="s">
        <v>5207</v>
      </c>
      <c r="C836" s="2" t="s">
        <v>5208</v>
      </c>
      <c r="D836" s="2" t="s">
        <v>5209</v>
      </c>
      <c r="E836" s="2" t="s">
        <v>5210</v>
      </c>
      <c r="F836" s="2" t="s">
        <v>127</v>
      </c>
      <c r="G836" s="2" t="s">
        <v>19</v>
      </c>
      <c r="H836" s="2">
        <v>68117</v>
      </c>
      <c r="I836" s="3" t="s">
        <v>6191</v>
      </c>
    </row>
    <row r="837" spans="1:9" x14ac:dyDescent="0.3">
      <c r="A837" s="2" t="s">
        <v>5212</v>
      </c>
      <c r="B837" s="2" t="s">
        <v>5213</v>
      </c>
      <c r="C837" s="2" t="s">
        <v>5214</v>
      </c>
      <c r="D837" s="2"/>
      <c r="E837" s="2" t="s">
        <v>5215</v>
      </c>
      <c r="F837" s="2" t="s">
        <v>126</v>
      </c>
      <c r="G837" s="2" t="s">
        <v>19</v>
      </c>
      <c r="H837" s="2">
        <v>85732</v>
      </c>
      <c r="I837" s="3" t="s">
        <v>6190</v>
      </c>
    </row>
    <row r="838" spans="1:9" x14ac:dyDescent="0.3">
      <c r="A838" s="2" t="s">
        <v>5217</v>
      </c>
      <c r="B838" s="2" t="s">
        <v>5218</v>
      </c>
      <c r="C838" s="2" t="s">
        <v>5219</v>
      </c>
      <c r="D838" s="2" t="s">
        <v>5220</v>
      </c>
      <c r="E838" s="2" t="s">
        <v>5221</v>
      </c>
      <c r="F838" s="2" t="s">
        <v>351</v>
      </c>
      <c r="G838" s="2" t="s">
        <v>19</v>
      </c>
      <c r="H838" s="2">
        <v>89436</v>
      </c>
      <c r="I838" s="3" t="s">
        <v>6191</v>
      </c>
    </row>
    <row r="839" spans="1:9" x14ac:dyDescent="0.3">
      <c r="A839" s="2" t="s">
        <v>5223</v>
      </c>
      <c r="B839" s="2" t="s">
        <v>5224</v>
      </c>
      <c r="C839" s="2" t="s">
        <v>5225</v>
      </c>
      <c r="D839" s="2" t="s">
        <v>5226</v>
      </c>
      <c r="E839" s="2" t="s">
        <v>5227</v>
      </c>
      <c r="F839" s="2" t="s">
        <v>80</v>
      </c>
      <c r="G839" s="2" t="s">
        <v>19</v>
      </c>
      <c r="H839" s="2">
        <v>32835</v>
      </c>
      <c r="I839" s="3" t="s">
        <v>6190</v>
      </c>
    </row>
    <row r="840" spans="1:9" x14ac:dyDescent="0.3">
      <c r="A840" s="2" t="s">
        <v>5229</v>
      </c>
      <c r="B840" s="2" t="s">
        <v>5230</v>
      </c>
      <c r="C840" s="2" t="s">
        <v>5231</v>
      </c>
      <c r="D840" s="2" t="s">
        <v>5232</v>
      </c>
      <c r="E840" s="2" t="s">
        <v>5233</v>
      </c>
      <c r="F840" s="2" t="s">
        <v>47</v>
      </c>
      <c r="G840" s="2" t="s">
        <v>19</v>
      </c>
      <c r="H840" s="2">
        <v>20067</v>
      </c>
      <c r="I840" s="3" t="s">
        <v>6191</v>
      </c>
    </row>
    <row r="841" spans="1:9" x14ac:dyDescent="0.3">
      <c r="A841" s="2" t="s">
        <v>5235</v>
      </c>
      <c r="B841" s="2" t="s">
        <v>5236</v>
      </c>
      <c r="C841" s="2" t="s">
        <v>5237</v>
      </c>
      <c r="D841" s="2" t="s">
        <v>5238</v>
      </c>
      <c r="E841" s="2" t="s">
        <v>5239</v>
      </c>
      <c r="F841" s="2" t="s">
        <v>207</v>
      </c>
      <c r="G841" s="2" t="s">
        <v>19</v>
      </c>
      <c r="H841" s="2">
        <v>93907</v>
      </c>
      <c r="I841" s="3" t="s">
        <v>6191</v>
      </c>
    </row>
    <row r="842" spans="1:9" x14ac:dyDescent="0.3">
      <c r="A842" s="2" t="s">
        <v>5241</v>
      </c>
      <c r="B842" s="2" t="s">
        <v>5242</v>
      </c>
      <c r="C842" s="2" t="s">
        <v>5243</v>
      </c>
      <c r="D842" s="2" t="s">
        <v>5244</v>
      </c>
      <c r="E842" s="2" t="s">
        <v>5245</v>
      </c>
      <c r="F842" s="2" t="s">
        <v>271</v>
      </c>
      <c r="G842" s="2" t="s">
        <v>19</v>
      </c>
      <c r="H842" s="2">
        <v>33345</v>
      </c>
      <c r="I842" s="3" t="s">
        <v>6190</v>
      </c>
    </row>
    <row r="843" spans="1:9" x14ac:dyDescent="0.3">
      <c r="A843" s="2" t="s">
        <v>5247</v>
      </c>
      <c r="B843" s="2" t="s">
        <v>5248</v>
      </c>
      <c r="C843" s="2" t="s">
        <v>5249</v>
      </c>
      <c r="D843" s="2"/>
      <c r="E843" s="2" t="s">
        <v>5250</v>
      </c>
      <c r="F843" s="2" t="s">
        <v>50</v>
      </c>
      <c r="G843" s="2" t="s">
        <v>19</v>
      </c>
      <c r="H843" s="2">
        <v>88553</v>
      </c>
      <c r="I843" s="3" t="s">
        <v>6191</v>
      </c>
    </row>
    <row r="844" spans="1:9" x14ac:dyDescent="0.3">
      <c r="A844" s="2" t="s">
        <v>5252</v>
      </c>
      <c r="B844" s="2" t="s">
        <v>5253</v>
      </c>
      <c r="C844" s="2" t="s">
        <v>5254</v>
      </c>
      <c r="D844" s="2"/>
      <c r="E844" s="2" t="s">
        <v>5255</v>
      </c>
      <c r="F844" s="2" t="s">
        <v>446</v>
      </c>
      <c r="G844" s="2" t="s">
        <v>19</v>
      </c>
      <c r="H844" s="2">
        <v>91210</v>
      </c>
      <c r="I844" s="3" t="s">
        <v>6190</v>
      </c>
    </row>
    <row r="845" spans="1:9" x14ac:dyDescent="0.3">
      <c r="A845" s="2" t="s">
        <v>5257</v>
      </c>
      <c r="B845" s="2" t="s">
        <v>5258</v>
      </c>
      <c r="C845" s="2" t="s">
        <v>5259</v>
      </c>
      <c r="D845" s="2" t="s">
        <v>5260</v>
      </c>
      <c r="E845" s="2" t="s">
        <v>5261</v>
      </c>
      <c r="F845" s="2" t="s">
        <v>164</v>
      </c>
      <c r="G845" s="2" t="s">
        <v>19</v>
      </c>
      <c r="H845" s="2">
        <v>22313</v>
      </c>
      <c r="I845" s="3" t="s">
        <v>6190</v>
      </c>
    </row>
    <row r="846" spans="1:9" x14ac:dyDescent="0.3">
      <c r="A846" s="2" t="s">
        <v>5263</v>
      </c>
      <c r="B846" s="2" t="s">
        <v>5264</v>
      </c>
      <c r="C846" s="2" t="s">
        <v>5265</v>
      </c>
      <c r="D846" s="2" t="s">
        <v>5266</v>
      </c>
      <c r="E846" s="2" t="s">
        <v>5267</v>
      </c>
      <c r="F846" s="2" t="s">
        <v>20</v>
      </c>
      <c r="G846" s="2" t="s">
        <v>19</v>
      </c>
      <c r="H846" s="2">
        <v>21290</v>
      </c>
      <c r="I846" s="3" t="s">
        <v>6190</v>
      </c>
    </row>
    <row r="847" spans="1:9" x14ac:dyDescent="0.3">
      <c r="A847" s="2" t="s">
        <v>5269</v>
      </c>
      <c r="B847" s="2" t="s">
        <v>5270</v>
      </c>
      <c r="C847" s="2" t="s">
        <v>5271</v>
      </c>
      <c r="D847" s="2"/>
      <c r="E847" s="2" t="s">
        <v>5272</v>
      </c>
      <c r="F847" s="2" t="s">
        <v>95</v>
      </c>
      <c r="G847" s="2" t="s">
        <v>19</v>
      </c>
      <c r="H847" s="2">
        <v>47732</v>
      </c>
      <c r="I847" s="3" t="s">
        <v>6191</v>
      </c>
    </row>
    <row r="848" spans="1:9" x14ac:dyDescent="0.3">
      <c r="A848" s="2" t="s">
        <v>5274</v>
      </c>
      <c r="B848" s="2" t="s">
        <v>5275</v>
      </c>
      <c r="C848" s="2"/>
      <c r="D848" s="2" t="s">
        <v>5276</v>
      </c>
      <c r="E848" s="2" t="s">
        <v>5277</v>
      </c>
      <c r="F848" s="2" t="s">
        <v>259</v>
      </c>
      <c r="G848" s="2" t="s">
        <v>19</v>
      </c>
      <c r="H848" s="2">
        <v>30045</v>
      </c>
      <c r="I848" s="3" t="s">
        <v>6190</v>
      </c>
    </row>
    <row r="849" spans="1:9" x14ac:dyDescent="0.3">
      <c r="A849" s="2" t="s">
        <v>5279</v>
      </c>
      <c r="B849" s="2" t="s">
        <v>5280</v>
      </c>
      <c r="C849" s="2" t="s">
        <v>5281</v>
      </c>
      <c r="D849" s="2"/>
      <c r="E849" s="2" t="s">
        <v>5282</v>
      </c>
      <c r="F849" s="2" t="s">
        <v>119</v>
      </c>
      <c r="G849" s="2" t="s">
        <v>19</v>
      </c>
      <c r="H849" s="2">
        <v>36670</v>
      </c>
      <c r="I849" s="3" t="s">
        <v>6190</v>
      </c>
    </row>
    <row r="850" spans="1:9" x14ac:dyDescent="0.3">
      <c r="A850" s="2" t="s">
        <v>5284</v>
      </c>
      <c r="B850" s="2" t="s">
        <v>5285</v>
      </c>
      <c r="C850" s="2"/>
      <c r="D850" s="2" t="s">
        <v>5286</v>
      </c>
      <c r="E850" s="2" t="s">
        <v>5287</v>
      </c>
      <c r="F850" s="2" t="s">
        <v>212</v>
      </c>
      <c r="G850" s="2" t="s">
        <v>19</v>
      </c>
      <c r="H850" s="2">
        <v>79705</v>
      </c>
      <c r="I850" s="3" t="s">
        <v>6191</v>
      </c>
    </row>
    <row r="851" spans="1:9" x14ac:dyDescent="0.3">
      <c r="A851" s="2" t="s">
        <v>5289</v>
      </c>
      <c r="B851" s="2" t="s">
        <v>5290</v>
      </c>
      <c r="C851" s="2" t="s">
        <v>5291</v>
      </c>
      <c r="D851" s="2" t="s">
        <v>5292</v>
      </c>
      <c r="E851" s="2" t="s">
        <v>5293</v>
      </c>
      <c r="F851" s="2" t="s">
        <v>136</v>
      </c>
      <c r="G851" s="2" t="s">
        <v>19</v>
      </c>
      <c r="H851" s="2">
        <v>33023</v>
      </c>
      <c r="I851" s="3" t="s">
        <v>6190</v>
      </c>
    </row>
    <row r="852" spans="1:9" x14ac:dyDescent="0.3">
      <c r="A852" s="2" t="s">
        <v>5294</v>
      </c>
      <c r="B852" s="2" t="s">
        <v>5295</v>
      </c>
      <c r="C852" s="2" t="s">
        <v>5296</v>
      </c>
      <c r="D852" s="2" t="s">
        <v>5297</v>
      </c>
      <c r="E852" s="2" t="s">
        <v>5298</v>
      </c>
      <c r="F852" s="2" t="s">
        <v>148</v>
      </c>
      <c r="G852" s="2" t="s">
        <v>19</v>
      </c>
      <c r="H852" s="2">
        <v>66611</v>
      </c>
      <c r="I852" s="3" t="s">
        <v>6190</v>
      </c>
    </row>
    <row r="853" spans="1:9" x14ac:dyDescent="0.3">
      <c r="A853" s="2" t="s">
        <v>5300</v>
      </c>
      <c r="B853" s="2" t="s">
        <v>5301</v>
      </c>
      <c r="C853" s="2" t="s">
        <v>5302</v>
      </c>
      <c r="D853" s="2" t="s">
        <v>5303</v>
      </c>
      <c r="E853" s="2" t="s">
        <v>5304</v>
      </c>
      <c r="F853" s="2" t="s">
        <v>237</v>
      </c>
      <c r="G853" s="2" t="s">
        <v>19</v>
      </c>
      <c r="H853" s="2">
        <v>95973</v>
      </c>
      <c r="I853" s="3" t="s">
        <v>6190</v>
      </c>
    </row>
    <row r="854" spans="1:9" x14ac:dyDescent="0.3">
      <c r="A854" s="2" t="s">
        <v>5306</v>
      </c>
      <c r="B854" s="2" t="s">
        <v>5307</v>
      </c>
      <c r="C854" s="2" t="s">
        <v>5308</v>
      </c>
      <c r="D854" s="2"/>
      <c r="E854" s="2" t="s">
        <v>5309</v>
      </c>
      <c r="F854" s="2" t="s">
        <v>123</v>
      </c>
      <c r="G854" s="2" t="s">
        <v>19</v>
      </c>
      <c r="H854" s="2">
        <v>78737</v>
      </c>
      <c r="I854" s="3" t="s">
        <v>6190</v>
      </c>
    </row>
    <row r="855" spans="1:9" x14ac:dyDescent="0.3">
      <c r="A855" s="2" t="s">
        <v>5311</v>
      </c>
      <c r="B855" s="2" t="s">
        <v>5312</v>
      </c>
      <c r="C855" s="2" t="s">
        <v>5313</v>
      </c>
      <c r="D855" s="2"/>
      <c r="E855" s="2" t="s">
        <v>5314</v>
      </c>
      <c r="F855" s="2" t="s">
        <v>50</v>
      </c>
      <c r="G855" s="2" t="s">
        <v>19</v>
      </c>
      <c r="H855" s="2">
        <v>88546</v>
      </c>
      <c r="I855" s="3" t="s">
        <v>6191</v>
      </c>
    </row>
    <row r="856" spans="1:9" x14ac:dyDescent="0.3">
      <c r="A856" s="2" t="s">
        <v>5316</v>
      </c>
      <c r="B856" s="2" t="s">
        <v>5317</v>
      </c>
      <c r="C856" s="2" t="s">
        <v>5318</v>
      </c>
      <c r="D856" s="2" t="s">
        <v>5319</v>
      </c>
      <c r="E856" s="2" t="s">
        <v>5320</v>
      </c>
      <c r="F856" s="2" t="s">
        <v>48</v>
      </c>
      <c r="G856" s="2" t="s">
        <v>19</v>
      </c>
      <c r="H856" s="2">
        <v>25326</v>
      </c>
      <c r="I856" s="3" t="s">
        <v>6190</v>
      </c>
    </row>
    <row r="857" spans="1:9" x14ac:dyDescent="0.3">
      <c r="A857" s="2" t="s">
        <v>5322</v>
      </c>
      <c r="B857" s="2" t="s">
        <v>5323</v>
      </c>
      <c r="C857" s="2" t="s">
        <v>5324</v>
      </c>
      <c r="D857" s="2" t="s">
        <v>5325</v>
      </c>
      <c r="E857" s="2" t="s">
        <v>5326</v>
      </c>
      <c r="F857" s="2" t="s">
        <v>313</v>
      </c>
      <c r="G857" s="2" t="s">
        <v>19</v>
      </c>
      <c r="H857" s="2">
        <v>18105</v>
      </c>
      <c r="I857" s="3" t="s">
        <v>6191</v>
      </c>
    </row>
    <row r="858" spans="1:9" x14ac:dyDescent="0.3">
      <c r="A858" s="2" t="s">
        <v>5328</v>
      </c>
      <c r="B858" s="2" t="s">
        <v>5329</v>
      </c>
      <c r="C858" s="2" t="s">
        <v>5330</v>
      </c>
      <c r="D858" s="2" t="s">
        <v>5331</v>
      </c>
      <c r="E858" s="2" t="s">
        <v>5332</v>
      </c>
      <c r="F858" s="2" t="s">
        <v>180</v>
      </c>
      <c r="G858" s="2" t="s">
        <v>28</v>
      </c>
      <c r="H858" s="2" t="s">
        <v>314</v>
      </c>
      <c r="I858" s="3" t="s">
        <v>6190</v>
      </c>
    </row>
    <row r="859" spans="1:9" x14ac:dyDescent="0.3">
      <c r="A859" s="2" t="s">
        <v>5334</v>
      </c>
      <c r="B859" s="2" t="s">
        <v>5335</v>
      </c>
      <c r="C859" s="2" t="s">
        <v>5336</v>
      </c>
      <c r="D859" s="2" t="s">
        <v>5337</v>
      </c>
      <c r="E859" s="2" t="s">
        <v>5338</v>
      </c>
      <c r="F859" s="2" t="s">
        <v>309</v>
      </c>
      <c r="G859" s="2" t="s">
        <v>19</v>
      </c>
      <c r="H859" s="2">
        <v>34643</v>
      </c>
      <c r="I859" s="3" t="s">
        <v>6191</v>
      </c>
    </row>
    <row r="860" spans="1:9" x14ac:dyDescent="0.3">
      <c r="A860" s="2" t="s">
        <v>5340</v>
      </c>
      <c r="B860" s="2" t="s">
        <v>5341</v>
      </c>
      <c r="C860" s="2" t="s">
        <v>5342</v>
      </c>
      <c r="D860" s="2" t="s">
        <v>5343</v>
      </c>
      <c r="E860" s="2" t="s">
        <v>5344</v>
      </c>
      <c r="F860" s="2" t="s">
        <v>97</v>
      </c>
      <c r="G860" s="2" t="s">
        <v>19</v>
      </c>
      <c r="H860" s="2">
        <v>58122</v>
      </c>
      <c r="I860" s="3" t="s">
        <v>6191</v>
      </c>
    </row>
    <row r="861" spans="1:9" x14ac:dyDescent="0.3">
      <c r="A861" s="2" t="s">
        <v>5346</v>
      </c>
      <c r="B861" s="2" t="s">
        <v>5347</v>
      </c>
      <c r="C861" s="2" t="s">
        <v>5348</v>
      </c>
      <c r="D861" s="2" t="s">
        <v>5349</v>
      </c>
      <c r="E861" s="2" t="s">
        <v>5350</v>
      </c>
      <c r="F861" s="2" t="s">
        <v>4511</v>
      </c>
      <c r="G861" s="2" t="s">
        <v>19</v>
      </c>
      <c r="H861" s="2">
        <v>72905</v>
      </c>
      <c r="I861" s="3" t="s">
        <v>6191</v>
      </c>
    </row>
    <row r="862" spans="1:9" x14ac:dyDescent="0.3">
      <c r="A862" s="2" t="s">
        <v>5352</v>
      </c>
      <c r="B862" s="2" t="s">
        <v>5353</v>
      </c>
      <c r="C862" s="2"/>
      <c r="D862" s="2" t="s">
        <v>5354</v>
      </c>
      <c r="E862" s="2" t="s">
        <v>5355</v>
      </c>
      <c r="F862" s="2" t="s">
        <v>319</v>
      </c>
      <c r="G862" s="2" t="s">
        <v>19</v>
      </c>
      <c r="H862" s="2">
        <v>33811</v>
      </c>
      <c r="I862" s="3" t="s">
        <v>6191</v>
      </c>
    </row>
    <row r="863" spans="1:9" x14ac:dyDescent="0.3">
      <c r="A863" s="2" t="s">
        <v>5357</v>
      </c>
      <c r="B863" s="2" t="s">
        <v>5358</v>
      </c>
      <c r="C863" s="2" t="s">
        <v>5359</v>
      </c>
      <c r="D863" s="2" t="s">
        <v>5360</v>
      </c>
      <c r="E863" s="2" t="s">
        <v>5361</v>
      </c>
      <c r="F863" s="2" t="s">
        <v>49</v>
      </c>
      <c r="G863" s="2" t="s">
        <v>19</v>
      </c>
      <c r="H863" s="2">
        <v>37924</v>
      </c>
      <c r="I863" s="3" t="s">
        <v>6190</v>
      </c>
    </row>
    <row r="864" spans="1:9" x14ac:dyDescent="0.3">
      <c r="A864" s="2" t="s">
        <v>5363</v>
      </c>
      <c r="B864" s="2" t="s">
        <v>5364</v>
      </c>
      <c r="C864" s="2" t="s">
        <v>5365</v>
      </c>
      <c r="D864" s="2" t="s">
        <v>5366</v>
      </c>
      <c r="E864" s="2" t="s">
        <v>5367</v>
      </c>
      <c r="F864" s="2" t="s">
        <v>27</v>
      </c>
      <c r="G864" s="2" t="s">
        <v>19</v>
      </c>
      <c r="H864" s="2">
        <v>90030</v>
      </c>
      <c r="I864" s="3" t="s">
        <v>6190</v>
      </c>
    </row>
    <row r="865" spans="1:9" x14ac:dyDescent="0.3">
      <c r="A865" s="2" t="s">
        <v>5369</v>
      </c>
      <c r="B865" s="2" t="s">
        <v>5370</v>
      </c>
      <c r="C865" s="2" t="s">
        <v>5371</v>
      </c>
      <c r="D865" s="2" t="s">
        <v>5372</v>
      </c>
      <c r="E865" s="2" t="s">
        <v>5373</v>
      </c>
      <c r="F865" s="2" t="s">
        <v>92</v>
      </c>
      <c r="G865" s="2" t="s">
        <v>19</v>
      </c>
      <c r="H865" s="2">
        <v>33169</v>
      </c>
      <c r="I865" s="3" t="s">
        <v>6190</v>
      </c>
    </row>
    <row r="866" spans="1:9" x14ac:dyDescent="0.3">
      <c r="A866" s="2" t="s">
        <v>5375</v>
      </c>
      <c r="B866" s="2" t="s">
        <v>5376</v>
      </c>
      <c r="C866" s="2" t="s">
        <v>5377</v>
      </c>
      <c r="D866" s="2" t="s">
        <v>5378</v>
      </c>
      <c r="E866" s="2" t="s">
        <v>5379</v>
      </c>
      <c r="F866" s="2" t="s">
        <v>483</v>
      </c>
      <c r="G866" s="2" t="s">
        <v>318</v>
      </c>
      <c r="H866" s="2" t="s">
        <v>484</v>
      </c>
      <c r="I866" s="3" t="s">
        <v>6191</v>
      </c>
    </row>
    <row r="867" spans="1:9" x14ac:dyDescent="0.3">
      <c r="A867" s="2" t="s">
        <v>5381</v>
      </c>
      <c r="B867" s="2" t="s">
        <v>5382</v>
      </c>
      <c r="C867" s="2"/>
      <c r="D867" s="2" t="s">
        <v>5383</v>
      </c>
      <c r="E867" s="2" t="s">
        <v>5384</v>
      </c>
      <c r="F867" s="2" t="s">
        <v>56</v>
      </c>
      <c r="G867" s="2" t="s">
        <v>19</v>
      </c>
      <c r="H867" s="2">
        <v>60604</v>
      </c>
      <c r="I867" s="3" t="s">
        <v>6190</v>
      </c>
    </row>
    <row r="868" spans="1:9" x14ac:dyDescent="0.3">
      <c r="A868" s="2" t="s">
        <v>5386</v>
      </c>
      <c r="B868" s="2" t="s">
        <v>5387</v>
      </c>
      <c r="C868" s="2" t="s">
        <v>5388</v>
      </c>
      <c r="D868" s="2" t="s">
        <v>5389</v>
      </c>
      <c r="E868" s="2" t="s">
        <v>5390</v>
      </c>
      <c r="F868" s="2" t="s">
        <v>445</v>
      </c>
      <c r="G868" s="2" t="s">
        <v>318</v>
      </c>
      <c r="H868" s="2" t="s">
        <v>388</v>
      </c>
      <c r="I868" s="3" t="s">
        <v>6191</v>
      </c>
    </row>
    <row r="869" spans="1:9" x14ac:dyDescent="0.3">
      <c r="A869" s="2" t="s">
        <v>5392</v>
      </c>
      <c r="B869" s="2" t="s">
        <v>5393</v>
      </c>
      <c r="C869" s="2" t="s">
        <v>5394</v>
      </c>
      <c r="D869" s="2"/>
      <c r="E869" s="2" t="s">
        <v>5395</v>
      </c>
      <c r="F869" s="2" t="s">
        <v>478</v>
      </c>
      <c r="G869" s="2" t="s">
        <v>318</v>
      </c>
      <c r="H869" s="2" t="s">
        <v>479</v>
      </c>
      <c r="I869" s="3" t="s">
        <v>6190</v>
      </c>
    </row>
    <row r="870" spans="1:9" x14ac:dyDescent="0.3">
      <c r="A870" s="2" t="s">
        <v>5397</v>
      </c>
      <c r="B870" s="2" t="s">
        <v>5398</v>
      </c>
      <c r="C870" s="2" t="s">
        <v>5399</v>
      </c>
      <c r="D870" s="2" t="s">
        <v>5400</v>
      </c>
      <c r="E870" s="2" t="s">
        <v>5401</v>
      </c>
      <c r="F870" s="2" t="s">
        <v>121</v>
      </c>
      <c r="G870" s="2" t="s">
        <v>19</v>
      </c>
      <c r="H870" s="2">
        <v>33064</v>
      </c>
      <c r="I870" s="3" t="s">
        <v>6190</v>
      </c>
    </row>
    <row r="871" spans="1:9" x14ac:dyDescent="0.3">
      <c r="A871" s="2" t="s">
        <v>5403</v>
      </c>
      <c r="B871" s="2" t="s">
        <v>5404</v>
      </c>
      <c r="C871" s="2"/>
      <c r="D871" s="2" t="s">
        <v>5405</v>
      </c>
      <c r="E871" s="2" t="s">
        <v>5406</v>
      </c>
      <c r="F871" s="2" t="s">
        <v>131</v>
      </c>
      <c r="G871" s="2" t="s">
        <v>19</v>
      </c>
      <c r="H871" s="2">
        <v>94297</v>
      </c>
      <c r="I871" s="3" t="s">
        <v>6190</v>
      </c>
    </row>
    <row r="872" spans="1:9" x14ac:dyDescent="0.3">
      <c r="A872" s="2" t="s">
        <v>5408</v>
      </c>
      <c r="B872" s="2" t="s">
        <v>5409</v>
      </c>
      <c r="C872" s="2" t="s">
        <v>5410</v>
      </c>
      <c r="D872" s="2" t="s">
        <v>5411</v>
      </c>
      <c r="E872" s="2" t="s">
        <v>5412</v>
      </c>
      <c r="F872" s="2" t="s">
        <v>347</v>
      </c>
      <c r="G872" s="2" t="s">
        <v>318</v>
      </c>
      <c r="H872" s="2" t="s">
        <v>348</v>
      </c>
      <c r="I872" s="3" t="s">
        <v>6190</v>
      </c>
    </row>
    <row r="873" spans="1:9" x14ac:dyDescent="0.3">
      <c r="A873" s="2" t="s">
        <v>5414</v>
      </c>
      <c r="B873" s="2" t="s">
        <v>5415</v>
      </c>
      <c r="C873" s="2" t="s">
        <v>5416</v>
      </c>
      <c r="D873" s="2" t="s">
        <v>5417</v>
      </c>
      <c r="E873" s="2" t="s">
        <v>5418</v>
      </c>
      <c r="F873" s="2" t="s">
        <v>5419</v>
      </c>
      <c r="G873" s="2" t="s">
        <v>28</v>
      </c>
      <c r="H873" s="2" t="s">
        <v>5420</v>
      </c>
      <c r="I873" s="3" t="s">
        <v>6190</v>
      </c>
    </row>
    <row r="874" spans="1:9" x14ac:dyDescent="0.3">
      <c r="A874" s="2" t="s">
        <v>5422</v>
      </c>
      <c r="B874" s="2" t="s">
        <v>5423</v>
      </c>
      <c r="C874" s="2" t="s">
        <v>5424</v>
      </c>
      <c r="D874" s="2" t="s">
        <v>5425</v>
      </c>
      <c r="E874" s="2" t="s">
        <v>5426</v>
      </c>
      <c r="F874" s="2" t="s">
        <v>171</v>
      </c>
      <c r="G874" s="2" t="s">
        <v>19</v>
      </c>
      <c r="H874" s="2">
        <v>28805</v>
      </c>
      <c r="I874" s="3" t="s">
        <v>6191</v>
      </c>
    </row>
    <row r="875" spans="1:9" x14ac:dyDescent="0.3">
      <c r="A875" s="2" t="s">
        <v>5428</v>
      </c>
      <c r="B875" s="2" t="s">
        <v>5429</v>
      </c>
      <c r="C875" s="2" t="s">
        <v>5430</v>
      </c>
      <c r="D875" s="2" t="s">
        <v>5431</v>
      </c>
      <c r="E875" s="2" t="s">
        <v>5432</v>
      </c>
      <c r="F875" s="2" t="s">
        <v>48</v>
      </c>
      <c r="G875" s="2" t="s">
        <v>19</v>
      </c>
      <c r="H875" s="2">
        <v>25362</v>
      </c>
      <c r="I875" s="3" t="s">
        <v>6190</v>
      </c>
    </row>
    <row r="876" spans="1:9" x14ac:dyDescent="0.3">
      <c r="A876" s="2" t="s">
        <v>5434</v>
      </c>
      <c r="B876" s="2" t="s">
        <v>5435</v>
      </c>
      <c r="C876" s="2" t="s">
        <v>5436</v>
      </c>
      <c r="D876" s="2" t="s">
        <v>5437</v>
      </c>
      <c r="E876" s="2" t="s">
        <v>5438</v>
      </c>
      <c r="F876" s="2" t="s">
        <v>63</v>
      </c>
      <c r="G876" s="2" t="s">
        <v>19</v>
      </c>
      <c r="H876" s="2">
        <v>77281</v>
      </c>
      <c r="I876" s="3" t="s">
        <v>6191</v>
      </c>
    </row>
    <row r="877" spans="1:9" x14ac:dyDescent="0.3">
      <c r="A877" s="2" t="s">
        <v>5440</v>
      </c>
      <c r="B877" s="2" t="s">
        <v>5441</v>
      </c>
      <c r="C877" s="2" t="s">
        <v>5442</v>
      </c>
      <c r="D877" s="2" t="s">
        <v>5443</v>
      </c>
      <c r="E877" s="2" t="s">
        <v>5444</v>
      </c>
      <c r="F877" s="2" t="s">
        <v>384</v>
      </c>
      <c r="G877" s="2" t="s">
        <v>318</v>
      </c>
      <c r="H877" s="2" t="s">
        <v>369</v>
      </c>
      <c r="I877" s="3" t="s">
        <v>6191</v>
      </c>
    </row>
    <row r="878" spans="1:9" x14ac:dyDescent="0.3">
      <c r="A878" s="2" t="s">
        <v>5445</v>
      </c>
      <c r="B878" s="2" t="s">
        <v>5446</v>
      </c>
      <c r="C878" s="2" t="s">
        <v>5447</v>
      </c>
      <c r="D878" s="2" t="s">
        <v>5448</v>
      </c>
      <c r="E878" s="2" t="s">
        <v>5449</v>
      </c>
      <c r="F878" s="2" t="s">
        <v>47</v>
      </c>
      <c r="G878" s="2" t="s">
        <v>19</v>
      </c>
      <c r="H878" s="2">
        <v>20575</v>
      </c>
      <c r="I878" s="3" t="s">
        <v>6190</v>
      </c>
    </row>
    <row r="879" spans="1:9" x14ac:dyDescent="0.3">
      <c r="A879" s="2" t="s">
        <v>5451</v>
      </c>
      <c r="B879" s="2" t="s">
        <v>5452</v>
      </c>
      <c r="C879" s="2" t="s">
        <v>5453</v>
      </c>
      <c r="D879" s="2" t="s">
        <v>5454</v>
      </c>
      <c r="E879" s="2" t="s">
        <v>5455</v>
      </c>
      <c r="F879" s="2" t="s">
        <v>199</v>
      </c>
      <c r="G879" s="2" t="s">
        <v>19</v>
      </c>
      <c r="H879" s="2">
        <v>7195</v>
      </c>
      <c r="I879" s="3" t="s">
        <v>6191</v>
      </c>
    </row>
    <row r="880" spans="1:9" x14ac:dyDescent="0.3">
      <c r="A880" s="2" t="s">
        <v>5457</v>
      </c>
      <c r="B880" s="2" t="s">
        <v>5458</v>
      </c>
      <c r="C880" s="2"/>
      <c r="D880" s="2" t="s">
        <v>5459</v>
      </c>
      <c r="E880" s="2" t="s">
        <v>5460</v>
      </c>
      <c r="F880" s="2" t="s">
        <v>105</v>
      </c>
      <c r="G880" s="2" t="s">
        <v>19</v>
      </c>
      <c r="H880" s="2">
        <v>98195</v>
      </c>
      <c r="I880" s="3" t="s">
        <v>6190</v>
      </c>
    </row>
    <row r="881" spans="1:9" x14ac:dyDescent="0.3">
      <c r="A881" s="2" t="s">
        <v>5462</v>
      </c>
      <c r="B881" s="2" t="s">
        <v>5463</v>
      </c>
      <c r="C881" s="2"/>
      <c r="D881" s="2" t="s">
        <v>5464</v>
      </c>
      <c r="E881" s="2" t="s">
        <v>5465</v>
      </c>
      <c r="F881" s="2" t="s">
        <v>157</v>
      </c>
      <c r="G881" s="2" t="s">
        <v>19</v>
      </c>
      <c r="H881" s="2">
        <v>80150</v>
      </c>
      <c r="I881" s="3" t="s">
        <v>6191</v>
      </c>
    </row>
    <row r="882" spans="1:9" x14ac:dyDescent="0.3">
      <c r="A882" s="2" t="s">
        <v>5467</v>
      </c>
      <c r="B882" s="2" t="s">
        <v>5468</v>
      </c>
      <c r="C882" s="2" t="s">
        <v>5469</v>
      </c>
      <c r="D882" s="2" t="s">
        <v>5470</v>
      </c>
      <c r="E882" s="2" t="s">
        <v>5471</v>
      </c>
      <c r="F882" s="2" t="s">
        <v>156</v>
      </c>
      <c r="G882" s="2" t="s">
        <v>19</v>
      </c>
      <c r="H882" s="2">
        <v>61105</v>
      </c>
      <c r="I882" s="3" t="s">
        <v>6191</v>
      </c>
    </row>
    <row r="883" spans="1:9" x14ac:dyDescent="0.3">
      <c r="A883" s="2" t="s">
        <v>5473</v>
      </c>
      <c r="B883" s="2" t="s">
        <v>5474</v>
      </c>
      <c r="C883" s="2"/>
      <c r="D883" s="2" t="s">
        <v>5475</v>
      </c>
      <c r="E883" s="2" t="s">
        <v>5476</v>
      </c>
      <c r="F883" s="2" t="s">
        <v>252</v>
      </c>
      <c r="G883" s="2" t="s">
        <v>19</v>
      </c>
      <c r="H883" s="2">
        <v>59112</v>
      </c>
      <c r="I883" s="3" t="s">
        <v>6190</v>
      </c>
    </row>
    <row r="884" spans="1:9" x14ac:dyDescent="0.3">
      <c r="A884" s="2" t="s">
        <v>5478</v>
      </c>
      <c r="B884" s="2" t="s">
        <v>5479</v>
      </c>
      <c r="C884" s="2" t="s">
        <v>5480</v>
      </c>
      <c r="D884" s="2" t="s">
        <v>5481</v>
      </c>
      <c r="E884" s="2" t="s">
        <v>5482</v>
      </c>
      <c r="F884" s="2" t="s">
        <v>84</v>
      </c>
      <c r="G884" s="2" t="s">
        <v>19</v>
      </c>
      <c r="H884" s="2">
        <v>31165</v>
      </c>
      <c r="I884" s="3" t="s">
        <v>6191</v>
      </c>
    </row>
    <row r="885" spans="1:9" x14ac:dyDescent="0.3">
      <c r="A885" s="2" t="s">
        <v>5484</v>
      </c>
      <c r="B885" s="2" t="s">
        <v>5485</v>
      </c>
      <c r="C885" s="2" t="s">
        <v>5486</v>
      </c>
      <c r="D885" s="2" t="s">
        <v>5487</v>
      </c>
      <c r="E885" s="2" t="s">
        <v>5488</v>
      </c>
      <c r="F885" s="2" t="s">
        <v>90</v>
      </c>
      <c r="G885" s="2" t="s">
        <v>19</v>
      </c>
      <c r="H885" s="2">
        <v>74108</v>
      </c>
      <c r="I885" s="3" t="s">
        <v>6190</v>
      </c>
    </row>
    <row r="886" spans="1:9" x14ac:dyDescent="0.3">
      <c r="A886" s="2" t="s">
        <v>5490</v>
      </c>
      <c r="B886" s="2" t="s">
        <v>5491</v>
      </c>
      <c r="C886" s="2" t="s">
        <v>5492</v>
      </c>
      <c r="D886" s="2" t="s">
        <v>5493</v>
      </c>
      <c r="E886" s="2" t="s">
        <v>5494</v>
      </c>
      <c r="F886" s="2" t="s">
        <v>30</v>
      </c>
      <c r="G886" s="2" t="s">
        <v>19</v>
      </c>
      <c r="H886" s="2">
        <v>93704</v>
      </c>
      <c r="I886" s="3" t="s">
        <v>6190</v>
      </c>
    </row>
    <row r="887" spans="1:9" x14ac:dyDescent="0.3">
      <c r="A887" s="2" t="s">
        <v>5496</v>
      </c>
      <c r="B887" s="2" t="s">
        <v>5497</v>
      </c>
      <c r="C887" s="2" t="s">
        <v>5498</v>
      </c>
      <c r="D887" s="2" t="s">
        <v>5499</v>
      </c>
      <c r="E887" s="2" t="s">
        <v>5500</v>
      </c>
      <c r="F887" s="2" t="s">
        <v>464</v>
      </c>
      <c r="G887" s="2" t="s">
        <v>318</v>
      </c>
      <c r="H887" s="2" t="s">
        <v>321</v>
      </c>
      <c r="I887" s="3" t="s">
        <v>6191</v>
      </c>
    </row>
    <row r="888" spans="1:9" x14ac:dyDescent="0.3">
      <c r="A888" s="2" t="s">
        <v>5502</v>
      </c>
      <c r="B888" s="2" t="s">
        <v>5503</v>
      </c>
      <c r="C888" s="2" t="s">
        <v>5504</v>
      </c>
      <c r="D888" s="2" t="s">
        <v>5505</v>
      </c>
      <c r="E888" s="2" t="s">
        <v>5506</v>
      </c>
      <c r="F888" s="2" t="s">
        <v>150</v>
      </c>
      <c r="G888" s="2" t="s">
        <v>19</v>
      </c>
      <c r="H888" s="2">
        <v>94154</v>
      </c>
      <c r="I888" s="3" t="s">
        <v>6191</v>
      </c>
    </row>
    <row r="889" spans="1:9" x14ac:dyDescent="0.3">
      <c r="A889" s="2" t="s">
        <v>5508</v>
      </c>
      <c r="B889" s="2" t="s">
        <v>5509</v>
      </c>
      <c r="C889" s="2" t="s">
        <v>5510</v>
      </c>
      <c r="D889" s="2" t="s">
        <v>5511</v>
      </c>
      <c r="E889" s="2" t="s">
        <v>5512</v>
      </c>
      <c r="F889" s="2" t="s">
        <v>119</v>
      </c>
      <c r="G889" s="2" t="s">
        <v>19</v>
      </c>
      <c r="H889" s="2">
        <v>36689</v>
      </c>
      <c r="I889" s="3" t="s">
        <v>6191</v>
      </c>
    </row>
    <row r="890" spans="1:9" x14ac:dyDescent="0.3">
      <c r="A890" s="2" t="s">
        <v>5514</v>
      </c>
      <c r="B890" s="2" t="s">
        <v>5515</v>
      </c>
      <c r="C890" s="2" t="s">
        <v>5516</v>
      </c>
      <c r="D890" s="2" t="s">
        <v>5517</v>
      </c>
      <c r="E890" s="2" t="s">
        <v>5518</v>
      </c>
      <c r="F890" s="2" t="s">
        <v>150</v>
      </c>
      <c r="G890" s="2" t="s">
        <v>19</v>
      </c>
      <c r="H890" s="2">
        <v>94110</v>
      </c>
      <c r="I890" s="3" t="s">
        <v>6190</v>
      </c>
    </row>
    <row r="891" spans="1:9" x14ac:dyDescent="0.3">
      <c r="A891" s="2" t="s">
        <v>5520</v>
      </c>
      <c r="B891" s="2" t="s">
        <v>5521</v>
      </c>
      <c r="C891" s="2" t="s">
        <v>5522</v>
      </c>
      <c r="D891" s="2" t="s">
        <v>5523</v>
      </c>
      <c r="E891" s="2" t="s">
        <v>5524</v>
      </c>
      <c r="F891" s="2" t="s">
        <v>132</v>
      </c>
      <c r="G891" s="2" t="s">
        <v>19</v>
      </c>
      <c r="H891" s="2">
        <v>11470</v>
      </c>
      <c r="I891" s="3" t="s">
        <v>6190</v>
      </c>
    </row>
    <row r="892" spans="1:9" x14ac:dyDescent="0.3">
      <c r="A892" s="2" t="s">
        <v>5526</v>
      </c>
      <c r="B892" s="2" t="s">
        <v>5527</v>
      </c>
      <c r="C892" s="2" t="s">
        <v>5528</v>
      </c>
      <c r="D892" s="2" t="s">
        <v>5529</v>
      </c>
      <c r="E892" s="2" t="s">
        <v>5530</v>
      </c>
      <c r="F892" s="2" t="s">
        <v>42</v>
      </c>
      <c r="G892" s="2" t="s">
        <v>19</v>
      </c>
      <c r="H892" s="2">
        <v>80243</v>
      </c>
      <c r="I892" s="3" t="s">
        <v>6190</v>
      </c>
    </row>
    <row r="893" spans="1:9" x14ac:dyDescent="0.3">
      <c r="A893" s="2" t="s">
        <v>5532</v>
      </c>
      <c r="B893" s="2" t="s">
        <v>5533</v>
      </c>
      <c r="C893" s="2" t="s">
        <v>5534</v>
      </c>
      <c r="D893" s="2" t="s">
        <v>5535</v>
      </c>
      <c r="E893" s="2" t="s">
        <v>5536</v>
      </c>
      <c r="F893" s="2" t="s">
        <v>58</v>
      </c>
      <c r="G893" s="2" t="s">
        <v>19</v>
      </c>
      <c r="H893" s="2">
        <v>92165</v>
      </c>
      <c r="I893" s="3" t="s">
        <v>6190</v>
      </c>
    </row>
    <row r="894" spans="1:9" x14ac:dyDescent="0.3">
      <c r="A894" s="2" t="s">
        <v>5538</v>
      </c>
      <c r="B894" s="2" t="s">
        <v>5539</v>
      </c>
      <c r="C894" s="2" t="s">
        <v>5540</v>
      </c>
      <c r="D894" s="2" t="s">
        <v>5541</v>
      </c>
      <c r="E894" s="2" t="s">
        <v>5542</v>
      </c>
      <c r="F894" s="2" t="s">
        <v>305</v>
      </c>
      <c r="G894" s="2" t="s">
        <v>28</v>
      </c>
      <c r="H894" s="2" t="s">
        <v>306</v>
      </c>
      <c r="I894" s="3" t="s">
        <v>6191</v>
      </c>
    </row>
    <row r="895" spans="1:9" x14ac:dyDescent="0.3">
      <c r="A895" s="2" t="s">
        <v>5544</v>
      </c>
      <c r="B895" s="2" t="s">
        <v>5545</v>
      </c>
      <c r="C895" s="2" t="s">
        <v>5546</v>
      </c>
      <c r="D895" s="2"/>
      <c r="E895" s="2" t="s">
        <v>5547</v>
      </c>
      <c r="F895" s="2" t="s">
        <v>108</v>
      </c>
      <c r="G895" s="2" t="s">
        <v>19</v>
      </c>
      <c r="H895" s="2">
        <v>15250</v>
      </c>
      <c r="I895" s="3" t="s">
        <v>6190</v>
      </c>
    </row>
    <row r="896" spans="1:9" x14ac:dyDescent="0.3">
      <c r="A896" s="2" t="s">
        <v>5549</v>
      </c>
      <c r="B896" s="2" t="s">
        <v>5550</v>
      </c>
      <c r="C896" s="2"/>
      <c r="D896" s="2" t="s">
        <v>5551</v>
      </c>
      <c r="E896" s="2" t="s">
        <v>5552</v>
      </c>
      <c r="F896" s="2" t="s">
        <v>481</v>
      </c>
      <c r="G896" s="2" t="s">
        <v>318</v>
      </c>
      <c r="H896" s="2" t="s">
        <v>361</v>
      </c>
      <c r="I896" s="3" t="s">
        <v>6190</v>
      </c>
    </row>
    <row r="897" spans="1:9" x14ac:dyDescent="0.3">
      <c r="A897" s="2" t="s">
        <v>5554</v>
      </c>
      <c r="B897" s="2" t="s">
        <v>5555</v>
      </c>
      <c r="C897" s="2"/>
      <c r="D897" s="2" t="s">
        <v>5556</v>
      </c>
      <c r="E897" s="2" t="s">
        <v>5557</v>
      </c>
      <c r="F897" s="2" t="s">
        <v>57</v>
      </c>
      <c r="G897" s="2" t="s">
        <v>19</v>
      </c>
      <c r="H897" s="2">
        <v>10004</v>
      </c>
      <c r="I897" s="3" t="s">
        <v>6191</v>
      </c>
    </row>
    <row r="898" spans="1:9" x14ac:dyDescent="0.3">
      <c r="A898" s="2" t="s">
        <v>5559</v>
      </c>
      <c r="B898" s="2" t="s">
        <v>5560</v>
      </c>
      <c r="C898" s="2" t="s">
        <v>5561</v>
      </c>
      <c r="D898" s="2" t="s">
        <v>5562</v>
      </c>
      <c r="E898" s="2" t="s">
        <v>5563</v>
      </c>
      <c r="F898" s="2" t="s">
        <v>105</v>
      </c>
      <c r="G898" s="2" t="s">
        <v>19</v>
      </c>
      <c r="H898" s="2">
        <v>98148</v>
      </c>
      <c r="I898" s="3" t="s">
        <v>6190</v>
      </c>
    </row>
    <row r="899" spans="1:9" x14ac:dyDescent="0.3">
      <c r="A899" s="2" t="s">
        <v>5565</v>
      </c>
      <c r="B899" s="2" t="s">
        <v>5566</v>
      </c>
      <c r="C899" s="2" t="s">
        <v>5567</v>
      </c>
      <c r="D899" s="2" t="s">
        <v>5568</v>
      </c>
      <c r="E899" s="2" t="s">
        <v>5569</v>
      </c>
      <c r="F899" s="2" t="s">
        <v>144</v>
      </c>
      <c r="G899" s="2" t="s">
        <v>28</v>
      </c>
      <c r="H899" s="2" t="s">
        <v>145</v>
      </c>
      <c r="I899" s="3" t="s">
        <v>6191</v>
      </c>
    </row>
    <row r="900" spans="1:9" x14ac:dyDescent="0.3">
      <c r="A900" s="2" t="s">
        <v>5571</v>
      </c>
      <c r="B900" s="2" t="s">
        <v>5572</v>
      </c>
      <c r="C900" s="2"/>
      <c r="D900" s="2" t="s">
        <v>5573</v>
      </c>
      <c r="E900" s="2" t="s">
        <v>5574</v>
      </c>
      <c r="F900" s="2" t="s">
        <v>276</v>
      </c>
      <c r="G900" s="2" t="s">
        <v>19</v>
      </c>
      <c r="H900" s="2">
        <v>49018</v>
      </c>
      <c r="I900" s="3" t="s">
        <v>6191</v>
      </c>
    </row>
    <row r="901" spans="1:9" x14ac:dyDescent="0.3">
      <c r="A901" s="2" t="s">
        <v>5576</v>
      </c>
      <c r="B901" s="2" t="s">
        <v>5577</v>
      </c>
      <c r="C901" s="2" t="s">
        <v>5578</v>
      </c>
      <c r="D901" s="2"/>
      <c r="E901" s="2" t="s">
        <v>5579</v>
      </c>
      <c r="F901" s="2" t="s">
        <v>437</v>
      </c>
      <c r="G901" s="2" t="s">
        <v>318</v>
      </c>
      <c r="H901" s="2" t="s">
        <v>438</v>
      </c>
      <c r="I901" s="3" t="s">
        <v>6190</v>
      </c>
    </row>
    <row r="902" spans="1:9" x14ac:dyDescent="0.3">
      <c r="A902" s="2" t="s">
        <v>5581</v>
      </c>
      <c r="B902" s="2" t="s">
        <v>5582</v>
      </c>
      <c r="C902" s="2"/>
      <c r="D902" s="2" t="s">
        <v>5583</v>
      </c>
      <c r="E902" s="2" t="s">
        <v>5584</v>
      </c>
      <c r="F902" s="2" t="s">
        <v>409</v>
      </c>
      <c r="G902" s="2" t="s">
        <v>318</v>
      </c>
      <c r="H902" s="2" t="s">
        <v>410</v>
      </c>
      <c r="I902" s="3" t="s">
        <v>6191</v>
      </c>
    </row>
    <row r="903" spans="1:9" x14ac:dyDescent="0.3">
      <c r="A903" s="2" t="s">
        <v>5586</v>
      </c>
      <c r="B903" s="2" t="s">
        <v>5587</v>
      </c>
      <c r="C903" s="2" t="s">
        <v>5588</v>
      </c>
      <c r="D903" s="2" t="s">
        <v>5589</v>
      </c>
      <c r="E903" s="2" t="s">
        <v>5590</v>
      </c>
      <c r="F903" s="2" t="s">
        <v>63</v>
      </c>
      <c r="G903" s="2" t="s">
        <v>19</v>
      </c>
      <c r="H903" s="2">
        <v>77070</v>
      </c>
      <c r="I903" s="3" t="s">
        <v>6190</v>
      </c>
    </row>
    <row r="904" spans="1:9" x14ac:dyDescent="0.3">
      <c r="A904" s="2" t="s">
        <v>5592</v>
      </c>
      <c r="B904" s="2" t="s">
        <v>5593</v>
      </c>
      <c r="C904" s="2" t="s">
        <v>5594</v>
      </c>
      <c r="D904" s="2" t="s">
        <v>5595</v>
      </c>
      <c r="E904" s="2" t="s">
        <v>5596</v>
      </c>
      <c r="F904" s="2" t="s">
        <v>51</v>
      </c>
      <c r="G904" s="2" t="s">
        <v>19</v>
      </c>
      <c r="H904" s="2">
        <v>45249</v>
      </c>
      <c r="I904" s="3" t="s">
        <v>6191</v>
      </c>
    </row>
    <row r="905" spans="1:9" x14ac:dyDescent="0.3">
      <c r="A905" s="2" t="s">
        <v>5598</v>
      </c>
      <c r="B905" s="2" t="s">
        <v>5599</v>
      </c>
      <c r="C905" s="2" t="s">
        <v>5600</v>
      </c>
      <c r="D905" s="2" t="s">
        <v>5601</v>
      </c>
      <c r="E905" s="2" t="s">
        <v>5602</v>
      </c>
      <c r="F905" s="2" t="s">
        <v>30</v>
      </c>
      <c r="G905" s="2" t="s">
        <v>19</v>
      </c>
      <c r="H905" s="2">
        <v>93704</v>
      </c>
      <c r="I905" s="3" t="s">
        <v>6191</v>
      </c>
    </row>
    <row r="906" spans="1:9" x14ac:dyDescent="0.3">
      <c r="A906" s="2" t="s">
        <v>5604</v>
      </c>
      <c r="B906" s="2" t="s">
        <v>5605</v>
      </c>
      <c r="C906" s="2" t="s">
        <v>5606</v>
      </c>
      <c r="D906" s="2" t="s">
        <v>5607</v>
      </c>
      <c r="E906" s="2" t="s">
        <v>5608</v>
      </c>
      <c r="F906" s="2" t="s">
        <v>173</v>
      </c>
      <c r="G906" s="2" t="s">
        <v>19</v>
      </c>
      <c r="H906" s="2">
        <v>55123</v>
      </c>
      <c r="I906" s="3" t="s">
        <v>6191</v>
      </c>
    </row>
    <row r="907" spans="1:9" x14ac:dyDescent="0.3">
      <c r="A907" s="2" t="s">
        <v>5610</v>
      </c>
      <c r="B907" s="2" t="s">
        <v>5611</v>
      </c>
      <c r="C907" s="2"/>
      <c r="D907" s="2" t="s">
        <v>5612</v>
      </c>
      <c r="E907" s="2" t="s">
        <v>5613</v>
      </c>
      <c r="F907" s="2" t="s">
        <v>50</v>
      </c>
      <c r="G907" s="2" t="s">
        <v>19</v>
      </c>
      <c r="H907" s="2">
        <v>88519</v>
      </c>
      <c r="I907" s="3" t="s">
        <v>6190</v>
      </c>
    </row>
    <row r="908" spans="1:9" x14ac:dyDescent="0.3">
      <c r="A908" s="2" t="s">
        <v>5615</v>
      </c>
      <c r="B908" s="2" t="s">
        <v>5616</v>
      </c>
      <c r="C908" s="2" t="s">
        <v>5617</v>
      </c>
      <c r="D908" s="2" t="s">
        <v>5618</v>
      </c>
      <c r="E908" s="2" t="s">
        <v>5619</v>
      </c>
      <c r="F908" s="2" t="s">
        <v>169</v>
      </c>
      <c r="G908" s="2" t="s">
        <v>19</v>
      </c>
      <c r="H908" s="2">
        <v>50981</v>
      </c>
      <c r="I908" s="3" t="s">
        <v>6190</v>
      </c>
    </row>
    <row r="909" spans="1:9" x14ac:dyDescent="0.3">
      <c r="A909" s="2" t="s">
        <v>5621</v>
      </c>
      <c r="B909" s="2" t="s">
        <v>5622</v>
      </c>
      <c r="C909" s="2" t="s">
        <v>5623</v>
      </c>
      <c r="D909" s="2" t="s">
        <v>5624</v>
      </c>
      <c r="E909" s="2" t="s">
        <v>5625</v>
      </c>
      <c r="F909" s="2" t="s">
        <v>189</v>
      </c>
      <c r="G909" s="2" t="s">
        <v>19</v>
      </c>
      <c r="H909" s="2">
        <v>97240</v>
      </c>
      <c r="I909" s="3" t="s">
        <v>6191</v>
      </c>
    </row>
    <row r="910" spans="1:9" x14ac:dyDescent="0.3">
      <c r="A910" s="2" t="s">
        <v>5627</v>
      </c>
      <c r="B910" s="2" t="s">
        <v>5628</v>
      </c>
      <c r="C910" s="2" t="s">
        <v>5629</v>
      </c>
      <c r="D910" s="2" t="s">
        <v>5630</v>
      </c>
      <c r="E910" s="2" t="s">
        <v>5631</v>
      </c>
      <c r="F910" s="2" t="s">
        <v>63</v>
      </c>
      <c r="G910" s="2" t="s">
        <v>19</v>
      </c>
      <c r="H910" s="2">
        <v>77070</v>
      </c>
      <c r="I910" s="3" t="s">
        <v>6191</v>
      </c>
    </row>
    <row r="911" spans="1:9" x14ac:dyDescent="0.3">
      <c r="A911" s="2" t="s">
        <v>5633</v>
      </c>
      <c r="B911" s="2" t="s">
        <v>5634</v>
      </c>
      <c r="C911" s="2"/>
      <c r="D911" s="2" t="s">
        <v>5635</v>
      </c>
      <c r="E911" s="2" t="s">
        <v>5636</v>
      </c>
      <c r="F911" s="2" t="s">
        <v>31</v>
      </c>
      <c r="G911" s="2" t="s">
        <v>19</v>
      </c>
      <c r="H911" s="2">
        <v>27705</v>
      </c>
      <c r="I911" s="3" t="s">
        <v>6191</v>
      </c>
    </row>
    <row r="912" spans="1:9" x14ac:dyDescent="0.3">
      <c r="A912" s="2" t="s">
        <v>5638</v>
      </c>
      <c r="B912" s="2" t="s">
        <v>5639</v>
      </c>
      <c r="C912" s="2" t="s">
        <v>5640</v>
      </c>
      <c r="D912" s="2" t="s">
        <v>5641</v>
      </c>
      <c r="E912" s="2" t="s">
        <v>5642</v>
      </c>
      <c r="F912" s="2" t="s">
        <v>241</v>
      </c>
      <c r="G912" s="2" t="s">
        <v>19</v>
      </c>
      <c r="H912" s="2">
        <v>2298</v>
      </c>
      <c r="I912" s="3" t="s">
        <v>6191</v>
      </c>
    </row>
    <row r="913" spans="1:9" x14ac:dyDescent="0.3">
      <c r="A913" s="2" t="s">
        <v>5644</v>
      </c>
      <c r="B913" s="2" t="s">
        <v>5645</v>
      </c>
      <c r="C913" s="2" t="s">
        <v>5646</v>
      </c>
      <c r="D913" s="2" t="s">
        <v>5647</v>
      </c>
      <c r="E913" s="2" t="s">
        <v>5648</v>
      </c>
      <c r="F913" s="2" t="s">
        <v>47</v>
      </c>
      <c r="G913" s="2" t="s">
        <v>19</v>
      </c>
      <c r="H913" s="2">
        <v>20226</v>
      </c>
      <c r="I913" s="3" t="s">
        <v>6190</v>
      </c>
    </row>
    <row r="914" spans="1:9" x14ac:dyDescent="0.3">
      <c r="A914" s="2" t="s">
        <v>5650</v>
      </c>
      <c r="B914" s="2" t="s">
        <v>5651</v>
      </c>
      <c r="C914" s="2"/>
      <c r="D914" s="2" t="s">
        <v>5652</v>
      </c>
      <c r="E914" s="2" t="s">
        <v>5653</v>
      </c>
      <c r="F914" s="2" t="s">
        <v>198</v>
      </c>
      <c r="G914" s="2" t="s">
        <v>19</v>
      </c>
      <c r="H914" s="2">
        <v>12205</v>
      </c>
      <c r="I914" s="3" t="s">
        <v>6190</v>
      </c>
    </row>
    <row r="915" spans="1:9" x14ac:dyDescent="0.3">
      <c r="A915" s="2" t="s">
        <v>5655</v>
      </c>
      <c r="B915" s="2" t="s">
        <v>5656</v>
      </c>
      <c r="C915" s="2" t="s">
        <v>5657</v>
      </c>
      <c r="D915" s="2" t="s">
        <v>5658</v>
      </c>
      <c r="E915" s="2" t="s">
        <v>5659</v>
      </c>
      <c r="F915" s="2" t="s">
        <v>126</v>
      </c>
      <c r="G915" s="2" t="s">
        <v>19</v>
      </c>
      <c r="H915" s="2">
        <v>85732</v>
      </c>
      <c r="I915" s="3" t="s">
        <v>6191</v>
      </c>
    </row>
    <row r="916" spans="1:9" x14ac:dyDescent="0.3">
      <c r="A916" s="2" t="s">
        <v>5661</v>
      </c>
      <c r="B916" s="2" t="s">
        <v>5662</v>
      </c>
      <c r="C916" s="2" t="s">
        <v>5663</v>
      </c>
      <c r="D916" s="2" t="s">
        <v>5664</v>
      </c>
      <c r="E916" s="2" t="s">
        <v>5665</v>
      </c>
      <c r="F916" s="2" t="s">
        <v>187</v>
      </c>
      <c r="G916" s="2" t="s">
        <v>19</v>
      </c>
      <c r="H916" s="2">
        <v>36195</v>
      </c>
      <c r="I916" s="3" t="s">
        <v>6191</v>
      </c>
    </row>
    <row r="917" spans="1:9" x14ac:dyDescent="0.3">
      <c r="A917" s="2" t="s">
        <v>5667</v>
      </c>
      <c r="B917" s="2" t="s">
        <v>5668</v>
      </c>
      <c r="C917" s="2" t="s">
        <v>5669</v>
      </c>
      <c r="D917" s="2" t="s">
        <v>5670</v>
      </c>
      <c r="E917" s="2" t="s">
        <v>5671</v>
      </c>
      <c r="F917" s="2" t="s">
        <v>205</v>
      </c>
      <c r="G917" s="2" t="s">
        <v>19</v>
      </c>
      <c r="H917" s="2">
        <v>99709</v>
      </c>
      <c r="I917" s="3" t="s">
        <v>6190</v>
      </c>
    </row>
    <row r="918" spans="1:9" x14ac:dyDescent="0.3">
      <c r="A918" s="2" t="s">
        <v>5673</v>
      </c>
      <c r="B918" s="2" t="s">
        <v>5674</v>
      </c>
      <c r="C918" s="2"/>
      <c r="D918" s="2"/>
      <c r="E918" s="2" t="s">
        <v>5675</v>
      </c>
      <c r="F918" s="2" t="s">
        <v>2998</v>
      </c>
      <c r="G918" s="2" t="s">
        <v>318</v>
      </c>
      <c r="H918" s="2" t="s">
        <v>395</v>
      </c>
      <c r="I918" s="3" t="s">
        <v>6190</v>
      </c>
    </row>
    <row r="919" spans="1:9" x14ac:dyDescent="0.3">
      <c r="A919" s="2" t="s">
        <v>5677</v>
      </c>
      <c r="B919" s="2" t="s">
        <v>5678</v>
      </c>
      <c r="C919" s="2" t="s">
        <v>5679</v>
      </c>
      <c r="D919" s="2" t="s">
        <v>5680</v>
      </c>
      <c r="E919" s="2" t="s">
        <v>5681</v>
      </c>
      <c r="F919" s="2" t="s">
        <v>220</v>
      </c>
      <c r="G919" s="2" t="s">
        <v>28</v>
      </c>
      <c r="H919" s="2" t="s">
        <v>221</v>
      </c>
      <c r="I919" s="3" t="s">
        <v>6191</v>
      </c>
    </row>
    <row r="920" spans="1:9" x14ac:dyDescent="0.3">
      <c r="A920" s="2" t="s">
        <v>5682</v>
      </c>
      <c r="B920" s="2" t="s">
        <v>5683</v>
      </c>
      <c r="C920" s="2" t="s">
        <v>5684</v>
      </c>
      <c r="D920" s="2" t="s">
        <v>5685</v>
      </c>
      <c r="E920" s="2" t="s">
        <v>5686</v>
      </c>
      <c r="F920" s="2" t="s">
        <v>209</v>
      </c>
      <c r="G920" s="2" t="s">
        <v>19</v>
      </c>
      <c r="H920" s="2">
        <v>34615</v>
      </c>
      <c r="I920" s="3" t="s">
        <v>6191</v>
      </c>
    </row>
    <row r="921" spans="1:9" x14ac:dyDescent="0.3">
      <c r="A921" s="2" t="s">
        <v>5688</v>
      </c>
      <c r="B921" s="2" t="s">
        <v>5689</v>
      </c>
      <c r="C921" s="2" t="s">
        <v>5690</v>
      </c>
      <c r="D921" s="2" t="s">
        <v>5691</v>
      </c>
      <c r="E921" s="2" t="s">
        <v>5692</v>
      </c>
      <c r="F921" s="2" t="s">
        <v>43</v>
      </c>
      <c r="G921" s="2" t="s">
        <v>19</v>
      </c>
      <c r="H921" s="2">
        <v>40515</v>
      </c>
      <c r="I921" s="3" t="s">
        <v>6190</v>
      </c>
    </row>
    <row r="922" spans="1:9" x14ac:dyDescent="0.3">
      <c r="A922" s="2" t="s">
        <v>5694</v>
      </c>
      <c r="B922" s="2" t="s">
        <v>5695</v>
      </c>
      <c r="C922" s="2" t="s">
        <v>5696</v>
      </c>
      <c r="D922" s="2" t="s">
        <v>5697</v>
      </c>
      <c r="E922" s="2" t="s">
        <v>5698</v>
      </c>
      <c r="F922" s="2" t="s">
        <v>183</v>
      </c>
      <c r="G922" s="2" t="s">
        <v>19</v>
      </c>
      <c r="H922" s="2">
        <v>49560</v>
      </c>
      <c r="I922" s="3" t="s">
        <v>6191</v>
      </c>
    </row>
    <row r="923" spans="1:9" x14ac:dyDescent="0.3">
      <c r="A923" s="2" t="s">
        <v>5700</v>
      </c>
      <c r="B923" s="2" t="s">
        <v>5701</v>
      </c>
      <c r="C923" s="2" t="s">
        <v>5702</v>
      </c>
      <c r="D923" s="2" t="s">
        <v>5703</v>
      </c>
      <c r="E923" s="2" t="s">
        <v>5704</v>
      </c>
      <c r="F923" s="2" t="s">
        <v>169</v>
      </c>
      <c r="G923" s="2" t="s">
        <v>19</v>
      </c>
      <c r="H923" s="2">
        <v>50369</v>
      </c>
      <c r="I923" s="3" t="s">
        <v>6191</v>
      </c>
    </row>
    <row r="924" spans="1:9" x14ac:dyDescent="0.3">
      <c r="A924" s="2" t="s">
        <v>5706</v>
      </c>
      <c r="B924" s="2" t="s">
        <v>5707</v>
      </c>
      <c r="C924" s="2"/>
      <c r="D924" s="2"/>
      <c r="E924" s="2" t="s">
        <v>5708</v>
      </c>
      <c r="F924" s="2" t="s">
        <v>168</v>
      </c>
      <c r="G924" s="2" t="s">
        <v>19</v>
      </c>
      <c r="H924" s="2">
        <v>19810</v>
      </c>
      <c r="I924" s="3" t="s">
        <v>6190</v>
      </c>
    </row>
    <row r="925" spans="1:9" x14ac:dyDescent="0.3">
      <c r="A925" s="2" t="s">
        <v>5710</v>
      </c>
      <c r="B925" s="2" t="s">
        <v>5711</v>
      </c>
      <c r="C925" s="2" t="s">
        <v>5712</v>
      </c>
      <c r="D925" s="2" t="s">
        <v>5713</v>
      </c>
      <c r="E925" s="2" t="s">
        <v>5714</v>
      </c>
      <c r="F925" s="2" t="s">
        <v>123</v>
      </c>
      <c r="G925" s="2" t="s">
        <v>19</v>
      </c>
      <c r="H925" s="2">
        <v>78726</v>
      </c>
      <c r="I925" s="3" t="s">
        <v>6191</v>
      </c>
    </row>
    <row r="926" spans="1:9" x14ac:dyDescent="0.3">
      <c r="A926" s="2" t="s">
        <v>5716</v>
      </c>
      <c r="B926" s="2" t="s">
        <v>5717</v>
      </c>
      <c r="C926" s="2" t="s">
        <v>5718</v>
      </c>
      <c r="D926" s="2"/>
      <c r="E926" s="2" t="s">
        <v>5719</v>
      </c>
      <c r="F926" s="2" t="s">
        <v>80</v>
      </c>
      <c r="G926" s="2" t="s">
        <v>19</v>
      </c>
      <c r="H926" s="2">
        <v>32835</v>
      </c>
      <c r="I926" s="3" t="s">
        <v>6191</v>
      </c>
    </row>
    <row r="927" spans="1:9" x14ac:dyDescent="0.3">
      <c r="A927" s="2" t="s">
        <v>5721</v>
      </c>
      <c r="B927" s="2" t="s">
        <v>5722</v>
      </c>
      <c r="C927" s="2"/>
      <c r="D927" s="2" t="s">
        <v>5723</v>
      </c>
      <c r="E927" s="2" t="s">
        <v>5724</v>
      </c>
      <c r="F927" s="2" t="s">
        <v>87</v>
      </c>
      <c r="G927" s="2" t="s">
        <v>19</v>
      </c>
      <c r="H927" s="2">
        <v>91199</v>
      </c>
      <c r="I927" s="3" t="s">
        <v>6190</v>
      </c>
    </row>
    <row r="928" spans="1:9" x14ac:dyDescent="0.3">
      <c r="A928" s="2" t="s">
        <v>5726</v>
      </c>
      <c r="B928" s="2" t="s">
        <v>5727</v>
      </c>
      <c r="C928" s="2" t="s">
        <v>5728</v>
      </c>
      <c r="D928" s="2" t="s">
        <v>5729</v>
      </c>
      <c r="E928" s="2" t="s">
        <v>5730</v>
      </c>
      <c r="F928" s="2" t="s">
        <v>47</v>
      </c>
      <c r="G928" s="2" t="s">
        <v>19</v>
      </c>
      <c r="H928" s="2">
        <v>20238</v>
      </c>
      <c r="I928" s="3" t="s">
        <v>6190</v>
      </c>
    </row>
    <row r="929" spans="1:9" x14ac:dyDescent="0.3">
      <c r="A929" s="2" t="s">
        <v>5732</v>
      </c>
      <c r="B929" s="2" t="s">
        <v>5733</v>
      </c>
      <c r="C929" s="2" t="s">
        <v>5734</v>
      </c>
      <c r="D929" s="2" t="s">
        <v>5735</v>
      </c>
      <c r="E929" s="2" t="s">
        <v>5736</v>
      </c>
      <c r="F929" s="2" t="s">
        <v>189</v>
      </c>
      <c r="G929" s="2" t="s">
        <v>19</v>
      </c>
      <c r="H929" s="2">
        <v>97271</v>
      </c>
      <c r="I929" s="3" t="s">
        <v>6191</v>
      </c>
    </row>
    <row r="930" spans="1:9" x14ac:dyDescent="0.3">
      <c r="A930" s="2" t="s">
        <v>5738</v>
      </c>
      <c r="B930" s="2" t="s">
        <v>5739</v>
      </c>
      <c r="C930" s="2" t="s">
        <v>5740</v>
      </c>
      <c r="D930" s="2"/>
      <c r="E930" s="2" t="s">
        <v>5741</v>
      </c>
      <c r="F930" s="2" t="s">
        <v>57</v>
      </c>
      <c r="G930" s="2" t="s">
        <v>19</v>
      </c>
      <c r="H930" s="2">
        <v>10004</v>
      </c>
      <c r="I930" s="3" t="s">
        <v>6190</v>
      </c>
    </row>
    <row r="931" spans="1:9" x14ac:dyDescent="0.3">
      <c r="A931" s="2" t="s">
        <v>5743</v>
      </c>
      <c r="B931" s="2" t="s">
        <v>5744</v>
      </c>
      <c r="C931" s="2" t="s">
        <v>5745</v>
      </c>
      <c r="D931" s="2" t="s">
        <v>5746</v>
      </c>
      <c r="E931" s="2" t="s">
        <v>5747</v>
      </c>
      <c r="F931" s="2" t="s">
        <v>47</v>
      </c>
      <c r="G931" s="2" t="s">
        <v>19</v>
      </c>
      <c r="H931" s="2">
        <v>20404</v>
      </c>
      <c r="I931" s="3" t="s">
        <v>6190</v>
      </c>
    </row>
    <row r="932" spans="1:9" x14ac:dyDescent="0.3">
      <c r="A932" s="2" t="s">
        <v>5749</v>
      </c>
      <c r="B932" s="2" t="s">
        <v>5750</v>
      </c>
      <c r="C932" s="2" t="s">
        <v>5751</v>
      </c>
      <c r="D932" s="2"/>
      <c r="E932" s="2" t="s">
        <v>5752</v>
      </c>
      <c r="F932" s="2" t="s">
        <v>47</v>
      </c>
      <c r="G932" s="2" t="s">
        <v>19</v>
      </c>
      <c r="H932" s="2">
        <v>20067</v>
      </c>
      <c r="I932" s="3" t="s">
        <v>6190</v>
      </c>
    </row>
    <row r="933" spans="1:9" x14ac:dyDescent="0.3">
      <c r="A933" s="2" t="s">
        <v>5754</v>
      </c>
      <c r="B933" s="2" t="s">
        <v>5755</v>
      </c>
      <c r="C933" s="2"/>
      <c r="D933" s="2"/>
      <c r="E933" s="2" t="s">
        <v>5756</v>
      </c>
      <c r="F933" s="2" t="s">
        <v>313</v>
      </c>
      <c r="G933" s="2" t="s">
        <v>19</v>
      </c>
      <c r="H933" s="2">
        <v>18105</v>
      </c>
      <c r="I933" s="3" t="s">
        <v>6190</v>
      </c>
    </row>
    <row r="934" spans="1:9" x14ac:dyDescent="0.3">
      <c r="A934" s="2" t="s">
        <v>5758</v>
      </c>
      <c r="B934" s="2" t="s">
        <v>5759</v>
      </c>
      <c r="C934" s="2" t="s">
        <v>5760</v>
      </c>
      <c r="D934" s="2" t="s">
        <v>5761</v>
      </c>
      <c r="E934" s="2" t="s">
        <v>5762</v>
      </c>
      <c r="F934" s="2" t="s">
        <v>92</v>
      </c>
      <c r="G934" s="2" t="s">
        <v>19</v>
      </c>
      <c r="H934" s="2">
        <v>33169</v>
      </c>
      <c r="I934" s="3" t="s">
        <v>6191</v>
      </c>
    </row>
    <row r="935" spans="1:9" x14ac:dyDescent="0.3">
      <c r="A935" s="2" t="s">
        <v>5764</v>
      </c>
      <c r="B935" s="2" t="s">
        <v>5765</v>
      </c>
      <c r="C935" s="2"/>
      <c r="D935" s="2" t="s">
        <v>5766</v>
      </c>
      <c r="E935" s="2" t="s">
        <v>5767</v>
      </c>
      <c r="F935" s="2" t="s">
        <v>77</v>
      </c>
      <c r="G935" s="2" t="s">
        <v>19</v>
      </c>
      <c r="H935" s="2">
        <v>73129</v>
      </c>
      <c r="I935" s="3" t="s">
        <v>6190</v>
      </c>
    </row>
    <row r="936" spans="1:9" x14ac:dyDescent="0.3">
      <c r="A936" s="2" t="s">
        <v>5769</v>
      </c>
      <c r="B936" s="2" t="s">
        <v>5770</v>
      </c>
      <c r="C936" s="2" t="s">
        <v>5771</v>
      </c>
      <c r="D936" s="2" t="s">
        <v>5772</v>
      </c>
      <c r="E936" s="2" t="s">
        <v>5773</v>
      </c>
      <c r="F936" s="2" t="s">
        <v>156</v>
      </c>
      <c r="G936" s="2" t="s">
        <v>19</v>
      </c>
      <c r="H936" s="2">
        <v>61105</v>
      </c>
      <c r="I936" s="3" t="s">
        <v>6191</v>
      </c>
    </row>
    <row r="937" spans="1:9" x14ac:dyDescent="0.3">
      <c r="A937" s="2" t="s">
        <v>5775</v>
      </c>
      <c r="B937" s="2" t="s">
        <v>5776</v>
      </c>
      <c r="C937" s="2" t="s">
        <v>5777</v>
      </c>
      <c r="D937" s="2" t="s">
        <v>5778</v>
      </c>
      <c r="E937" s="2" t="s">
        <v>5779</v>
      </c>
      <c r="F937" s="2" t="s">
        <v>187</v>
      </c>
      <c r="G937" s="2" t="s">
        <v>19</v>
      </c>
      <c r="H937" s="2">
        <v>36177</v>
      </c>
      <c r="I937" s="3" t="s">
        <v>6190</v>
      </c>
    </row>
    <row r="938" spans="1:9" x14ac:dyDescent="0.3">
      <c r="A938" s="2" t="s">
        <v>5781</v>
      </c>
      <c r="B938" s="2" t="s">
        <v>5782</v>
      </c>
      <c r="C938" s="2" t="s">
        <v>5783</v>
      </c>
      <c r="D938" s="2" t="s">
        <v>5784</v>
      </c>
      <c r="E938" s="2" t="s">
        <v>5785</v>
      </c>
      <c r="F938" s="2" t="s">
        <v>87</v>
      </c>
      <c r="G938" s="2" t="s">
        <v>19</v>
      </c>
      <c r="H938" s="2">
        <v>91117</v>
      </c>
      <c r="I938" s="3" t="s">
        <v>6190</v>
      </c>
    </row>
    <row r="939" spans="1:9" x14ac:dyDescent="0.3">
      <c r="A939" s="2" t="s">
        <v>5786</v>
      </c>
      <c r="B939" s="2" t="s">
        <v>5787</v>
      </c>
      <c r="C939" s="2" t="s">
        <v>5788</v>
      </c>
      <c r="D939" s="2" t="s">
        <v>5789</v>
      </c>
      <c r="E939" s="2" t="s">
        <v>5790</v>
      </c>
      <c r="F939" s="2" t="s">
        <v>56</v>
      </c>
      <c r="G939" s="2" t="s">
        <v>19</v>
      </c>
      <c r="H939" s="2">
        <v>60624</v>
      </c>
      <c r="I939" s="3" t="s">
        <v>6191</v>
      </c>
    </row>
    <row r="940" spans="1:9" x14ac:dyDescent="0.3">
      <c r="A940" s="2" t="s">
        <v>5792</v>
      </c>
      <c r="B940" s="2" t="s">
        <v>5793</v>
      </c>
      <c r="C940" s="2" t="s">
        <v>5794</v>
      </c>
      <c r="D940" s="2" t="s">
        <v>5795</v>
      </c>
      <c r="E940" s="2" t="s">
        <v>5796</v>
      </c>
      <c r="F940" s="2" t="s">
        <v>63</v>
      </c>
      <c r="G940" s="2" t="s">
        <v>19</v>
      </c>
      <c r="H940" s="2">
        <v>77293</v>
      </c>
      <c r="I940" s="3" t="s">
        <v>6190</v>
      </c>
    </row>
    <row r="941" spans="1:9" x14ac:dyDescent="0.3">
      <c r="A941" s="2" t="s">
        <v>5798</v>
      </c>
      <c r="B941" s="2" t="s">
        <v>5799</v>
      </c>
      <c r="C941" s="2" t="s">
        <v>5800</v>
      </c>
      <c r="D941" s="2" t="s">
        <v>5801</v>
      </c>
      <c r="E941" s="2" t="s">
        <v>5802</v>
      </c>
      <c r="F941" s="2" t="s">
        <v>227</v>
      </c>
      <c r="G941" s="2" t="s">
        <v>19</v>
      </c>
      <c r="H941" s="2">
        <v>49444</v>
      </c>
      <c r="I941" s="3" t="s">
        <v>6191</v>
      </c>
    </row>
    <row r="942" spans="1:9" x14ac:dyDescent="0.3">
      <c r="A942" s="2" t="s">
        <v>5804</v>
      </c>
      <c r="B942" s="2" t="s">
        <v>5805</v>
      </c>
      <c r="C942" s="2" t="s">
        <v>5806</v>
      </c>
      <c r="D942" s="2" t="s">
        <v>5807</v>
      </c>
      <c r="E942" s="2" t="s">
        <v>5808</v>
      </c>
      <c r="F942" s="2" t="s">
        <v>47</v>
      </c>
      <c r="G942" s="2" t="s">
        <v>19</v>
      </c>
      <c r="H942" s="2">
        <v>20380</v>
      </c>
      <c r="I942" s="3" t="s">
        <v>6190</v>
      </c>
    </row>
    <row r="943" spans="1:9" x14ac:dyDescent="0.3">
      <c r="A943" s="2" t="s">
        <v>5810</v>
      </c>
      <c r="B943" s="2" t="s">
        <v>5811</v>
      </c>
      <c r="C943" s="2" t="s">
        <v>5812</v>
      </c>
      <c r="D943" s="2" t="s">
        <v>5813</v>
      </c>
      <c r="E943" s="2" t="s">
        <v>5814</v>
      </c>
      <c r="F943" s="2" t="s">
        <v>5815</v>
      </c>
      <c r="G943" s="2" t="s">
        <v>318</v>
      </c>
      <c r="H943" s="2" t="s">
        <v>462</v>
      </c>
      <c r="I943" s="3" t="s">
        <v>6190</v>
      </c>
    </row>
    <row r="944" spans="1:9" x14ac:dyDescent="0.3">
      <c r="A944" s="2" t="s">
        <v>5817</v>
      </c>
      <c r="B944" s="2" t="s">
        <v>5818</v>
      </c>
      <c r="C944" s="2" t="s">
        <v>5819</v>
      </c>
      <c r="D944" s="2" t="s">
        <v>5820</v>
      </c>
      <c r="E944" s="2" t="s">
        <v>5821</v>
      </c>
      <c r="F944" s="2" t="s">
        <v>167</v>
      </c>
      <c r="G944" s="2" t="s">
        <v>19</v>
      </c>
      <c r="H944" s="2">
        <v>31205</v>
      </c>
      <c r="I944" s="3" t="s">
        <v>6191</v>
      </c>
    </row>
    <row r="945" spans="1:9" x14ac:dyDescent="0.3">
      <c r="A945" s="2" t="s">
        <v>5823</v>
      </c>
      <c r="B945" s="2" t="s">
        <v>5824</v>
      </c>
      <c r="C945" s="2" t="s">
        <v>5825</v>
      </c>
      <c r="D945" s="2" t="s">
        <v>5826</v>
      </c>
      <c r="E945" s="2" t="s">
        <v>5827</v>
      </c>
      <c r="F945" s="2" t="s">
        <v>175</v>
      </c>
      <c r="G945" s="2" t="s">
        <v>19</v>
      </c>
      <c r="H945" s="2">
        <v>71105</v>
      </c>
      <c r="I945" s="3" t="s">
        <v>6191</v>
      </c>
    </row>
    <row r="946" spans="1:9" x14ac:dyDescent="0.3">
      <c r="A946" s="2" t="s">
        <v>5829</v>
      </c>
      <c r="B946" s="2" t="s">
        <v>5830</v>
      </c>
      <c r="C946" s="2" t="s">
        <v>5831</v>
      </c>
      <c r="D946" s="2" t="s">
        <v>5832</v>
      </c>
      <c r="E946" s="2" t="s">
        <v>5833</v>
      </c>
      <c r="F946" s="2" t="s">
        <v>134</v>
      </c>
      <c r="G946" s="2" t="s">
        <v>19</v>
      </c>
      <c r="H946" s="2">
        <v>98405</v>
      </c>
      <c r="I946" s="3" t="s">
        <v>6191</v>
      </c>
    </row>
    <row r="947" spans="1:9" x14ac:dyDescent="0.3">
      <c r="A947" s="2" t="s">
        <v>5835</v>
      </c>
      <c r="B947" s="2" t="s">
        <v>5836</v>
      </c>
      <c r="C947" s="2"/>
      <c r="D947" s="2" t="s">
        <v>5837</v>
      </c>
      <c r="E947" s="2" t="s">
        <v>5838</v>
      </c>
      <c r="F947" s="2" t="s">
        <v>50</v>
      </c>
      <c r="G947" s="2" t="s">
        <v>19</v>
      </c>
      <c r="H947" s="2">
        <v>79934</v>
      </c>
      <c r="I947" s="3" t="s">
        <v>6191</v>
      </c>
    </row>
    <row r="948" spans="1:9" x14ac:dyDescent="0.3">
      <c r="A948" s="2" t="s">
        <v>5840</v>
      </c>
      <c r="B948" s="2" t="s">
        <v>5841</v>
      </c>
      <c r="C948" s="2"/>
      <c r="D948" s="2" t="s">
        <v>5842</v>
      </c>
      <c r="E948" s="2" t="s">
        <v>5843</v>
      </c>
      <c r="F948" s="2" t="s">
        <v>144</v>
      </c>
      <c r="G948" s="2" t="s">
        <v>19</v>
      </c>
      <c r="H948" s="2">
        <v>35263</v>
      </c>
      <c r="I948" s="3" t="s">
        <v>6191</v>
      </c>
    </row>
    <row r="949" spans="1:9" x14ac:dyDescent="0.3">
      <c r="A949" s="2" t="s">
        <v>5845</v>
      </c>
      <c r="B949" s="2" t="s">
        <v>5846</v>
      </c>
      <c r="C949" s="2" t="s">
        <v>5847</v>
      </c>
      <c r="D949" s="2"/>
      <c r="E949" s="2" t="s">
        <v>5848</v>
      </c>
      <c r="F949" s="2" t="s">
        <v>320</v>
      </c>
      <c r="G949" s="2" t="s">
        <v>318</v>
      </c>
      <c r="H949" s="2" t="s">
        <v>321</v>
      </c>
      <c r="I949" s="3" t="s">
        <v>6191</v>
      </c>
    </row>
    <row r="950" spans="1:9" x14ac:dyDescent="0.3">
      <c r="A950" s="2" t="s">
        <v>5850</v>
      </c>
      <c r="B950" s="2" t="s">
        <v>5851</v>
      </c>
      <c r="C950" s="2" t="s">
        <v>5852</v>
      </c>
      <c r="D950" s="2" t="s">
        <v>5853</v>
      </c>
      <c r="E950" s="2" t="s">
        <v>5854</v>
      </c>
      <c r="F950" s="2" t="s">
        <v>180</v>
      </c>
      <c r="G950" s="2" t="s">
        <v>28</v>
      </c>
      <c r="H950" s="2" t="s">
        <v>262</v>
      </c>
      <c r="I950" s="3" t="s">
        <v>6190</v>
      </c>
    </row>
    <row r="951" spans="1:9" x14ac:dyDescent="0.3">
      <c r="A951" s="2" t="s">
        <v>5856</v>
      </c>
      <c r="B951" s="2" t="s">
        <v>5857</v>
      </c>
      <c r="C951" s="2" t="s">
        <v>5858</v>
      </c>
      <c r="D951" s="2" t="s">
        <v>5859</v>
      </c>
      <c r="E951" s="2" t="s">
        <v>5860</v>
      </c>
      <c r="F951" s="2" t="s">
        <v>489</v>
      </c>
      <c r="G951" s="2" t="s">
        <v>318</v>
      </c>
      <c r="H951" s="2" t="s">
        <v>448</v>
      </c>
      <c r="I951" s="3" t="s">
        <v>6191</v>
      </c>
    </row>
    <row r="952" spans="1:9" x14ac:dyDescent="0.3">
      <c r="A952" s="2" t="s">
        <v>5862</v>
      </c>
      <c r="B952" s="2" t="s">
        <v>5863</v>
      </c>
      <c r="C952" s="2"/>
      <c r="D952" s="2" t="s">
        <v>5864</v>
      </c>
      <c r="E952" s="2" t="s">
        <v>5865</v>
      </c>
      <c r="F952" s="2" t="s">
        <v>168</v>
      </c>
      <c r="G952" s="2" t="s">
        <v>19</v>
      </c>
      <c r="H952" s="2">
        <v>19810</v>
      </c>
      <c r="I952" s="3" t="s">
        <v>6190</v>
      </c>
    </row>
    <row r="953" spans="1:9" x14ac:dyDescent="0.3">
      <c r="A953" s="2" t="s">
        <v>5867</v>
      </c>
      <c r="B953" s="2" t="s">
        <v>5868</v>
      </c>
      <c r="C953" s="2" t="s">
        <v>5869</v>
      </c>
      <c r="D953" s="2" t="s">
        <v>5870</v>
      </c>
      <c r="E953" s="2" t="s">
        <v>5871</v>
      </c>
      <c r="F953" s="2" t="s">
        <v>172</v>
      </c>
      <c r="G953" s="2" t="s">
        <v>19</v>
      </c>
      <c r="H953" s="2">
        <v>17121</v>
      </c>
      <c r="I953" s="3" t="s">
        <v>6191</v>
      </c>
    </row>
    <row r="954" spans="1:9" x14ac:dyDescent="0.3">
      <c r="A954" s="2" t="s">
        <v>5873</v>
      </c>
      <c r="B954" s="2" t="s">
        <v>5874</v>
      </c>
      <c r="C954" s="2" t="s">
        <v>5875</v>
      </c>
      <c r="D954" s="2" t="s">
        <v>5876</v>
      </c>
      <c r="E954" s="2" t="s">
        <v>5877</v>
      </c>
      <c r="F954" s="2" t="s">
        <v>5815</v>
      </c>
      <c r="G954" s="2" t="s">
        <v>318</v>
      </c>
      <c r="H954" s="2" t="s">
        <v>462</v>
      </c>
      <c r="I954" s="3" t="s">
        <v>6190</v>
      </c>
    </row>
    <row r="955" spans="1:9" x14ac:dyDescent="0.3">
      <c r="A955" s="2" t="s">
        <v>5879</v>
      </c>
      <c r="B955" s="2" t="s">
        <v>5880</v>
      </c>
      <c r="C955" s="2" t="s">
        <v>5881</v>
      </c>
      <c r="D955" s="2" t="s">
        <v>5882</v>
      </c>
      <c r="E955" s="2" t="s">
        <v>5883</v>
      </c>
      <c r="F955" s="2" t="s">
        <v>50</v>
      </c>
      <c r="G955" s="2" t="s">
        <v>19</v>
      </c>
      <c r="H955" s="2">
        <v>79940</v>
      </c>
      <c r="I955" s="3" t="s">
        <v>6190</v>
      </c>
    </row>
    <row r="956" spans="1:9" x14ac:dyDescent="0.3">
      <c r="A956" s="2" t="s">
        <v>5885</v>
      </c>
      <c r="B956" s="2" t="s">
        <v>5886</v>
      </c>
      <c r="C956" s="2" t="s">
        <v>5887</v>
      </c>
      <c r="D956" s="2" t="s">
        <v>5888</v>
      </c>
      <c r="E956" s="2" t="s">
        <v>5889</v>
      </c>
      <c r="F956" s="2" t="s">
        <v>104</v>
      </c>
      <c r="G956" s="2" t="s">
        <v>19</v>
      </c>
      <c r="H956" s="2">
        <v>63136</v>
      </c>
      <c r="I956" s="3" t="s">
        <v>6190</v>
      </c>
    </row>
    <row r="957" spans="1:9" x14ac:dyDescent="0.3">
      <c r="A957" s="2" t="s">
        <v>5891</v>
      </c>
      <c r="B957" s="2" t="s">
        <v>5892</v>
      </c>
      <c r="C957" s="2" t="s">
        <v>5893</v>
      </c>
      <c r="D957" s="2" t="s">
        <v>5894</v>
      </c>
      <c r="E957" s="2" t="s">
        <v>5895</v>
      </c>
      <c r="F957" s="2" t="s">
        <v>4511</v>
      </c>
      <c r="G957" s="2" t="s">
        <v>19</v>
      </c>
      <c r="H957" s="2">
        <v>72905</v>
      </c>
      <c r="I957" s="3" t="s">
        <v>6190</v>
      </c>
    </row>
    <row r="958" spans="1:9" x14ac:dyDescent="0.3">
      <c r="A958" s="2" t="s">
        <v>5896</v>
      </c>
      <c r="B958" s="2" t="s">
        <v>5897</v>
      </c>
      <c r="C958" s="2" t="s">
        <v>5898</v>
      </c>
      <c r="D958" s="2" t="s">
        <v>5899</v>
      </c>
      <c r="E958" s="2" t="s">
        <v>5900</v>
      </c>
      <c r="F958" s="2" t="s">
        <v>130</v>
      </c>
      <c r="G958" s="2" t="s">
        <v>19</v>
      </c>
      <c r="H958" s="2">
        <v>37245</v>
      </c>
      <c r="I958" s="3" t="s">
        <v>6191</v>
      </c>
    </row>
    <row r="959" spans="1:9" x14ac:dyDescent="0.3">
      <c r="A959" s="2" t="s">
        <v>5901</v>
      </c>
      <c r="B959" s="2" t="s">
        <v>5902</v>
      </c>
      <c r="C959" s="2" t="s">
        <v>5903</v>
      </c>
      <c r="D959" s="2" t="s">
        <v>5904</v>
      </c>
      <c r="E959" s="2" t="s">
        <v>5905</v>
      </c>
      <c r="F959" s="2" t="s">
        <v>47</v>
      </c>
      <c r="G959" s="2" t="s">
        <v>19</v>
      </c>
      <c r="H959" s="2">
        <v>20088</v>
      </c>
      <c r="I959" s="3" t="s">
        <v>6190</v>
      </c>
    </row>
    <row r="960" spans="1:9" x14ac:dyDescent="0.3">
      <c r="A960" s="2" t="s">
        <v>5906</v>
      </c>
      <c r="B960" s="2" t="s">
        <v>5907</v>
      </c>
      <c r="C960" s="2" t="s">
        <v>5908</v>
      </c>
      <c r="D960" s="2"/>
      <c r="E960" s="2" t="s">
        <v>5909</v>
      </c>
      <c r="F960" s="2" t="s">
        <v>182</v>
      </c>
      <c r="G960" s="2" t="s">
        <v>19</v>
      </c>
      <c r="H960" s="2">
        <v>90305</v>
      </c>
      <c r="I960" s="3" t="s">
        <v>6190</v>
      </c>
    </row>
    <row r="961" spans="1:9" x14ac:dyDescent="0.3">
      <c r="A961" s="2" t="s">
        <v>5911</v>
      </c>
      <c r="B961" s="2" t="s">
        <v>5912</v>
      </c>
      <c r="C961" s="2" t="s">
        <v>5913</v>
      </c>
      <c r="D961" s="2"/>
      <c r="E961" s="2" t="s">
        <v>5914</v>
      </c>
      <c r="F961" s="2" t="s">
        <v>88</v>
      </c>
      <c r="G961" s="2" t="s">
        <v>19</v>
      </c>
      <c r="H961" s="2">
        <v>72215</v>
      </c>
      <c r="I961" s="3" t="s">
        <v>6190</v>
      </c>
    </row>
    <row r="962" spans="1:9" x14ac:dyDescent="0.3">
      <c r="A962" s="2" t="s">
        <v>5916</v>
      </c>
      <c r="B962" s="2" t="s">
        <v>5917</v>
      </c>
      <c r="C962" s="2" t="s">
        <v>5918</v>
      </c>
      <c r="D962" s="2" t="s">
        <v>5919</v>
      </c>
      <c r="E962" s="2" t="s">
        <v>5920</v>
      </c>
      <c r="F962" s="2" t="s">
        <v>261</v>
      </c>
      <c r="G962" s="2" t="s">
        <v>19</v>
      </c>
      <c r="H962" s="2">
        <v>21747</v>
      </c>
      <c r="I962" s="3" t="s">
        <v>6190</v>
      </c>
    </row>
    <row r="963" spans="1:9" x14ac:dyDescent="0.3">
      <c r="A963" s="2" t="s">
        <v>5922</v>
      </c>
      <c r="B963" s="2" t="s">
        <v>5923</v>
      </c>
      <c r="C963" s="2"/>
      <c r="D963" s="2" t="s">
        <v>5924</v>
      </c>
      <c r="E963" s="2" t="s">
        <v>5925</v>
      </c>
      <c r="F963" s="2" t="s">
        <v>198</v>
      </c>
      <c r="G963" s="2" t="s">
        <v>19</v>
      </c>
      <c r="H963" s="2">
        <v>12205</v>
      </c>
      <c r="I963" s="3" t="s">
        <v>6190</v>
      </c>
    </row>
    <row r="964" spans="1:9" x14ac:dyDescent="0.3">
      <c r="A964" s="2" t="s">
        <v>5927</v>
      </c>
      <c r="B964" s="2" t="s">
        <v>5928</v>
      </c>
      <c r="C964" s="2" t="s">
        <v>5929</v>
      </c>
      <c r="D964" s="2" t="s">
        <v>5930</v>
      </c>
      <c r="E964" s="2" t="s">
        <v>5931</v>
      </c>
      <c r="F964" s="2" t="s">
        <v>453</v>
      </c>
      <c r="G964" s="2" t="s">
        <v>318</v>
      </c>
      <c r="H964" s="2" t="s">
        <v>454</v>
      </c>
      <c r="I964" s="3" t="s">
        <v>6190</v>
      </c>
    </row>
    <row r="965" spans="1:9" x14ac:dyDescent="0.3">
      <c r="A965" s="2" t="s">
        <v>5933</v>
      </c>
      <c r="B965" s="2" t="s">
        <v>5934</v>
      </c>
      <c r="C965" s="2" t="s">
        <v>5935</v>
      </c>
      <c r="D965" s="2" t="s">
        <v>5936</v>
      </c>
      <c r="E965" s="2" t="s">
        <v>5937</v>
      </c>
      <c r="F965" s="2" t="s">
        <v>43</v>
      </c>
      <c r="G965" s="2" t="s">
        <v>19</v>
      </c>
      <c r="H965" s="2">
        <v>40510</v>
      </c>
      <c r="I965" s="3" t="s">
        <v>6190</v>
      </c>
    </row>
    <row r="966" spans="1:9" x14ac:dyDescent="0.3">
      <c r="A966" s="2" t="s">
        <v>5939</v>
      </c>
      <c r="B966" s="2" t="s">
        <v>5940</v>
      </c>
      <c r="C966" s="2" t="s">
        <v>5941</v>
      </c>
      <c r="D966" s="2" t="s">
        <v>5942</v>
      </c>
      <c r="E966" s="2" t="s">
        <v>5943</v>
      </c>
      <c r="F966" s="2" t="s">
        <v>58</v>
      </c>
      <c r="G966" s="2" t="s">
        <v>19</v>
      </c>
      <c r="H966" s="2">
        <v>92165</v>
      </c>
      <c r="I966" s="3" t="s">
        <v>6191</v>
      </c>
    </row>
    <row r="967" spans="1:9" x14ac:dyDescent="0.3">
      <c r="A967" s="2" t="s">
        <v>5945</v>
      </c>
      <c r="B967" s="2" t="s">
        <v>5946</v>
      </c>
      <c r="C967" s="2" t="s">
        <v>5947</v>
      </c>
      <c r="D967" s="2"/>
      <c r="E967" s="2" t="s">
        <v>5948</v>
      </c>
      <c r="F967" s="2" t="s">
        <v>27</v>
      </c>
      <c r="G967" s="2" t="s">
        <v>19</v>
      </c>
      <c r="H967" s="2">
        <v>90040</v>
      </c>
      <c r="I967" s="3" t="s">
        <v>6190</v>
      </c>
    </row>
    <row r="968" spans="1:9" x14ac:dyDescent="0.3">
      <c r="A968" s="2" t="s">
        <v>5950</v>
      </c>
      <c r="B968" s="2" t="s">
        <v>5951</v>
      </c>
      <c r="C968" s="2" t="s">
        <v>5952</v>
      </c>
      <c r="D968" s="2" t="s">
        <v>5953</v>
      </c>
      <c r="E968" s="2" t="s">
        <v>5954</v>
      </c>
      <c r="F968" s="2" t="s">
        <v>139</v>
      </c>
      <c r="G968" s="2" t="s">
        <v>19</v>
      </c>
      <c r="H968" s="2">
        <v>11210</v>
      </c>
      <c r="I968" s="3" t="s">
        <v>6190</v>
      </c>
    </row>
    <row r="969" spans="1:9" x14ac:dyDescent="0.3">
      <c r="A969" s="2" t="s">
        <v>5956</v>
      </c>
      <c r="B969" s="2" t="s">
        <v>5957</v>
      </c>
      <c r="C969" s="2" t="s">
        <v>5958</v>
      </c>
      <c r="D969" s="2" t="s">
        <v>5959</v>
      </c>
      <c r="E969" s="2" t="s">
        <v>5960</v>
      </c>
      <c r="F969" s="2" t="s">
        <v>353</v>
      </c>
      <c r="G969" s="2" t="s">
        <v>318</v>
      </c>
      <c r="H969" s="2" t="s">
        <v>348</v>
      </c>
      <c r="I969" s="3" t="s">
        <v>6190</v>
      </c>
    </row>
    <row r="970" spans="1:9" x14ac:dyDescent="0.3">
      <c r="A970" s="2" t="s">
        <v>5962</v>
      </c>
      <c r="B970" s="2" t="s">
        <v>5963</v>
      </c>
      <c r="C970" s="2" t="s">
        <v>5964</v>
      </c>
      <c r="D970" s="2" t="s">
        <v>5965</v>
      </c>
      <c r="E970" s="2" t="s">
        <v>5966</v>
      </c>
      <c r="F970" s="2" t="s">
        <v>293</v>
      </c>
      <c r="G970" s="2" t="s">
        <v>19</v>
      </c>
      <c r="H970" s="2">
        <v>32627</v>
      </c>
      <c r="I970" s="3" t="s">
        <v>6191</v>
      </c>
    </row>
    <row r="971" spans="1:9" x14ac:dyDescent="0.3">
      <c r="A971" s="2" t="s">
        <v>5968</v>
      </c>
      <c r="B971" s="2" t="s">
        <v>5969</v>
      </c>
      <c r="C971" s="2" t="s">
        <v>5970</v>
      </c>
      <c r="D971" s="2" t="s">
        <v>5971</v>
      </c>
      <c r="E971" s="2" t="s">
        <v>5972</v>
      </c>
      <c r="F971" s="2" t="s">
        <v>209</v>
      </c>
      <c r="G971" s="2" t="s">
        <v>19</v>
      </c>
      <c r="H971" s="2">
        <v>34620</v>
      </c>
      <c r="I971" s="3" t="s">
        <v>6190</v>
      </c>
    </row>
    <row r="972" spans="1:9" x14ac:dyDescent="0.3">
      <c r="A972" s="2" t="s">
        <v>5974</v>
      </c>
      <c r="B972" s="2" t="s">
        <v>5975</v>
      </c>
      <c r="C972" s="2"/>
      <c r="D972" s="2" t="s">
        <v>5976</v>
      </c>
      <c r="E972" s="2" t="s">
        <v>5977</v>
      </c>
      <c r="F972" s="2" t="s">
        <v>240</v>
      </c>
      <c r="G972" s="2" t="s">
        <v>19</v>
      </c>
      <c r="H972" s="2">
        <v>79165</v>
      </c>
      <c r="I972" s="3" t="s">
        <v>6191</v>
      </c>
    </row>
    <row r="973" spans="1:9" x14ac:dyDescent="0.3">
      <c r="A973" s="2" t="s">
        <v>5979</v>
      </c>
      <c r="B973" s="2" t="s">
        <v>5980</v>
      </c>
      <c r="C973" s="2" t="s">
        <v>5981</v>
      </c>
      <c r="D973" s="2" t="s">
        <v>5982</v>
      </c>
      <c r="E973" s="2" t="s">
        <v>5983</v>
      </c>
      <c r="F973" s="2" t="s">
        <v>106</v>
      </c>
      <c r="G973" s="2" t="s">
        <v>19</v>
      </c>
      <c r="H973" s="2">
        <v>76121</v>
      </c>
      <c r="I973" s="3" t="s">
        <v>6191</v>
      </c>
    </row>
    <row r="974" spans="1:9" x14ac:dyDescent="0.3">
      <c r="A974" s="2" t="s">
        <v>5985</v>
      </c>
      <c r="B974" s="2" t="s">
        <v>5986</v>
      </c>
      <c r="C974" s="2"/>
      <c r="D974" s="2" t="s">
        <v>5987</v>
      </c>
      <c r="E974" s="2" t="s">
        <v>5988</v>
      </c>
      <c r="F974" s="2" t="s">
        <v>331</v>
      </c>
      <c r="G974" s="2" t="s">
        <v>318</v>
      </c>
      <c r="H974" s="2" t="s">
        <v>332</v>
      </c>
      <c r="I974" s="3" t="s">
        <v>6190</v>
      </c>
    </row>
    <row r="975" spans="1:9" x14ac:dyDescent="0.3">
      <c r="A975" s="2" t="s">
        <v>5990</v>
      </c>
      <c r="B975" s="2" t="s">
        <v>5991</v>
      </c>
      <c r="C975" s="2" t="s">
        <v>5992</v>
      </c>
      <c r="D975" s="2" t="s">
        <v>5993</v>
      </c>
      <c r="E975" s="2" t="s">
        <v>5994</v>
      </c>
      <c r="F975" s="2" t="s">
        <v>250</v>
      </c>
      <c r="G975" s="2" t="s">
        <v>19</v>
      </c>
      <c r="H975" s="2">
        <v>32575</v>
      </c>
      <c r="I975" s="3" t="s">
        <v>6191</v>
      </c>
    </row>
    <row r="976" spans="1:9" x14ac:dyDescent="0.3">
      <c r="A976" s="2" t="s">
        <v>5996</v>
      </c>
      <c r="B976" s="2" t="s">
        <v>5997</v>
      </c>
      <c r="C976" s="2" t="s">
        <v>5998</v>
      </c>
      <c r="D976" s="2" t="s">
        <v>5999</v>
      </c>
      <c r="E976" s="2" t="s">
        <v>6000</v>
      </c>
      <c r="F976" s="2" t="s">
        <v>134</v>
      </c>
      <c r="G976" s="2" t="s">
        <v>19</v>
      </c>
      <c r="H976" s="2">
        <v>98405</v>
      </c>
      <c r="I976" s="3" t="s">
        <v>6190</v>
      </c>
    </row>
    <row r="977" spans="1:9" x14ac:dyDescent="0.3">
      <c r="A977" s="2" t="s">
        <v>6002</v>
      </c>
      <c r="B977" s="2" t="s">
        <v>6003</v>
      </c>
      <c r="C977" s="2" t="s">
        <v>6004</v>
      </c>
      <c r="D977" s="2" t="s">
        <v>6005</v>
      </c>
      <c r="E977" s="2" t="s">
        <v>6006</v>
      </c>
      <c r="F977" s="2" t="s">
        <v>485</v>
      </c>
      <c r="G977" s="2" t="s">
        <v>318</v>
      </c>
      <c r="H977" s="2" t="s">
        <v>442</v>
      </c>
      <c r="I977" s="3" t="s">
        <v>6190</v>
      </c>
    </row>
    <row r="978" spans="1:9" x14ac:dyDescent="0.3">
      <c r="A978" s="2" t="s">
        <v>6008</v>
      </c>
      <c r="B978" s="2" t="s">
        <v>6009</v>
      </c>
      <c r="C978" s="2" t="s">
        <v>6010</v>
      </c>
      <c r="D978" s="2" t="s">
        <v>6011</v>
      </c>
      <c r="E978" s="2" t="s">
        <v>6012</v>
      </c>
      <c r="F978" s="2" t="s">
        <v>66</v>
      </c>
      <c r="G978" s="2" t="s">
        <v>19</v>
      </c>
      <c r="H978" s="2">
        <v>46896</v>
      </c>
      <c r="I978" s="3" t="s">
        <v>6190</v>
      </c>
    </row>
    <row r="979" spans="1:9" x14ac:dyDescent="0.3">
      <c r="A979" s="2" t="s">
        <v>6014</v>
      </c>
      <c r="B979" s="2" t="s">
        <v>6015</v>
      </c>
      <c r="C979" s="2" t="s">
        <v>6016</v>
      </c>
      <c r="D979" s="2" t="s">
        <v>6017</v>
      </c>
      <c r="E979" s="2" t="s">
        <v>6018</v>
      </c>
      <c r="F979" s="2" t="s">
        <v>240</v>
      </c>
      <c r="G979" s="2" t="s">
        <v>19</v>
      </c>
      <c r="H979" s="2">
        <v>79105</v>
      </c>
      <c r="I979" s="3" t="s">
        <v>6191</v>
      </c>
    </row>
    <row r="980" spans="1:9" x14ac:dyDescent="0.3">
      <c r="A980" s="2" t="s">
        <v>6020</v>
      </c>
      <c r="B980" s="2" t="s">
        <v>6021</v>
      </c>
      <c r="C980" s="2" t="s">
        <v>6022</v>
      </c>
      <c r="D980" s="2" t="s">
        <v>6023</v>
      </c>
      <c r="E980" s="2" t="s">
        <v>6024</v>
      </c>
      <c r="F980" s="2" t="s">
        <v>47</v>
      </c>
      <c r="G980" s="2" t="s">
        <v>19</v>
      </c>
      <c r="H980" s="2">
        <v>20436</v>
      </c>
      <c r="I980" s="3" t="s">
        <v>6190</v>
      </c>
    </row>
    <row r="981" spans="1:9" x14ac:dyDescent="0.3">
      <c r="A981" s="2" t="s">
        <v>6026</v>
      </c>
      <c r="B981" s="2" t="s">
        <v>6027</v>
      </c>
      <c r="C981" s="2"/>
      <c r="D981" s="2" t="s">
        <v>6028</v>
      </c>
      <c r="E981" s="2" t="s">
        <v>6029</v>
      </c>
      <c r="F981" s="2" t="s">
        <v>312</v>
      </c>
      <c r="G981" s="2" t="s">
        <v>19</v>
      </c>
      <c r="H981" s="2">
        <v>20910</v>
      </c>
      <c r="I981" s="3" t="s">
        <v>6191</v>
      </c>
    </row>
    <row r="982" spans="1:9" x14ac:dyDescent="0.3">
      <c r="A982" s="2" t="s">
        <v>6031</v>
      </c>
      <c r="B982" s="2" t="s">
        <v>6032</v>
      </c>
      <c r="C982" s="2"/>
      <c r="D982" s="2" t="s">
        <v>6033</v>
      </c>
      <c r="E982" s="2" t="s">
        <v>6034</v>
      </c>
      <c r="F982" s="2" t="s">
        <v>231</v>
      </c>
      <c r="G982" s="2" t="s">
        <v>19</v>
      </c>
      <c r="H982" s="2">
        <v>53726</v>
      </c>
      <c r="I982" s="3" t="s">
        <v>6190</v>
      </c>
    </row>
    <row r="983" spans="1:9" x14ac:dyDescent="0.3">
      <c r="A983" s="2" t="s">
        <v>6036</v>
      </c>
      <c r="B983" s="2" t="s">
        <v>6037</v>
      </c>
      <c r="C983" s="2" t="s">
        <v>6038</v>
      </c>
      <c r="D983" s="2" t="s">
        <v>6039</v>
      </c>
      <c r="E983" s="2" t="s">
        <v>6040</v>
      </c>
      <c r="F983" s="2" t="s">
        <v>226</v>
      </c>
      <c r="G983" s="2" t="s">
        <v>19</v>
      </c>
      <c r="H983" s="2">
        <v>77305</v>
      </c>
      <c r="I983" s="3" t="s">
        <v>6190</v>
      </c>
    </row>
    <row r="984" spans="1:9" x14ac:dyDescent="0.3">
      <c r="A984" s="2" t="s">
        <v>6042</v>
      </c>
      <c r="B984" s="2" t="s">
        <v>6043</v>
      </c>
      <c r="C984" s="2" t="s">
        <v>6044</v>
      </c>
      <c r="D984" s="2" t="s">
        <v>6045</v>
      </c>
      <c r="E984" s="2" t="s">
        <v>6046</v>
      </c>
      <c r="F984" s="2" t="s">
        <v>190</v>
      </c>
      <c r="G984" s="2" t="s">
        <v>19</v>
      </c>
      <c r="H984" s="2">
        <v>76205</v>
      </c>
      <c r="I984" s="3" t="s">
        <v>6190</v>
      </c>
    </row>
    <row r="985" spans="1:9" x14ac:dyDescent="0.3">
      <c r="A985" s="2" t="s">
        <v>6048</v>
      </c>
      <c r="B985" s="2" t="s">
        <v>6049</v>
      </c>
      <c r="C985" s="2" t="s">
        <v>6050</v>
      </c>
      <c r="D985" s="2" t="s">
        <v>6051</v>
      </c>
      <c r="E985" s="2" t="s">
        <v>6052</v>
      </c>
      <c r="F985" s="2" t="s">
        <v>39</v>
      </c>
      <c r="G985" s="2" t="s">
        <v>19</v>
      </c>
      <c r="H985" s="2">
        <v>43231</v>
      </c>
      <c r="I985" s="3" t="s">
        <v>6190</v>
      </c>
    </row>
    <row r="986" spans="1:9" x14ac:dyDescent="0.3">
      <c r="A986" s="2" t="s">
        <v>6054</v>
      </c>
      <c r="B986" s="2" t="s">
        <v>6055</v>
      </c>
      <c r="C986" s="2" t="s">
        <v>6056</v>
      </c>
      <c r="D986" s="2"/>
      <c r="E986" s="2" t="s">
        <v>6057</v>
      </c>
      <c r="F986" s="2" t="s">
        <v>407</v>
      </c>
      <c r="G986" s="2" t="s">
        <v>318</v>
      </c>
      <c r="H986" s="2" t="s">
        <v>404</v>
      </c>
      <c r="I986" s="3" t="s">
        <v>6190</v>
      </c>
    </row>
    <row r="987" spans="1:9" x14ac:dyDescent="0.3">
      <c r="A987" s="2" t="s">
        <v>6059</v>
      </c>
      <c r="B987" s="2" t="s">
        <v>6060</v>
      </c>
      <c r="C987" s="2" t="s">
        <v>6061</v>
      </c>
      <c r="D987" s="2" t="s">
        <v>6062</v>
      </c>
      <c r="E987" s="2" t="s">
        <v>6063</v>
      </c>
      <c r="F987" s="2" t="s">
        <v>133</v>
      </c>
      <c r="G987" s="2" t="s">
        <v>19</v>
      </c>
      <c r="H987" s="2">
        <v>80045</v>
      </c>
      <c r="I987" s="3" t="s">
        <v>6191</v>
      </c>
    </row>
    <row r="988" spans="1:9" x14ac:dyDescent="0.3">
      <c r="A988" s="2" t="s">
        <v>6065</v>
      </c>
      <c r="B988" s="2" t="s">
        <v>6066</v>
      </c>
      <c r="C988" s="2" t="s">
        <v>6067</v>
      </c>
      <c r="D988" s="2" t="s">
        <v>6068</v>
      </c>
      <c r="E988" s="2" t="s">
        <v>6069</v>
      </c>
      <c r="F988" s="2" t="s">
        <v>147</v>
      </c>
      <c r="G988" s="2" t="s">
        <v>19</v>
      </c>
      <c r="H988" s="2">
        <v>32128</v>
      </c>
      <c r="I988" s="3" t="s">
        <v>6191</v>
      </c>
    </row>
    <row r="989" spans="1:9" x14ac:dyDescent="0.3">
      <c r="A989" s="2" t="s">
        <v>6071</v>
      </c>
      <c r="B989" s="2" t="s">
        <v>6072</v>
      </c>
      <c r="C989" s="2" t="s">
        <v>6073</v>
      </c>
      <c r="D989" s="2" t="s">
        <v>6074</v>
      </c>
      <c r="E989" s="2" t="s">
        <v>6075</v>
      </c>
      <c r="F989" s="2" t="s">
        <v>251</v>
      </c>
      <c r="G989" s="2" t="s">
        <v>28</v>
      </c>
      <c r="H989" s="2" t="s">
        <v>114</v>
      </c>
      <c r="I989" s="3" t="s">
        <v>6190</v>
      </c>
    </row>
    <row r="990" spans="1:9" x14ac:dyDescent="0.3">
      <c r="A990" s="2" t="s">
        <v>6077</v>
      </c>
      <c r="B990" s="2" t="s">
        <v>6078</v>
      </c>
      <c r="C990" s="2"/>
      <c r="D990" s="2" t="s">
        <v>6079</v>
      </c>
      <c r="E990" s="2" t="s">
        <v>6080</v>
      </c>
      <c r="F990" s="2" t="s">
        <v>367</v>
      </c>
      <c r="G990" s="2" t="s">
        <v>28</v>
      </c>
      <c r="H990" s="2" t="s">
        <v>368</v>
      </c>
      <c r="I990" s="3" t="s">
        <v>6190</v>
      </c>
    </row>
    <row r="991" spans="1:9" x14ac:dyDescent="0.3">
      <c r="A991" s="2" t="s">
        <v>6082</v>
      </c>
      <c r="B991" s="2" t="s">
        <v>6083</v>
      </c>
      <c r="C991" s="2"/>
      <c r="D991" s="2" t="s">
        <v>6084</v>
      </c>
      <c r="E991" s="2" t="s">
        <v>6085</v>
      </c>
      <c r="F991" s="2" t="s">
        <v>104</v>
      </c>
      <c r="G991" s="2" t="s">
        <v>19</v>
      </c>
      <c r="H991" s="2">
        <v>63131</v>
      </c>
      <c r="I991" s="3" t="s">
        <v>6190</v>
      </c>
    </row>
    <row r="992" spans="1:9" x14ac:dyDescent="0.3">
      <c r="A992" s="2" t="s">
        <v>6087</v>
      </c>
      <c r="B992" s="2" t="s">
        <v>6088</v>
      </c>
      <c r="C992" s="2" t="s">
        <v>6089</v>
      </c>
      <c r="D992" s="2" t="s">
        <v>6090</v>
      </c>
      <c r="E992" s="2" t="s">
        <v>6091</v>
      </c>
      <c r="F992" s="2" t="s">
        <v>290</v>
      </c>
      <c r="G992" s="2" t="s">
        <v>19</v>
      </c>
      <c r="H992" s="2">
        <v>92056</v>
      </c>
      <c r="I992" s="3" t="s">
        <v>6191</v>
      </c>
    </row>
    <row r="993" spans="1:9" x14ac:dyDescent="0.3">
      <c r="A993" s="2" t="s">
        <v>6092</v>
      </c>
      <c r="B993" s="2" t="s">
        <v>6093</v>
      </c>
      <c r="C993" s="2"/>
      <c r="D993" s="2" t="s">
        <v>6094</v>
      </c>
      <c r="E993" s="2" t="s">
        <v>6095</v>
      </c>
      <c r="F993" s="2" t="s">
        <v>65</v>
      </c>
      <c r="G993" s="2" t="s">
        <v>19</v>
      </c>
      <c r="H993" s="2">
        <v>37416</v>
      </c>
      <c r="I993" s="3" t="s">
        <v>6190</v>
      </c>
    </row>
    <row r="994" spans="1:9" x14ac:dyDescent="0.3">
      <c r="A994" s="2" t="s">
        <v>6097</v>
      </c>
      <c r="B994" s="2" t="s">
        <v>6098</v>
      </c>
      <c r="C994" s="2"/>
      <c r="D994" s="2" t="s">
        <v>6099</v>
      </c>
      <c r="E994" s="2" t="s">
        <v>6100</v>
      </c>
      <c r="F994" s="2" t="s">
        <v>488</v>
      </c>
      <c r="G994" s="2" t="s">
        <v>318</v>
      </c>
      <c r="H994" s="2" t="s">
        <v>363</v>
      </c>
      <c r="I994" s="3" t="s">
        <v>6191</v>
      </c>
    </row>
    <row r="995" spans="1:9" x14ac:dyDescent="0.3">
      <c r="A995" s="2" t="s">
        <v>6102</v>
      </c>
      <c r="B995" s="2" t="s">
        <v>6103</v>
      </c>
      <c r="C995" s="2"/>
      <c r="D995" s="2" t="s">
        <v>6104</v>
      </c>
      <c r="E995" s="2" t="s">
        <v>6105</v>
      </c>
      <c r="F995" s="2" t="s">
        <v>46</v>
      </c>
      <c r="G995" s="2" t="s">
        <v>19</v>
      </c>
      <c r="H995" s="2">
        <v>19125</v>
      </c>
      <c r="I995" s="3" t="s">
        <v>6191</v>
      </c>
    </row>
    <row r="996" spans="1:9" x14ac:dyDescent="0.3">
      <c r="A996" s="2" t="s">
        <v>6107</v>
      </c>
      <c r="B996" s="2" t="s">
        <v>6108</v>
      </c>
      <c r="C996" s="2"/>
      <c r="D996" s="2" t="s">
        <v>6109</v>
      </c>
      <c r="E996" s="2" t="s">
        <v>6110</v>
      </c>
      <c r="F996" s="2" t="s">
        <v>465</v>
      </c>
      <c r="G996" s="2" t="s">
        <v>318</v>
      </c>
      <c r="H996" s="2" t="s">
        <v>383</v>
      </c>
      <c r="I996" s="3" t="s">
        <v>6191</v>
      </c>
    </row>
    <row r="997" spans="1:9" x14ac:dyDescent="0.3">
      <c r="A997" s="2" t="s">
        <v>6112</v>
      </c>
      <c r="B997" s="2" t="s">
        <v>6113</v>
      </c>
      <c r="C997" s="2" t="s">
        <v>6114</v>
      </c>
      <c r="D997" s="2" t="s">
        <v>6115</v>
      </c>
      <c r="E997" s="2" t="s">
        <v>6116</v>
      </c>
      <c r="F997" s="2" t="s">
        <v>52</v>
      </c>
      <c r="G997" s="2" t="s">
        <v>19</v>
      </c>
      <c r="H997" s="2">
        <v>75210</v>
      </c>
      <c r="I997" s="3" t="s">
        <v>6191</v>
      </c>
    </row>
    <row r="998" spans="1:9" x14ac:dyDescent="0.3">
      <c r="A998" s="2" t="s">
        <v>6118</v>
      </c>
      <c r="B998" s="2" t="s">
        <v>6119</v>
      </c>
      <c r="C998" s="2"/>
      <c r="D998" s="2" t="s">
        <v>6120</v>
      </c>
      <c r="E998" s="2" t="s">
        <v>6121</v>
      </c>
      <c r="F998" s="2" t="s">
        <v>4511</v>
      </c>
      <c r="G998" s="2" t="s">
        <v>19</v>
      </c>
      <c r="H998" s="2">
        <v>72905</v>
      </c>
      <c r="I998" s="3" t="s">
        <v>6191</v>
      </c>
    </row>
    <row r="999" spans="1:9" x14ac:dyDescent="0.3">
      <c r="A999" s="2" t="s">
        <v>6123</v>
      </c>
      <c r="B999" s="2" t="s">
        <v>6124</v>
      </c>
      <c r="C999" s="2"/>
      <c r="D999" s="2" t="s">
        <v>6125</v>
      </c>
      <c r="E999" s="2" t="s">
        <v>6126</v>
      </c>
      <c r="F999" s="2" t="s">
        <v>78</v>
      </c>
      <c r="G999" s="2" t="s">
        <v>19</v>
      </c>
      <c r="H999" s="2">
        <v>80920</v>
      </c>
      <c r="I999" s="3" t="s">
        <v>6190</v>
      </c>
    </row>
    <row r="1000" spans="1:9" x14ac:dyDescent="0.3">
      <c r="A1000" s="2" t="s">
        <v>6128</v>
      </c>
      <c r="B1000" s="2" t="s">
        <v>6129</v>
      </c>
      <c r="C1000" s="2" t="s">
        <v>6130</v>
      </c>
      <c r="D1000" s="2" t="s">
        <v>6131</v>
      </c>
      <c r="E1000" s="2" t="s">
        <v>6132</v>
      </c>
      <c r="F1000" s="2" t="s">
        <v>146</v>
      </c>
      <c r="G1000" s="2" t="s">
        <v>19</v>
      </c>
      <c r="H1000" s="2">
        <v>90610</v>
      </c>
      <c r="I1000" s="3" t="s">
        <v>6191</v>
      </c>
    </row>
    <row r="1001" spans="1:9" x14ac:dyDescent="0.3">
      <c r="A1001" s="2" t="s">
        <v>6134</v>
      </c>
      <c r="B1001" s="2" t="s">
        <v>6135</v>
      </c>
      <c r="C1001" s="2"/>
      <c r="D1001" s="2" t="s">
        <v>6136</v>
      </c>
      <c r="E1001" s="2" t="s">
        <v>6137</v>
      </c>
      <c r="F1001" s="2" t="s">
        <v>180</v>
      </c>
      <c r="G1001" s="2" t="s">
        <v>28</v>
      </c>
      <c r="H1001" s="2" t="s">
        <v>301</v>
      </c>
      <c r="I1001" s="3" t="s">
        <v>6190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pane ySplit="1" topLeftCell="A21" activePane="bottomLeft" state="frozen"/>
      <selection pane="bottomLeft" activeCell="B50" sqref="B50"/>
    </sheetView>
  </sheetViews>
  <sheetFormatPr defaultRowHeight="13.8" x14ac:dyDescent="0.3"/>
  <cols>
    <col min="1" max="1" width="9.5546875" style="3" bestFit="1" customWidth="1"/>
    <col min="2" max="2" width="10.88671875" style="3" bestFit="1" customWidth="1"/>
    <col min="3" max="3" width="10" style="3" bestFit="1" customWidth="1"/>
    <col min="4" max="4" width="4.109375" style="3" bestFit="1" customWidth="1"/>
    <col min="5" max="5" width="8.88671875" style="3" bestFit="1" customWidth="1"/>
    <col min="6" max="6" width="12.44140625" style="3" bestFit="1" customWidth="1"/>
    <col min="7" max="7" width="8" style="3" bestFit="1" customWidth="1"/>
    <col min="8" max="16384" width="8.88671875" style="3"/>
  </cols>
  <sheetData>
    <row r="1" spans="1:7" x14ac:dyDescent="0.3">
      <c r="A1" s="3" t="s">
        <v>11</v>
      </c>
      <c r="B1" s="3" t="s">
        <v>9</v>
      </c>
      <c r="C1" s="3" t="s">
        <v>10</v>
      </c>
      <c r="D1" s="3" t="s">
        <v>12</v>
      </c>
      <c r="E1" s="3" t="s">
        <v>13</v>
      </c>
      <c r="F1" s="3" t="s">
        <v>17</v>
      </c>
      <c r="G1" s="3" t="s">
        <v>16</v>
      </c>
    </row>
    <row r="2" spans="1:7" x14ac:dyDescent="0.3">
      <c r="A2" s="3" t="s">
        <v>6167</v>
      </c>
      <c r="B2" s="3" t="s">
        <v>6193</v>
      </c>
      <c r="C2" s="3" t="s">
        <v>6186</v>
      </c>
      <c r="D2" s="4">
        <v>0.2</v>
      </c>
      <c r="E2" s="3">
        <v>3.8849999999999998</v>
      </c>
      <c r="F2" s="3">
        <v>1.9424999999999999</v>
      </c>
      <c r="G2" s="3">
        <v>0.34964999999999996</v>
      </c>
    </row>
    <row r="3" spans="1:7" x14ac:dyDescent="0.3">
      <c r="A3" s="3" t="s">
        <v>6180</v>
      </c>
      <c r="B3" s="3" t="s">
        <v>6193</v>
      </c>
      <c r="C3" s="3" t="s">
        <v>6186</v>
      </c>
      <c r="D3" s="4">
        <v>0.5</v>
      </c>
      <c r="E3" s="3">
        <v>7.77</v>
      </c>
      <c r="F3" s="3">
        <v>1.5539999999999998</v>
      </c>
      <c r="G3" s="3">
        <v>0.69929999999999992</v>
      </c>
    </row>
    <row r="4" spans="1:7" x14ac:dyDescent="0.3">
      <c r="A4" s="3" t="s">
        <v>6140</v>
      </c>
      <c r="B4" s="3" t="s">
        <v>6193</v>
      </c>
      <c r="C4" s="3" t="s">
        <v>6186</v>
      </c>
      <c r="D4" s="4">
        <v>1</v>
      </c>
      <c r="E4" s="3">
        <v>12.95</v>
      </c>
      <c r="F4" s="3">
        <v>1.2949999999999999</v>
      </c>
      <c r="G4" s="3">
        <v>1.1655</v>
      </c>
    </row>
    <row r="5" spans="1:7" x14ac:dyDescent="0.3">
      <c r="A5" s="3" t="s">
        <v>6182</v>
      </c>
      <c r="B5" s="3" t="s">
        <v>6193</v>
      </c>
      <c r="C5" s="3" t="s">
        <v>6186</v>
      </c>
      <c r="D5" s="4">
        <v>2.5</v>
      </c>
      <c r="E5" s="3">
        <v>29.784999999999997</v>
      </c>
      <c r="F5" s="3">
        <v>1.1913999999999998</v>
      </c>
      <c r="G5" s="3">
        <v>2.6806499999999995</v>
      </c>
    </row>
    <row r="6" spans="1:7" x14ac:dyDescent="0.3">
      <c r="A6" s="3" t="s">
        <v>6152</v>
      </c>
      <c r="B6" s="3" t="s">
        <v>6193</v>
      </c>
      <c r="C6" s="3" t="s">
        <v>6188</v>
      </c>
      <c r="D6" s="4">
        <v>0.2</v>
      </c>
      <c r="E6" s="3">
        <v>3.375</v>
      </c>
      <c r="F6" s="3">
        <v>1.6875</v>
      </c>
      <c r="G6" s="3">
        <v>0.30374999999999996</v>
      </c>
    </row>
    <row r="7" spans="1:7" x14ac:dyDescent="0.3">
      <c r="A7" s="3" t="s">
        <v>6157</v>
      </c>
      <c r="B7" s="3" t="s">
        <v>6193</v>
      </c>
      <c r="C7" s="3" t="s">
        <v>6188</v>
      </c>
      <c r="D7" s="4">
        <v>0.5</v>
      </c>
      <c r="E7" s="3">
        <v>6.75</v>
      </c>
      <c r="F7" s="3">
        <v>1.35</v>
      </c>
      <c r="G7" s="3">
        <v>0.60749999999999993</v>
      </c>
    </row>
    <row r="8" spans="1:7" x14ac:dyDescent="0.3">
      <c r="A8" s="3" t="s">
        <v>6155</v>
      </c>
      <c r="B8" s="3" t="s">
        <v>6193</v>
      </c>
      <c r="C8" s="3" t="s">
        <v>6188</v>
      </c>
      <c r="D8" s="4">
        <v>1</v>
      </c>
      <c r="E8" s="3">
        <v>11.25</v>
      </c>
      <c r="F8" s="3">
        <v>1.125</v>
      </c>
      <c r="G8" s="3">
        <v>1.0125</v>
      </c>
    </row>
    <row r="9" spans="1:7" x14ac:dyDescent="0.3">
      <c r="A9" s="3" t="s">
        <v>6175</v>
      </c>
      <c r="B9" s="3" t="s">
        <v>6193</v>
      </c>
      <c r="C9" s="3" t="s">
        <v>6188</v>
      </c>
      <c r="D9" s="4">
        <v>2.5</v>
      </c>
      <c r="E9" s="3">
        <v>25.874999999999996</v>
      </c>
      <c r="F9" s="3">
        <v>1.0349999999999999</v>
      </c>
      <c r="G9" s="3">
        <v>2.3287499999999994</v>
      </c>
    </row>
    <row r="10" spans="1:7" x14ac:dyDescent="0.3">
      <c r="A10" s="3" t="s">
        <v>6154</v>
      </c>
      <c r="B10" s="3" t="s">
        <v>6193</v>
      </c>
      <c r="C10" s="3" t="s">
        <v>6187</v>
      </c>
      <c r="D10" s="4">
        <v>0.2</v>
      </c>
      <c r="E10" s="3">
        <v>2.9849999999999999</v>
      </c>
      <c r="F10" s="3">
        <v>1.4924999999999999</v>
      </c>
      <c r="G10" s="3">
        <v>0.26865</v>
      </c>
    </row>
    <row r="11" spans="1:7" x14ac:dyDescent="0.3">
      <c r="A11" s="3" t="s">
        <v>6158</v>
      </c>
      <c r="B11" s="3" t="s">
        <v>6193</v>
      </c>
      <c r="C11" s="3" t="s">
        <v>6187</v>
      </c>
      <c r="D11" s="4">
        <v>0.5</v>
      </c>
      <c r="E11" s="3">
        <v>5.97</v>
      </c>
      <c r="F11" s="3">
        <v>1.194</v>
      </c>
      <c r="G11" s="3">
        <v>0.5373</v>
      </c>
    </row>
    <row r="12" spans="1:7" x14ac:dyDescent="0.3">
      <c r="A12" s="3" t="s">
        <v>6147</v>
      </c>
      <c r="B12" s="3" t="s">
        <v>6193</v>
      </c>
      <c r="C12" s="3" t="s">
        <v>6187</v>
      </c>
      <c r="D12" s="4">
        <v>1</v>
      </c>
      <c r="E12" s="3">
        <v>9.9499999999999993</v>
      </c>
      <c r="F12" s="3">
        <v>0.99499999999999988</v>
      </c>
      <c r="G12" s="3">
        <v>0.89549999999999985</v>
      </c>
    </row>
    <row r="13" spans="1:7" x14ac:dyDescent="0.3">
      <c r="A13" s="3" t="s">
        <v>6168</v>
      </c>
      <c r="B13" s="3" t="s">
        <v>6193</v>
      </c>
      <c r="C13" s="3" t="s">
        <v>6187</v>
      </c>
      <c r="D13" s="4">
        <v>2.5</v>
      </c>
      <c r="E13" s="3">
        <v>22.884999999999998</v>
      </c>
      <c r="F13" s="3">
        <v>0.91539999999999988</v>
      </c>
      <c r="G13" s="3">
        <v>2.0596499999999995</v>
      </c>
    </row>
    <row r="14" spans="1:7" x14ac:dyDescent="0.3">
      <c r="A14" s="3" t="s">
        <v>6178</v>
      </c>
      <c r="B14" s="3" t="s">
        <v>6192</v>
      </c>
      <c r="C14" s="3" t="s">
        <v>6186</v>
      </c>
      <c r="D14" s="4">
        <v>0.2</v>
      </c>
      <c r="E14" s="3">
        <v>3.5849999999999995</v>
      </c>
      <c r="F14" s="3">
        <v>1.7924999999999998</v>
      </c>
      <c r="G14" s="3">
        <v>0.21509999999999996</v>
      </c>
    </row>
    <row r="15" spans="1:7" x14ac:dyDescent="0.3">
      <c r="A15" s="3" t="s">
        <v>6173</v>
      </c>
      <c r="B15" s="3" t="s">
        <v>6192</v>
      </c>
      <c r="C15" s="3" t="s">
        <v>6186</v>
      </c>
      <c r="D15" s="4">
        <v>0.5</v>
      </c>
      <c r="E15" s="3">
        <v>7.169999999999999</v>
      </c>
      <c r="F15" s="3">
        <v>1.4339999999999997</v>
      </c>
      <c r="G15" s="3">
        <v>0.43019999999999992</v>
      </c>
    </row>
    <row r="16" spans="1:7" x14ac:dyDescent="0.3">
      <c r="A16" s="3" t="s">
        <v>6179</v>
      </c>
      <c r="B16" s="3" t="s">
        <v>6192</v>
      </c>
      <c r="C16" s="3" t="s">
        <v>6186</v>
      </c>
      <c r="D16" s="4">
        <v>1</v>
      </c>
      <c r="E16" s="3">
        <v>11.95</v>
      </c>
      <c r="F16" s="3">
        <v>1.1949999999999998</v>
      </c>
      <c r="G16" s="3">
        <v>0.71699999999999997</v>
      </c>
    </row>
    <row r="17" spans="1:7" x14ac:dyDescent="0.3">
      <c r="A17" s="3" t="s">
        <v>6142</v>
      </c>
      <c r="B17" s="3" t="s">
        <v>6192</v>
      </c>
      <c r="C17" s="3" t="s">
        <v>6186</v>
      </c>
      <c r="D17" s="4">
        <v>2.5</v>
      </c>
      <c r="E17" s="3">
        <v>27.484999999999996</v>
      </c>
      <c r="F17" s="3">
        <v>1.0993999999999999</v>
      </c>
      <c r="G17" s="3">
        <v>1.6490999999999998</v>
      </c>
    </row>
    <row r="18" spans="1:7" x14ac:dyDescent="0.3">
      <c r="A18" s="3" t="s">
        <v>6174</v>
      </c>
      <c r="B18" s="3" t="s">
        <v>6192</v>
      </c>
      <c r="C18" s="3" t="s">
        <v>6188</v>
      </c>
      <c r="D18" s="4">
        <v>0.2</v>
      </c>
      <c r="E18" s="3">
        <v>2.9849999999999999</v>
      </c>
      <c r="F18" s="3">
        <v>1.4924999999999999</v>
      </c>
      <c r="G18" s="3">
        <v>0.17909999999999998</v>
      </c>
    </row>
    <row r="19" spans="1:7" x14ac:dyDescent="0.3">
      <c r="A19" s="3" t="s">
        <v>6146</v>
      </c>
      <c r="B19" s="3" t="s">
        <v>6192</v>
      </c>
      <c r="C19" s="3" t="s">
        <v>6188</v>
      </c>
      <c r="D19" s="4">
        <v>0.5</v>
      </c>
      <c r="E19" s="3">
        <v>5.97</v>
      </c>
      <c r="F19" s="3">
        <v>1.194</v>
      </c>
      <c r="G19" s="3">
        <v>0.35819999999999996</v>
      </c>
    </row>
    <row r="20" spans="1:7" x14ac:dyDescent="0.3">
      <c r="A20" s="3" t="s">
        <v>6138</v>
      </c>
      <c r="B20" s="3" t="s">
        <v>6192</v>
      </c>
      <c r="C20" s="3" t="s">
        <v>6188</v>
      </c>
      <c r="D20" s="4">
        <v>1</v>
      </c>
      <c r="E20" s="3">
        <v>9.9499999999999993</v>
      </c>
      <c r="F20" s="3">
        <v>0.99499999999999988</v>
      </c>
      <c r="G20" s="3">
        <v>0.59699999999999998</v>
      </c>
    </row>
    <row r="21" spans="1:7" x14ac:dyDescent="0.3">
      <c r="A21" s="3" t="s">
        <v>6151</v>
      </c>
      <c r="B21" s="3" t="s">
        <v>6192</v>
      </c>
      <c r="C21" s="3" t="s">
        <v>6188</v>
      </c>
      <c r="D21" s="4">
        <v>2.5</v>
      </c>
      <c r="E21" s="3">
        <v>22.884999999999998</v>
      </c>
      <c r="F21" s="3">
        <v>0.91539999999999988</v>
      </c>
      <c r="G21" s="3">
        <v>1.3730999999999998</v>
      </c>
    </row>
    <row r="22" spans="1:7" x14ac:dyDescent="0.3">
      <c r="A22" s="3" t="s">
        <v>6163</v>
      </c>
      <c r="B22" s="3" t="s">
        <v>6192</v>
      </c>
      <c r="C22" s="3" t="s">
        <v>6187</v>
      </c>
      <c r="D22" s="4">
        <v>0.2</v>
      </c>
      <c r="E22" s="3">
        <v>2.6849999999999996</v>
      </c>
      <c r="F22" s="3">
        <v>1.3424999999999998</v>
      </c>
      <c r="G22" s="3">
        <v>0.16109999999999997</v>
      </c>
    </row>
    <row r="23" spans="1:7" x14ac:dyDescent="0.3">
      <c r="A23" s="3" t="s">
        <v>6172</v>
      </c>
      <c r="B23" s="3" t="s">
        <v>6192</v>
      </c>
      <c r="C23" s="3" t="s">
        <v>6187</v>
      </c>
      <c r="D23" s="4">
        <v>0.5</v>
      </c>
      <c r="E23" s="3">
        <v>5.3699999999999992</v>
      </c>
      <c r="F23" s="3">
        <v>1.0739999999999998</v>
      </c>
      <c r="G23" s="3">
        <v>0.32219999999999993</v>
      </c>
    </row>
    <row r="24" spans="1:7" x14ac:dyDescent="0.3">
      <c r="A24" s="3" t="s">
        <v>6177</v>
      </c>
      <c r="B24" s="3" t="s">
        <v>6192</v>
      </c>
      <c r="C24" s="3" t="s">
        <v>6187</v>
      </c>
      <c r="D24" s="4">
        <v>1</v>
      </c>
      <c r="E24" s="3">
        <v>8.9499999999999993</v>
      </c>
      <c r="F24" s="3">
        <v>0.89499999999999991</v>
      </c>
      <c r="G24" s="3">
        <v>0.53699999999999992</v>
      </c>
    </row>
    <row r="25" spans="1:7" x14ac:dyDescent="0.3">
      <c r="A25" s="3" t="s">
        <v>6149</v>
      </c>
      <c r="B25" s="3" t="s">
        <v>6192</v>
      </c>
      <c r="C25" s="3" t="s">
        <v>6187</v>
      </c>
      <c r="D25" s="4">
        <v>2.5</v>
      </c>
      <c r="E25" s="3">
        <v>20.584999999999997</v>
      </c>
      <c r="F25" s="3">
        <v>0.82339999999999991</v>
      </c>
      <c r="G25" s="3">
        <v>1.2350999999999999</v>
      </c>
    </row>
    <row r="26" spans="1:7" x14ac:dyDescent="0.3">
      <c r="A26" s="3" t="s">
        <v>6145</v>
      </c>
      <c r="B26" s="3" t="s">
        <v>6195</v>
      </c>
      <c r="C26" s="3" t="s">
        <v>6186</v>
      </c>
      <c r="D26" s="4">
        <v>0.2</v>
      </c>
      <c r="E26" s="3">
        <v>4.7549999999999999</v>
      </c>
      <c r="F26" s="3">
        <v>2.3774999999999999</v>
      </c>
      <c r="G26" s="3">
        <v>0.61814999999999998</v>
      </c>
    </row>
    <row r="27" spans="1:7" x14ac:dyDescent="0.3">
      <c r="A27" s="3" t="s">
        <v>6161</v>
      </c>
      <c r="B27" s="3" t="s">
        <v>6195</v>
      </c>
      <c r="C27" s="3" t="s">
        <v>6186</v>
      </c>
      <c r="D27" s="4">
        <v>0.5</v>
      </c>
      <c r="E27" s="3">
        <v>9.51</v>
      </c>
      <c r="F27" s="3">
        <v>1.9019999999999999</v>
      </c>
      <c r="G27" s="3">
        <v>1.2363</v>
      </c>
    </row>
    <row r="28" spans="1:7" x14ac:dyDescent="0.3">
      <c r="A28" s="3" t="s">
        <v>6170</v>
      </c>
      <c r="B28" s="3" t="s">
        <v>6195</v>
      </c>
      <c r="C28" s="3" t="s">
        <v>6186</v>
      </c>
      <c r="D28" s="4">
        <v>1</v>
      </c>
      <c r="E28" s="3">
        <v>15.85</v>
      </c>
      <c r="F28" s="3">
        <v>1.585</v>
      </c>
      <c r="G28" s="3">
        <v>2.0605000000000002</v>
      </c>
    </row>
    <row r="29" spans="1:7" x14ac:dyDescent="0.3">
      <c r="A29" s="3" t="s">
        <v>6164</v>
      </c>
      <c r="B29" s="3" t="s">
        <v>6195</v>
      </c>
      <c r="C29" s="3" t="s">
        <v>6186</v>
      </c>
      <c r="D29" s="4">
        <v>2.5</v>
      </c>
      <c r="E29" s="3">
        <v>36.454999999999998</v>
      </c>
      <c r="F29" s="3">
        <v>1.4581999999999999</v>
      </c>
      <c r="G29" s="3">
        <v>4.7391499999999995</v>
      </c>
    </row>
    <row r="30" spans="1:7" x14ac:dyDescent="0.3">
      <c r="A30" s="3" t="s">
        <v>6159</v>
      </c>
      <c r="B30" s="3" t="s">
        <v>6195</v>
      </c>
      <c r="C30" s="3" t="s">
        <v>6188</v>
      </c>
      <c r="D30" s="4">
        <v>0.2</v>
      </c>
      <c r="E30" s="3">
        <v>4.3650000000000002</v>
      </c>
      <c r="F30" s="3">
        <v>2.1825000000000001</v>
      </c>
      <c r="G30" s="3">
        <v>0.56745000000000001</v>
      </c>
    </row>
    <row r="31" spans="1:7" x14ac:dyDescent="0.3">
      <c r="A31" s="3" t="s">
        <v>6160</v>
      </c>
      <c r="B31" s="3" t="s">
        <v>6195</v>
      </c>
      <c r="C31" s="3" t="s">
        <v>6188</v>
      </c>
      <c r="D31" s="4">
        <v>0.5</v>
      </c>
      <c r="E31" s="3">
        <v>8.73</v>
      </c>
      <c r="F31" s="3">
        <v>1.746</v>
      </c>
      <c r="G31" s="3">
        <v>1.1349</v>
      </c>
    </row>
    <row r="32" spans="1:7" x14ac:dyDescent="0.3">
      <c r="A32" s="3" t="s">
        <v>6162</v>
      </c>
      <c r="B32" s="3" t="s">
        <v>6195</v>
      </c>
      <c r="C32" s="3" t="s">
        <v>6188</v>
      </c>
      <c r="D32" s="4">
        <v>1</v>
      </c>
      <c r="E32" s="3">
        <v>14.55</v>
      </c>
      <c r="F32" s="3">
        <v>1.4550000000000001</v>
      </c>
      <c r="G32" s="3">
        <v>1.8915000000000002</v>
      </c>
    </row>
    <row r="33" spans="1:7" x14ac:dyDescent="0.3">
      <c r="A33" s="3" t="s">
        <v>6181</v>
      </c>
      <c r="B33" s="3" t="s">
        <v>6195</v>
      </c>
      <c r="C33" s="3" t="s">
        <v>6188</v>
      </c>
      <c r="D33" s="4">
        <v>2.5</v>
      </c>
      <c r="E33" s="3">
        <v>33.464999999999996</v>
      </c>
      <c r="F33" s="3">
        <v>1.3385999999999998</v>
      </c>
      <c r="G33" s="3">
        <v>4.3504499999999995</v>
      </c>
    </row>
    <row r="34" spans="1:7" x14ac:dyDescent="0.3">
      <c r="A34" s="3" t="s">
        <v>6150</v>
      </c>
      <c r="B34" s="3" t="s">
        <v>6195</v>
      </c>
      <c r="C34" s="3" t="s">
        <v>6187</v>
      </c>
      <c r="D34" s="4">
        <v>0.2</v>
      </c>
      <c r="E34" s="3">
        <v>3.8849999999999998</v>
      </c>
      <c r="F34" s="3">
        <v>1.9424999999999999</v>
      </c>
      <c r="G34" s="3">
        <v>0.50505</v>
      </c>
    </row>
    <row r="35" spans="1:7" x14ac:dyDescent="0.3">
      <c r="A35" s="3" t="s">
        <v>6169</v>
      </c>
      <c r="B35" s="3" t="s">
        <v>6195</v>
      </c>
      <c r="C35" s="3" t="s">
        <v>6187</v>
      </c>
      <c r="D35" s="4">
        <v>0.5</v>
      </c>
      <c r="E35" s="3">
        <v>7.77</v>
      </c>
      <c r="F35" s="3">
        <v>1.5539999999999998</v>
      </c>
      <c r="G35" s="3">
        <v>1.0101</v>
      </c>
    </row>
    <row r="36" spans="1:7" x14ac:dyDescent="0.3">
      <c r="A36" s="3" t="s">
        <v>6143</v>
      </c>
      <c r="B36" s="3" t="s">
        <v>6195</v>
      </c>
      <c r="C36" s="3" t="s">
        <v>6187</v>
      </c>
      <c r="D36" s="4">
        <v>1</v>
      </c>
      <c r="E36" s="3">
        <v>12.95</v>
      </c>
      <c r="F36" s="3">
        <v>1.2949999999999999</v>
      </c>
      <c r="G36" s="3">
        <v>1.6835</v>
      </c>
    </row>
    <row r="37" spans="1:7" x14ac:dyDescent="0.3">
      <c r="A37" s="3" t="s">
        <v>6165</v>
      </c>
      <c r="B37" s="3" t="s">
        <v>6195</v>
      </c>
      <c r="C37" s="3" t="s">
        <v>6187</v>
      </c>
      <c r="D37" s="4">
        <v>2.5</v>
      </c>
      <c r="E37" s="3">
        <v>29.784999999999997</v>
      </c>
      <c r="F37" s="3">
        <v>1.1913999999999998</v>
      </c>
      <c r="G37" s="3">
        <v>3.8720499999999998</v>
      </c>
    </row>
    <row r="38" spans="1:7" x14ac:dyDescent="0.3">
      <c r="A38" s="3" t="s">
        <v>6184</v>
      </c>
      <c r="B38" s="3" t="s">
        <v>6194</v>
      </c>
      <c r="C38" s="3" t="s">
        <v>6186</v>
      </c>
      <c r="D38" s="4">
        <v>0.2</v>
      </c>
      <c r="E38" s="3">
        <v>4.4550000000000001</v>
      </c>
      <c r="F38" s="3">
        <v>2.2275</v>
      </c>
      <c r="G38" s="3">
        <v>0.49004999999999999</v>
      </c>
    </row>
    <row r="39" spans="1:7" x14ac:dyDescent="0.3">
      <c r="A39" s="3" t="s">
        <v>6176</v>
      </c>
      <c r="B39" s="3" t="s">
        <v>6194</v>
      </c>
      <c r="C39" s="3" t="s">
        <v>6186</v>
      </c>
      <c r="D39" s="4">
        <v>0.5</v>
      </c>
      <c r="E39" s="3">
        <v>8.91</v>
      </c>
      <c r="F39" s="3">
        <v>1.782</v>
      </c>
      <c r="G39" s="3">
        <v>0.98009999999999997</v>
      </c>
    </row>
    <row r="40" spans="1:7" x14ac:dyDescent="0.3">
      <c r="A40" s="3" t="s">
        <v>6171</v>
      </c>
      <c r="B40" s="3" t="s">
        <v>6194</v>
      </c>
      <c r="C40" s="3" t="s">
        <v>6186</v>
      </c>
      <c r="D40" s="4">
        <v>1</v>
      </c>
      <c r="E40" s="3">
        <v>14.85</v>
      </c>
      <c r="F40" s="3">
        <v>1.4849999999999999</v>
      </c>
      <c r="G40" s="3">
        <v>1.6335</v>
      </c>
    </row>
    <row r="41" spans="1:7" x14ac:dyDescent="0.3">
      <c r="A41" s="3" t="s">
        <v>6148</v>
      </c>
      <c r="B41" s="3" t="s">
        <v>6194</v>
      </c>
      <c r="C41" s="3" t="s">
        <v>6186</v>
      </c>
      <c r="D41" s="4">
        <v>2.5</v>
      </c>
      <c r="E41" s="3">
        <v>34.154999999999994</v>
      </c>
      <c r="F41" s="3">
        <v>1.3661999999999999</v>
      </c>
      <c r="G41" s="3">
        <v>3.7570499999999996</v>
      </c>
    </row>
    <row r="42" spans="1:7" x14ac:dyDescent="0.3">
      <c r="A42" s="3" t="s">
        <v>6156</v>
      </c>
      <c r="B42" s="3" t="s">
        <v>6194</v>
      </c>
      <c r="C42" s="3" t="s">
        <v>6188</v>
      </c>
      <c r="D42" s="4">
        <v>0.2</v>
      </c>
      <c r="E42" s="3">
        <v>4.125</v>
      </c>
      <c r="F42" s="3">
        <v>2.0625</v>
      </c>
      <c r="G42" s="3">
        <v>0.45374999999999999</v>
      </c>
    </row>
    <row r="43" spans="1:7" x14ac:dyDescent="0.3">
      <c r="A43" s="3" t="s">
        <v>6139</v>
      </c>
      <c r="B43" s="3" t="s">
        <v>6194</v>
      </c>
      <c r="C43" s="3" t="s">
        <v>6188</v>
      </c>
      <c r="D43" s="4">
        <v>0.5</v>
      </c>
      <c r="E43" s="3">
        <v>8.25</v>
      </c>
      <c r="F43" s="3">
        <v>1.65</v>
      </c>
      <c r="G43" s="3">
        <v>0.90749999999999997</v>
      </c>
    </row>
    <row r="44" spans="1:7" x14ac:dyDescent="0.3">
      <c r="A44" s="3" t="s">
        <v>6141</v>
      </c>
      <c r="B44" s="3" t="s">
        <v>6194</v>
      </c>
      <c r="C44" s="3" t="s">
        <v>6188</v>
      </c>
      <c r="D44" s="4">
        <v>1</v>
      </c>
      <c r="E44" s="3">
        <v>13.75</v>
      </c>
      <c r="F44" s="3">
        <v>1.375</v>
      </c>
      <c r="G44" s="3">
        <v>1.5125</v>
      </c>
    </row>
    <row r="45" spans="1:7" x14ac:dyDescent="0.3">
      <c r="A45" s="3" t="s">
        <v>6166</v>
      </c>
      <c r="B45" s="3" t="s">
        <v>6194</v>
      </c>
      <c r="C45" s="3" t="s">
        <v>6188</v>
      </c>
      <c r="D45" s="4">
        <v>2.5</v>
      </c>
      <c r="E45" s="3">
        <v>31.624999999999996</v>
      </c>
      <c r="F45" s="3">
        <v>1.2649999999999999</v>
      </c>
      <c r="G45" s="3">
        <v>3.4787499999999998</v>
      </c>
    </row>
    <row r="46" spans="1:7" x14ac:dyDescent="0.3">
      <c r="A46" s="3" t="s">
        <v>6153</v>
      </c>
      <c r="B46" s="3" t="s">
        <v>6194</v>
      </c>
      <c r="C46" s="3" t="s">
        <v>6187</v>
      </c>
      <c r="D46" s="4">
        <v>0.2</v>
      </c>
      <c r="E46" s="3">
        <v>3.645</v>
      </c>
      <c r="F46" s="3">
        <v>1.8225</v>
      </c>
      <c r="G46" s="3">
        <v>0.40095000000000003</v>
      </c>
    </row>
    <row r="47" spans="1:7" x14ac:dyDescent="0.3">
      <c r="A47" s="3" t="s">
        <v>6144</v>
      </c>
      <c r="B47" s="3" t="s">
        <v>6194</v>
      </c>
      <c r="C47" s="3" t="s">
        <v>6187</v>
      </c>
      <c r="D47" s="4">
        <v>0.5</v>
      </c>
      <c r="E47" s="3">
        <v>7.29</v>
      </c>
      <c r="F47" s="3">
        <v>1.458</v>
      </c>
      <c r="G47" s="3">
        <v>0.80190000000000006</v>
      </c>
    </row>
    <row r="48" spans="1:7" x14ac:dyDescent="0.3">
      <c r="A48" s="3" t="s">
        <v>6183</v>
      </c>
      <c r="B48" s="3" t="s">
        <v>6194</v>
      </c>
      <c r="C48" s="3" t="s">
        <v>6187</v>
      </c>
      <c r="D48" s="4">
        <v>1</v>
      </c>
      <c r="E48" s="3">
        <v>12.15</v>
      </c>
      <c r="F48" s="3">
        <v>1.2150000000000001</v>
      </c>
      <c r="G48" s="3">
        <v>1.3365</v>
      </c>
    </row>
    <row r="49" spans="1:7" x14ac:dyDescent="0.3">
      <c r="A49" s="3" t="s">
        <v>6185</v>
      </c>
      <c r="B49" s="3" t="s">
        <v>6194</v>
      </c>
      <c r="C49" s="3" t="s">
        <v>6187</v>
      </c>
      <c r="D49" s="4">
        <v>2.5</v>
      </c>
      <c r="E49" s="3">
        <v>27.945</v>
      </c>
      <c r="F49" s="3">
        <v>1.1177999999999999</v>
      </c>
      <c r="G49" s="3">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Pivot_Sheet2</vt:lpstr>
      <vt:lpstr>Pivot_Sheet</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Vamsi Krishna</cp:lastModifiedBy>
  <cp:revision/>
  <dcterms:created xsi:type="dcterms:W3CDTF">2022-11-26T09:51:45Z</dcterms:created>
  <dcterms:modified xsi:type="dcterms:W3CDTF">2024-02-02T12:48:23Z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2024-02-02T07:47:47Z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c4d99424-f860-422f-abb6-7b966edd83b3</vt:lpwstr>
  </property>
  <property fmtid="{D5CDD505-2E9C-101B-9397-08002B2CF9AE}" pid="7" name="MSIP_Label_defa4170-0d19-0005-0004-bc88714345d2_ActionId">
    <vt:lpwstr>e2a73fd9-39be-4cf7-a8ff-f9553b285a1f</vt:lpwstr>
  </property>
  <property fmtid="{D5CDD505-2E9C-101B-9397-08002B2CF9AE}" pid="8" name="MSIP_Label_defa4170-0d19-0005-0004-bc88714345d2_ContentBits">
    <vt:lpwstr>0</vt:lpwstr>
  </property>
</Properties>
</file>