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19\Downloads\"/>
    </mc:Choice>
  </mc:AlternateContent>
  <xr:revisionPtr revIDLastSave="0" documentId="13_ncr:1_{EB0139D0-3179-4BC4-ADB4-E49F88914CB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E10" i="3"/>
  <c r="E11" i="3"/>
  <c r="D10" i="3"/>
  <c r="D11" i="3"/>
  <c r="C10" i="3"/>
  <c r="C11" i="3"/>
  <c r="B10" i="3"/>
  <c r="B11" i="3"/>
  <c r="F9" i="3"/>
  <c r="F9" i="2"/>
  <c r="E9" i="3"/>
  <c r="E9" i="2"/>
  <c r="D9" i="3"/>
  <c r="D9" i="2"/>
  <c r="C9" i="3"/>
  <c r="C9" i="2"/>
  <c r="B9" i="3"/>
  <c r="B9" i="2"/>
  <c r="F3" i="3"/>
  <c r="F4" i="3"/>
  <c r="F5" i="3"/>
  <c r="F2" i="3"/>
  <c r="F2" i="2"/>
  <c r="E3" i="3"/>
  <c r="E4" i="3"/>
  <c r="E5" i="3"/>
  <c r="E2" i="3"/>
  <c r="D2" i="3"/>
  <c r="D3" i="3"/>
  <c r="D4" i="3"/>
  <c r="D5" i="3"/>
  <c r="C3" i="3"/>
  <c r="C4" i="3"/>
  <c r="C5" i="3"/>
  <c r="C2" i="3"/>
  <c r="B3" i="3"/>
  <c r="B4" i="3"/>
  <c r="B5" i="3"/>
  <c r="B2" i="3"/>
  <c r="F52" i="1" a="1"/>
  <c r="F52" i="1" s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E10" i="2"/>
  <c r="E11" i="2"/>
  <c r="D10" i="2"/>
  <c r="D11" i="2"/>
  <c r="C10" i="2"/>
  <c r="C11" i="2"/>
  <c r="B10" i="2"/>
  <c r="B11" i="2"/>
  <c r="F3" i="2"/>
  <c r="F4" i="2"/>
  <c r="F5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<sst xmlns="http://schemas.openxmlformats.org/spreadsheetml/2006/main" count="1531" uniqueCount="76">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</sst>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40" workbookViewId="0">
      <selection activeCell="F48" sqref="F48"/>
    </sheetView>
  </sheetViews>
  <sheetFormatPr defaultRowHeight="14.5" x14ac:dyDescent="0.35"/>
  <cols>
    <col min="2" max="2" width="10.36328125" bestFit="1" customWidth="1"/>
    <col min="3" max="3" width="17.453125" customWidth="1"/>
    <col min="4" max="4" width="17.54296875" customWidth="1"/>
    <col min="7" max="7" width="13.36328125" customWidth="1"/>
  </cols>
  <sheetData>
    <row r="1" spans="1:7" ht="29" x14ac:dyDescent="0.3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5">
      <c r="F28" s="3" t="s">
        <v>23</v>
      </c>
    </row>
    <row r="29" spans="1:7" x14ac:dyDescent="0.35">
      <c r="E29" s="4" t="s">
        <v>35</v>
      </c>
      <c r="F29">
        <f>COUNTIF($G$2:$G$25,G2)</f>
        <v>4</v>
      </c>
    </row>
    <row r="30" spans="1:7" x14ac:dyDescent="0.35">
      <c r="E30" s="4" t="s">
        <v>36</v>
      </c>
      <c r="F30">
        <f>COUNTIF($D$2:$D$25,D24)</f>
        <v>5</v>
      </c>
    </row>
    <row r="31" spans="1:7" x14ac:dyDescent="0.35">
      <c r="E31" s="4" t="s">
        <v>37</v>
      </c>
      <c r="F31">
        <f>COUNTIF($F$2:$F$25,F25)</f>
        <v>8</v>
      </c>
    </row>
    <row r="32" spans="1:7" x14ac:dyDescent="0.35">
      <c r="E32" s="4" t="s">
        <v>38</v>
      </c>
      <c r="F32">
        <f>COUNTIF($C$2:$C$25,C21)</f>
        <v>6</v>
      </c>
    </row>
    <row r="33" spans="5:6" x14ac:dyDescent="0.35">
      <c r="E33" s="4" t="s">
        <v>30</v>
      </c>
      <c r="F33">
        <f>COUNTIF($E$2:$E$25,"&lt;20")</f>
        <v>9</v>
      </c>
    </row>
    <row r="35" spans="5:6" x14ac:dyDescent="0.35">
      <c r="F35" s="3" t="s">
        <v>24</v>
      </c>
    </row>
    <row r="36" spans="5:6" x14ac:dyDescent="0.35">
      <c r="E36" s="4" t="s">
        <v>27</v>
      </c>
      <c r="F36">
        <f>SUMIF(D2:D25,D8,E2:E25)</f>
        <v>105</v>
      </c>
    </row>
    <row r="37" spans="5:6" x14ac:dyDescent="0.35">
      <c r="E37" s="4" t="s">
        <v>28</v>
      </c>
      <c r="F37">
        <f>SUMIF(D3:D26,D14,E3:E26)</f>
        <v>164</v>
      </c>
    </row>
    <row r="38" spans="5:6" x14ac:dyDescent="0.35">
      <c r="E38" s="4" t="s">
        <v>34</v>
      </c>
      <c r="F38">
        <f>SUMIF(F2:F25,F24,E2:E25)</f>
        <v>156</v>
      </c>
    </row>
    <row r="39" spans="5:6" x14ac:dyDescent="0.35">
      <c r="E39" s="4" t="s">
        <v>44</v>
      </c>
      <c r="F39">
        <f>SUMIF(F2:F25,"&lt;&gt;airplane",E2:E25)</f>
        <v>511</v>
      </c>
    </row>
    <row r="41" spans="5:6" x14ac:dyDescent="0.35">
      <c r="E41" s="4"/>
      <c r="F41" s="3" t="s">
        <v>25</v>
      </c>
    </row>
    <row r="42" spans="5:6" x14ac:dyDescent="0.35">
      <c r="E42" s="4" t="s">
        <v>39</v>
      </c>
      <c r="F42">
        <f>COUNTIFS(D2:D25,D24,G2:G25,G16)</f>
        <v>2</v>
      </c>
    </row>
    <row r="43" spans="5:6" x14ac:dyDescent="0.35">
      <c r="E43" s="4" t="s">
        <v>40</v>
      </c>
      <c r="F43">
        <f>COUNTIFS(C2:C25,C21,F2:F25,F18)</f>
        <v>2</v>
      </c>
    </row>
    <row r="44" spans="5:6" x14ac:dyDescent="0.35">
      <c r="E44" s="4" t="s">
        <v>41</v>
      </c>
      <c r="F44">
        <f>COUNTIFS(G2:G25,G24,B2:B25,"&gt;03-02-2013")</f>
        <v>2</v>
      </c>
    </row>
    <row r="45" spans="5:6" x14ac:dyDescent="0.35">
      <c r="E45" s="4" t="s">
        <v>42</v>
      </c>
      <c r="F45">
        <f>COUNTIFS(G2:G25,G24,B2:B25,"&gt;=03-02-2013",B2:B25,"&lt;=06-02-2013")</f>
        <v>2</v>
      </c>
    </row>
    <row r="46" spans="5:6" x14ac:dyDescent="0.35">
      <c r="F46" s="3" t="s">
        <v>26</v>
      </c>
    </row>
    <row r="47" spans="5:6" x14ac:dyDescent="0.35">
      <c r="E47" s="4" t="s">
        <v>31</v>
      </c>
      <c r="F47">
        <f>SUMIFS(E2:E25,D2:D25,D24,G2:G25,G23)</f>
        <v>25</v>
      </c>
    </row>
    <row r="48" spans="5:6" x14ac:dyDescent="0.35">
      <c r="E48" s="4" t="s">
        <v>33</v>
      </c>
      <c r="F48">
        <f>SUMIFS(E2:E25,G2:G25,G22,F2:F25,F22)</f>
        <v>75</v>
      </c>
    </row>
    <row r="49" spans="5:6" x14ac:dyDescent="0.35">
      <c r="E49" s="4" t="s">
        <v>43</v>
      </c>
      <c r="F49">
        <f>SUMIFS(E2:E25,B2:B25,"&gt;=03-02-2013",B2:B25,"&lt;=06-02-2013")</f>
        <v>309</v>
      </c>
    </row>
    <row r="52" spans="5:6" x14ac:dyDescent="0.35">
      <c r="E52" s="4" t="s">
        <v>32</v>
      </c>
      <c r="F52" cm="1">
        <f t="array" ref="F52">SUM(SUMIFS(E2:E25,G2:G25,{"NY","Philadelphia","Baltimore"}))</f>
        <v>386</v>
      </c>
    </row>
  </sheetData>
  <autoFilter ref="A1:G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H8" sqref="H8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8" customHeight="1" x14ac:dyDescent="0.3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5">
      <c r="A2" s="2" t="s">
        <v>49</v>
      </c>
      <c r="B2" s="2">
        <f>COUNTIF($B$16:$B$241,A2)</f>
        <v>71</v>
      </c>
      <c r="C2" s="2">
        <f>SUMIF($B$16:$B$241,A2,$E$16:$E$241)</f>
        <v>717</v>
      </c>
      <c r="D2" s="2">
        <f>COUNTIFS($B$16:$B$241,A2,$D$16:$D$241,"cash")</f>
        <v>42</v>
      </c>
      <c r="E2" s="2">
        <f>COUNTIFS($B$16:$B$241,A2,$D$16:$D$241,"credit card")</f>
        <v>29</v>
      </c>
      <c r="F2" s="2">
        <f>SUMIFS($E$16:$E$241,$D$16:$D$241,"cash",$B$16:$B$241,A2)</f>
        <v>414</v>
      </c>
    </row>
    <row r="3" spans="1:6" x14ac:dyDescent="0.35">
      <c r="A3" s="9" t="s">
        <v>47</v>
      </c>
      <c r="B3" s="2">
        <f t="shared" ref="B3:B5" si="0">COUNTIF($B$16:$B$241,A3)</f>
        <v>46</v>
      </c>
      <c r="C3" s="2">
        <f t="shared" ref="C3:C5" si="1">SUMIF($B$16:$B$241,A3,$E$16:$E$241)</f>
        <v>1934</v>
      </c>
      <c r="D3" s="2">
        <f t="shared" ref="D3:D5" si="2">COUNTIFS($B$16:$B$241,A3,$D$16:$D$241,"cash")</f>
        <v>31</v>
      </c>
      <c r="E3" s="2">
        <f t="shared" ref="E3:E5" si="3">COUNTIFS($B$16:$B$241,A3,$D$16:$D$241,"credit card")</f>
        <v>15</v>
      </c>
      <c r="F3" s="2">
        <f t="shared" ref="F3:F5" si="4">SUMIFS($E$16:$E$241,$D$16:$D$241,"cash",$B$16:$B$241,A3)</f>
        <v>1350</v>
      </c>
    </row>
    <row r="4" spans="1:6" x14ac:dyDescent="0.3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5">
      <c r="A6" s="17"/>
      <c r="B6" s="17"/>
      <c r="C6" s="17"/>
      <c r="D6" s="17"/>
      <c r="E6" s="17"/>
      <c r="F6" s="17"/>
    </row>
    <row r="8" spans="1:6" ht="47.25" customHeight="1" x14ac:dyDescent="0.3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5">
      <c r="B12" s="16"/>
    </row>
    <row r="13" spans="1:6" x14ac:dyDescent="0.35">
      <c r="B13" s="16"/>
    </row>
    <row r="14" spans="1:6" x14ac:dyDescent="0.35">
      <c r="A14" s="19" t="s">
        <v>65</v>
      </c>
      <c r="B14" s="19"/>
      <c r="C14" s="19"/>
      <c r="D14" s="19"/>
      <c r="E14" s="19"/>
    </row>
    <row r="15" spans="1:6" x14ac:dyDescent="0.3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G9" sqref="G9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</cols>
  <sheetData>
    <row r="1" spans="1:6" ht="44.25" customHeight="1" x14ac:dyDescent="0.3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5">
      <c r="A6" s="17"/>
      <c r="B6" s="17"/>
      <c r="C6" s="17"/>
      <c r="D6" s="17"/>
      <c r="E6" s="17"/>
      <c r="F6" s="17"/>
    </row>
    <row r="8" spans="1:6" ht="48.75" customHeight="1" x14ac:dyDescent="0.3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5">
      <c r="B12" s="16"/>
    </row>
    <row r="13" spans="1:6" x14ac:dyDescent="0.35">
      <c r="B13" s="16"/>
    </row>
    <row r="14" spans="1:6" x14ac:dyDescent="0.35">
      <c r="A14" s="19" t="s">
        <v>65</v>
      </c>
      <c r="B14" s="19"/>
      <c r="C14" s="19"/>
      <c r="D14" s="19"/>
      <c r="E14" s="19"/>
    </row>
    <row r="15" spans="1:6" x14ac:dyDescent="0.3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5" x14ac:dyDescent="0.35"/>
  <sheetData>
    <row r="8" spans="2:2" ht="31" x14ac:dyDescent="0.7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R, Vignesh</cp:lastModifiedBy>
  <dcterms:created xsi:type="dcterms:W3CDTF">2013-06-05T17:23:06Z</dcterms:created>
  <dcterms:modified xsi:type="dcterms:W3CDTF">2023-04-01T16:48:39Z</dcterms:modified>
</cp:coreProperties>
</file>